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Habitat\Habitat - SIS\Información observatorio\IPC\Sep_2025\"/>
    </mc:Choice>
  </mc:AlternateContent>
  <xr:revisionPtr revIDLastSave="0" documentId="13_ncr:1_{EE1A3DD5-E61B-48CD-90DB-8D6CFEC006AB}" xr6:coauthVersionLast="47" xr6:coauthVersionMax="47" xr10:uidLastSave="{00000000-0000-0000-0000-000000000000}"/>
  <bookViews>
    <workbookView xWindow="-120" yWindow="-120" windowWidth="29040" windowHeight="15720" tabRatio="899" activeTab="7" xr2:uid="{00000000-000D-0000-FFFF-FFFF00000000}"/>
  </bookViews>
  <sheets>
    <sheet name="Contenido" sheetId="1" r:id="rId1"/>
    <sheet name="Metadato" sheetId="2" r:id="rId2"/>
    <sheet name="Cuadro 1" sheetId="3" r:id="rId3"/>
    <sheet name="Cuadro 2" sheetId="4" r:id="rId4"/>
    <sheet name="Cuadro 3" sheetId="5" r:id="rId5"/>
    <sheet name="Cuadro 4" sheetId="6" r:id="rId6"/>
    <sheet name="Cuadro 5" sheetId="7" r:id="rId7"/>
    <sheet name="Cuadro 6" sheetId="8" r:id="rId8"/>
    <sheet name="Cuadro 7" sheetId="9" r:id="rId9"/>
    <sheet name="Cuadro 8" sheetId="10" r:id="rId10"/>
    <sheet name="Cuadro 9" sheetId="11" r:id="rId11"/>
    <sheet name="Cuadro 10" sheetId="12" r:id="rId12"/>
    <sheet name="Cuadro11" sheetId="14" r:id="rId13"/>
  </sheets>
  <definedNames>
    <definedName name="_xlnm._FilterDatabase" localSheetId="2" hidden="1">'Cuadro 1'!$A$12:$J$276</definedName>
    <definedName name="_xlnm._FilterDatabase" localSheetId="11" hidden="1">'Cuadro 10'!$A$11:$O$263</definedName>
    <definedName name="_xlnm._FilterDatabase" localSheetId="3" hidden="1">'Cuadro 2'!$I$299:$O$299</definedName>
    <definedName name="_xlnm._FilterDatabase" localSheetId="4" hidden="1">'Cuadro 3'!$A$12:$AS$537</definedName>
    <definedName name="_xlnm._FilterDatabase" localSheetId="5" hidden="1">'Cuadro 4'!$A$12:$AS$537</definedName>
    <definedName name="_xlnm._FilterDatabase" localSheetId="6" hidden="1">'Cuadro 5'!$A$12:$BF$205</definedName>
    <definedName name="_xlnm._FilterDatabase" localSheetId="7" hidden="1">'Cuadro 6'!$A$11:$BF$204</definedName>
    <definedName name="_xlnm._FilterDatabase" localSheetId="8" hidden="1">'Cuadro 7'!$A$11:$Q$488</definedName>
    <definedName name="_xlnm._FilterDatabase" localSheetId="9" hidden="1">'Cuadro 8'!$A$11:$O$261</definedName>
    <definedName name="_xlnm._FilterDatabase" localSheetId="10" hidden="1">'Cuadro 9'!$A$11:$Z$204</definedName>
    <definedName name="_xlnm._FilterDatabase" localSheetId="12" hidden="1">Cuadro11!$A$12:$R$193</definedName>
    <definedName name="_xlnm.Print_Area" localSheetId="0">Contenido!#REF!</definedName>
    <definedName name="_xlnm.Print_Area" localSheetId="2">'Cuadro 1'!#REF!</definedName>
    <definedName name="_xlnm.Print_Area" localSheetId="11">'Cuadro 10'!$I$282</definedName>
    <definedName name="_xlnm.Print_Area" localSheetId="3">'Cuadro 2'!$X$254:$Z$500</definedName>
    <definedName name="_xlnm.Print_Area" localSheetId="4">'Cuadro 3'!$AG$323:$AP$503</definedName>
    <definedName name="_xlnm.Print_Area" localSheetId="5">'Cuadro 4'!$AG$323:$AP$503</definedName>
    <definedName name="_xlnm.Print_Area" localSheetId="6">'Cuadro 5'!$AA$321:$AH$501</definedName>
    <definedName name="_xlnm.Print_Area" localSheetId="7">'Cuadro 6'!$AA$564</definedName>
    <definedName name="_xlnm.Print_Area" localSheetId="8">'Cuadro 7'!$H$493</definedName>
    <definedName name="_xlnm.Print_Area" localSheetId="9">'Cuadro 8'!$H$279</definedName>
    <definedName name="_xlnm.Print_Area" localSheetId="10">'Cuadro 9'!$H$279</definedName>
    <definedName name="_xlnm.Print_Area" localSheetId="12">Cuadro11!$P$210</definedName>
    <definedName name="_xlnm.Print_Area" localSheetId="1">Metadato!$B$8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214" i="8" l="1"/>
  <c r="U211" i="12"/>
  <c r="U212" i="12"/>
  <c r="U213" i="12"/>
  <c r="O211" i="12"/>
  <c r="O212" i="12"/>
  <c r="O213" i="12"/>
  <c r="I211" i="12"/>
  <c r="I212" i="12"/>
  <c r="I213" i="12"/>
  <c r="U211" i="11"/>
  <c r="U212" i="11"/>
  <c r="U213" i="11"/>
  <c r="O211" i="11"/>
  <c r="O212" i="11"/>
  <c r="O213" i="11"/>
  <c r="C213" i="11" s="1"/>
  <c r="I211" i="11"/>
  <c r="I212" i="11"/>
  <c r="I213" i="11"/>
  <c r="C211" i="11"/>
  <c r="C212" i="11"/>
  <c r="D207" i="10"/>
  <c r="E207" i="10"/>
  <c r="F207" i="10"/>
  <c r="H207" i="10"/>
  <c r="G207" i="10" s="1"/>
  <c r="I207" i="10"/>
  <c r="J207" i="10"/>
  <c r="K207" i="10"/>
  <c r="L207" i="10"/>
  <c r="M207" i="10"/>
  <c r="N207" i="10"/>
  <c r="P207" i="10"/>
  <c r="Q207" i="10"/>
  <c r="O207" i="10" s="1"/>
  <c r="R207" i="10"/>
  <c r="D208" i="10"/>
  <c r="E208" i="10"/>
  <c r="F208" i="10"/>
  <c r="H208" i="10"/>
  <c r="I208" i="10"/>
  <c r="G208" i="10" s="1"/>
  <c r="J208" i="10"/>
  <c r="K208" i="10"/>
  <c r="L208" i="10"/>
  <c r="M208" i="10"/>
  <c r="N208" i="10"/>
  <c r="P208" i="10"/>
  <c r="Q208" i="10"/>
  <c r="O208" i="10" s="1"/>
  <c r="R208" i="10"/>
  <c r="D209" i="10"/>
  <c r="E209" i="10"/>
  <c r="F209" i="10"/>
  <c r="H209" i="10"/>
  <c r="I209" i="10"/>
  <c r="G209" i="10" s="1"/>
  <c r="J209" i="10"/>
  <c r="K209" i="10"/>
  <c r="L209" i="10"/>
  <c r="M209" i="10"/>
  <c r="N209" i="10"/>
  <c r="P209" i="10"/>
  <c r="Q209" i="10"/>
  <c r="O209" i="10" s="1"/>
  <c r="R209" i="10"/>
  <c r="D210" i="10"/>
  <c r="E210" i="10"/>
  <c r="F210" i="10"/>
  <c r="H210" i="10"/>
  <c r="I210" i="10"/>
  <c r="G210" i="10" s="1"/>
  <c r="J210" i="10"/>
  <c r="K210" i="10"/>
  <c r="L210" i="10"/>
  <c r="M210" i="10"/>
  <c r="N210" i="10"/>
  <c r="P210" i="10"/>
  <c r="Q210" i="10"/>
  <c r="O210" i="10" s="1"/>
  <c r="R210" i="10"/>
  <c r="D211" i="10"/>
  <c r="E211" i="10"/>
  <c r="F211" i="10"/>
  <c r="H211" i="10"/>
  <c r="I211" i="10"/>
  <c r="G211" i="10" s="1"/>
  <c r="J211" i="10"/>
  <c r="K211" i="10"/>
  <c r="L211" i="10"/>
  <c r="M211" i="10"/>
  <c r="N211" i="10"/>
  <c r="P211" i="10"/>
  <c r="Q211" i="10"/>
  <c r="O211" i="10" s="1"/>
  <c r="R211" i="10"/>
  <c r="D212" i="10"/>
  <c r="E212" i="10"/>
  <c r="F212" i="10"/>
  <c r="H212" i="10"/>
  <c r="I212" i="10"/>
  <c r="G212" i="10" s="1"/>
  <c r="J212" i="10"/>
  <c r="K212" i="10"/>
  <c r="L212" i="10"/>
  <c r="M212" i="10"/>
  <c r="N212" i="10"/>
  <c r="P212" i="10"/>
  <c r="Q212" i="10"/>
  <c r="O212" i="10" s="1"/>
  <c r="R212" i="10"/>
  <c r="D213" i="10"/>
  <c r="E213" i="10"/>
  <c r="F213" i="10"/>
  <c r="H213" i="10"/>
  <c r="I213" i="10"/>
  <c r="G213" i="10" s="1"/>
  <c r="J213" i="10"/>
  <c r="K213" i="10"/>
  <c r="L213" i="10"/>
  <c r="M213" i="10"/>
  <c r="N213" i="10"/>
  <c r="P213" i="10"/>
  <c r="Q213" i="10"/>
  <c r="O213" i="10" s="1"/>
  <c r="R213" i="10"/>
  <c r="D206" i="10"/>
  <c r="E206" i="10"/>
  <c r="F206" i="10"/>
  <c r="H206" i="10"/>
  <c r="G206" i="10" s="1"/>
  <c r="I206" i="10"/>
  <c r="J206" i="10"/>
  <c r="K206" i="10"/>
  <c r="L206" i="10"/>
  <c r="M206" i="10"/>
  <c r="N206" i="10"/>
  <c r="P206" i="10"/>
  <c r="O206" i="10" s="1"/>
  <c r="Q206" i="10"/>
  <c r="R206" i="10"/>
  <c r="D205" i="10"/>
  <c r="D210" i="9"/>
  <c r="E210" i="9"/>
  <c r="F210" i="9"/>
  <c r="H210" i="9"/>
  <c r="G210" i="9" s="1"/>
  <c r="I210" i="9"/>
  <c r="J210" i="9"/>
  <c r="K210" i="9"/>
  <c r="L210" i="9"/>
  <c r="M210" i="9"/>
  <c r="N210" i="9"/>
  <c r="P210" i="9"/>
  <c r="Q210" i="9"/>
  <c r="O210" i="9" s="1"/>
  <c r="R210" i="9"/>
  <c r="D211" i="9"/>
  <c r="E211" i="9"/>
  <c r="F211" i="9"/>
  <c r="H211" i="9"/>
  <c r="I211" i="9"/>
  <c r="G211" i="9" s="1"/>
  <c r="J211" i="9"/>
  <c r="K211" i="9"/>
  <c r="L211" i="9"/>
  <c r="M211" i="9"/>
  <c r="N211" i="9"/>
  <c r="P211" i="9"/>
  <c r="Q211" i="9"/>
  <c r="O211" i="9" s="1"/>
  <c r="R211" i="9"/>
  <c r="D212" i="9"/>
  <c r="E212" i="9"/>
  <c r="F212" i="9"/>
  <c r="H212" i="9"/>
  <c r="I212" i="9"/>
  <c r="G212" i="9" s="1"/>
  <c r="J212" i="9"/>
  <c r="K212" i="9"/>
  <c r="L212" i="9"/>
  <c r="M212" i="9"/>
  <c r="N212" i="9"/>
  <c r="P212" i="9"/>
  <c r="Q212" i="9"/>
  <c r="O212" i="9" s="1"/>
  <c r="R212" i="9"/>
  <c r="D213" i="9"/>
  <c r="E213" i="9"/>
  <c r="F213" i="9"/>
  <c r="H213" i="9"/>
  <c r="I213" i="9"/>
  <c r="G213" i="9" s="1"/>
  <c r="J213" i="9"/>
  <c r="K213" i="9"/>
  <c r="L213" i="9"/>
  <c r="M213" i="9"/>
  <c r="N213" i="9"/>
  <c r="P213" i="9"/>
  <c r="Q213" i="9"/>
  <c r="O213" i="9" s="1"/>
  <c r="R213" i="9"/>
  <c r="AZ213" i="8"/>
  <c r="AT213" i="8"/>
  <c r="AS213" i="8" s="1"/>
  <c r="AL213" i="8"/>
  <c r="AF213" i="8"/>
  <c r="AE213" i="8" s="1"/>
  <c r="X213" i="8"/>
  <c r="Q213" i="8"/>
  <c r="R213" i="8"/>
  <c r="J213" i="8"/>
  <c r="D213" i="8"/>
  <c r="AZ214" i="7"/>
  <c r="AT214" i="7"/>
  <c r="AS214" i="7" s="1"/>
  <c r="AL214" i="7"/>
  <c r="AF214" i="7"/>
  <c r="AE214" i="7" s="1"/>
  <c r="C214" i="7" s="1"/>
  <c r="X214" i="7"/>
  <c r="Q214" i="7"/>
  <c r="R214" i="7"/>
  <c r="J214" i="7"/>
  <c r="D214" i="7"/>
  <c r="AP213" i="6"/>
  <c r="AP214" i="6"/>
  <c r="AC213" i="6"/>
  <c r="AC214" i="6"/>
  <c r="P213" i="6"/>
  <c r="P214" i="6"/>
  <c r="C214" i="6"/>
  <c r="C213" i="6"/>
  <c r="AS212" i="8"/>
  <c r="AZ212" i="8"/>
  <c r="AT212" i="8"/>
  <c r="AL212" i="8"/>
  <c r="AE212" i="8" s="1"/>
  <c r="AF212" i="8"/>
  <c r="X212" i="8"/>
  <c r="Q212" i="8" s="1"/>
  <c r="R212" i="8"/>
  <c r="J212" i="8"/>
  <c r="D212" i="8"/>
  <c r="AZ213" i="7"/>
  <c r="AT213" i="7"/>
  <c r="AL213" i="7"/>
  <c r="AE213" i="7" s="1"/>
  <c r="AF213" i="7"/>
  <c r="X213" i="7"/>
  <c r="Q213" i="7"/>
  <c r="R213" i="7"/>
  <c r="J213" i="7"/>
  <c r="D213" i="7"/>
  <c r="AL209" i="7"/>
  <c r="AL210" i="7"/>
  <c r="AL211" i="7"/>
  <c r="AL212" i="7"/>
  <c r="AP212" i="6"/>
  <c r="AC212" i="6"/>
  <c r="P212" i="6"/>
  <c r="C212" i="6"/>
  <c r="J211" i="7"/>
  <c r="J212" i="7"/>
  <c r="AZ210" i="8"/>
  <c r="AZ211" i="8"/>
  <c r="AT210" i="8"/>
  <c r="AT211" i="8"/>
  <c r="AL210" i="8"/>
  <c r="AL211" i="8"/>
  <c r="AF210" i="8"/>
  <c r="AF211" i="8"/>
  <c r="X210" i="8"/>
  <c r="X211" i="8"/>
  <c r="R210" i="8"/>
  <c r="R211" i="8"/>
  <c r="J210" i="8"/>
  <c r="J211" i="8"/>
  <c r="D210" i="8"/>
  <c r="D211" i="8"/>
  <c r="AZ211" i="7"/>
  <c r="AZ212" i="7"/>
  <c r="AT211" i="7"/>
  <c r="AT212" i="7"/>
  <c r="AF211" i="7"/>
  <c r="AF212" i="7"/>
  <c r="X211" i="7"/>
  <c r="X212" i="7"/>
  <c r="R211" i="7"/>
  <c r="Q211" i="7" s="1"/>
  <c r="R212" i="7"/>
  <c r="Q212" i="7" s="1"/>
  <c r="D212" i="7"/>
  <c r="D211" i="7"/>
  <c r="D209" i="8"/>
  <c r="U207" i="12"/>
  <c r="U208" i="12"/>
  <c r="U209" i="12"/>
  <c r="U210" i="12"/>
  <c r="O207" i="12"/>
  <c r="O208" i="12"/>
  <c r="O209" i="12"/>
  <c r="O210" i="12"/>
  <c r="I207" i="12"/>
  <c r="I208" i="12"/>
  <c r="I209" i="12"/>
  <c r="I210" i="12"/>
  <c r="U208" i="11"/>
  <c r="U209" i="11"/>
  <c r="U210" i="11"/>
  <c r="O208" i="11"/>
  <c r="O209" i="11"/>
  <c r="O210" i="11"/>
  <c r="I208" i="11"/>
  <c r="I209" i="11"/>
  <c r="I210" i="11"/>
  <c r="U207" i="11"/>
  <c r="O207" i="11"/>
  <c r="I207" i="11"/>
  <c r="D207" i="9"/>
  <c r="E207" i="9"/>
  <c r="F207" i="9"/>
  <c r="H207" i="9"/>
  <c r="I207" i="9"/>
  <c r="J207" i="9"/>
  <c r="G207" i="9" s="1"/>
  <c r="L207" i="9"/>
  <c r="K207" i="9" s="1"/>
  <c r="M207" i="9"/>
  <c r="N207" i="9"/>
  <c r="O207" i="9"/>
  <c r="P207" i="9"/>
  <c r="Q207" i="9"/>
  <c r="R207" i="9"/>
  <c r="D208" i="9"/>
  <c r="E208" i="9"/>
  <c r="F208" i="9"/>
  <c r="H208" i="9"/>
  <c r="G208" i="9" s="1"/>
  <c r="I208" i="9"/>
  <c r="J208" i="9"/>
  <c r="K208" i="9"/>
  <c r="L208" i="9"/>
  <c r="M208" i="9"/>
  <c r="N208" i="9"/>
  <c r="P208" i="9"/>
  <c r="O208" i="9" s="1"/>
  <c r="Q208" i="9"/>
  <c r="R208" i="9"/>
  <c r="D209" i="9"/>
  <c r="E209" i="9"/>
  <c r="F209" i="9"/>
  <c r="H209" i="9"/>
  <c r="G209" i="9" s="1"/>
  <c r="I209" i="9"/>
  <c r="J209" i="9"/>
  <c r="L209" i="9"/>
  <c r="K209" i="9" s="1"/>
  <c r="M209" i="9"/>
  <c r="N209" i="9"/>
  <c r="P209" i="9"/>
  <c r="O209" i="9" s="1"/>
  <c r="Q209" i="9"/>
  <c r="R209" i="9"/>
  <c r="AZ209" i="7"/>
  <c r="AZ210" i="7"/>
  <c r="AT209" i="7"/>
  <c r="AT210" i="7"/>
  <c r="AS210" i="7" s="1"/>
  <c r="AF209" i="7"/>
  <c r="AE209" i="7" s="1"/>
  <c r="AF210" i="7"/>
  <c r="AE210" i="7" s="1"/>
  <c r="X209" i="7"/>
  <c r="X210" i="7"/>
  <c r="R209" i="7"/>
  <c r="Q209" i="7" s="1"/>
  <c r="R210" i="7"/>
  <c r="Q210" i="7" s="1"/>
  <c r="X208" i="8"/>
  <c r="X209" i="8"/>
  <c r="J209" i="7"/>
  <c r="J210" i="7"/>
  <c r="D209" i="7"/>
  <c r="D210" i="7"/>
  <c r="AF208" i="8"/>
  <c r="AE208" i="8" s="1"/>
  <c r="AF209" i="8"/>
  <c r="AE209" i="8" s="1"/>
  <c r="AL208" i="8"/>
  <c r="AL209" i="8"/>
  <c r="AZ208" i="8"/>
  <c r="AZ209" i="8"/>
  <c r="AT208" i="8"/>
  <c r="AT209" i="8"/>
  <c r="AS209" i="8" s="1"/>
  <c r="R208" i="8"/>
  <c r="R209" i="8"/>
  <c r="J208" i="8"/>
  <c r="J209" i="8"/>
  <c r="D208" i="8"/>
  <c r="U206" i="12"/>
  <c r="O206" i="12"/>
  <c r="I206" i="12"/>
  <c r="U205" i="12"/>
  <c r="O205" i="12"/>
  <c r="I205" i="12"/>
  <c r="U206" i="11"/>
  <c r="O206" i="11"/>
  <c r="I206" i="11"/>
  <c r="U205" i="11"/>
  <c r="O205" i="11"/>
  <c r="I205" i="11"/>
  <c r="R205" i="10"/>
  <c r="Q205" i="10"/>
  <c r="P205" i="10"/>
  <c r="N205" i="10"/>
  <c r="M205" i="10"/>
  <c r="L205" i="10"/>
  <c r="J205" i="10"/>
  <c r="I205" i="10"/>
  <c r="H205" i="10"/>
  <c r="F205" i="10"/>
  <c r="E205" i="10"/>
  <c r="R206" i="9"/>
  <c r="Q206" i="9"/>
  <c r="P206" i="9"/>
  <c r="N206" i="9"/>
  <c r="M206" i="9"/>
  <c r="L206" i="9"/>
  <c r="J206" i="9"/>
  <c r="I206" i="9"/>
  <c r="H206" i="9"/>
  <c r="F206" i="9"/>
  <c r="E206" i="9"/>
  <c r="D206" i="9"/>
  <c r="R205" i="9"/>
  <c r="Q205" i="9"/>
  <c r="P205" i="9"/>
  <c r="N205" i="9"/>
  <c r="M205" i="9"/>
  <c r="L205" i="9"/>
  <c r="J205" i="9"/>
  <c r="I205" i="9"/>
  <c r="H205" i="9"/>
  <c r="F205" i="9"/>
  <c r="E205" i="9"/>
  <c r="D205" i="9"/>
  <c r="AZ207" i="8"/>
  <c r="AT207" i="8"/>
  <c r="AL207" i="8"/>
  <c r="AF207" i="8"/>
  <c r="X207" i="8"/>
  <c r="R207" i="8"/>
  <c r="Q207" i="8" s="1"/>
  <c r="J207" i="8"/>
  <c r="D207" i="8"/>
  <c r="AZ206" i="8"/>
  <c r="AT206" i="8"/>
  <c r="AL206" i="8"/>
  <c r="AF206" i="8"/>
  <c r="X206" i="8"/>
  <c r="R206" i="8"/>
  <c r="J206" i="8"/>
  <c r="D206" i="8"/>
  <c r="AZ205" i="8"/>
  <c r="AT205" i="8"/>
  <c r="AL205" i="8"/>
  <c r="AF205" i="8"/>
  <c r="X205" i="8"/>
  <c r="R205" i="8"/>
  <c r="J205" i="8"/>
  <c r="D205" i="8"/>
  <c r="AZ208" i="7"/>
  <c r="AZ207" i="7"/>
  <c r="AZ206" i="7"/>
  <c r="AT208" i="7"/>
  <c r="AT207" i="7"/>
  <c r="AT206" i="7"/>
  <c r="AL208" i="7"/>
  <c r="AL207" i="7"/>
  <c r="AL206" i="7"/>
  <c r="D208" i="7"/>
  <c r="D207" i="7"/>
  <c r="D206" i="7"/>
  <c r="J208" i="7"/>
  <c r="J207" i="7"/>
  <c r="J206" i="7"/>
  <c r="R208" i="7"/>
  <c r="Q208" i="7" s="1"/>
  <c r="R207" i="7"/>
  <c r="Q207" i="7" s="1"/>
  <c r="R206" i="7"/>
  <c r="X208" i="7"/>
  <c r="X207" i="7"/>
  <c r="X206" i="7"/>
  <c r="AF208" i="7"/>
  <c r="AF207" i="7"/>
  <c r="AF206" i="7"/>
  <c r="Q206" i="7"/>
  <c r="U201" i="12"/>
  <c r="U202" i="12"/>
  <c r="U203" i="12"/>
  <c r="U204" i="12"/>
  <c r="O201" i="12"/>
  <c r="O202" i="12"/>
  <c r="O203" i="12"/>
  <c r="O204" i="12"/>
  <c r="I201" i="12"/>
  <c r="I202" i="12"/>
  <c r="I203" i="12"/>
  <c r="I204" i="12"/>
  <c r="U200" i="11"/>
  <c r="U201" i="11"/>
  <c r="U202" i="11"/>
  <c r="U203" i="11"/>
  <c r="U204" i="11"/>
  <c r="O201" i="11"/>
  <c r="O202" i="11"/>
  <c r="O203" i="11"/>
  <c r="O204" i="11"/>
  <c r="I201" i="11"/>
  <c r="I202" i="11"/>
  <c r="I203" i="11"/>
  <c r="I204" i="11"/>
  <c r="D200" i="10"/>
  <c r="E200" i="10"/>
  <c r="F200" i="10"/>
  <c r="H200" i="10"/>
  <c r="I200" i="10"/>
  <c r="J200" i="10"/>
  <c r="L200" i="10"/>
  <c r="M200" i="10"/>
  <c r="N200" i="10"/>
  <c r="P200" i="10"/>
  <c r="Q200" i="10"/>
  <c r="R200" i="10"/>
  <c r="D201" i="10"/>
  <c r="E201" i="10"/>
  <c r="F201" i="10"/>
  <c r="H201" i="10"/>
  <c r="I201" i="10"/>
  <c r="J201" i="10"/>
  <c r="L201" i="10"/>
  <c r="M201" i="10"/>
  <c r="N201" i="10"/>
  <c r="P201" i="10"/>
  <c r="Q201" i="10"/>
  <c r="R201" i="10"/>
  <c r="D202" i="10"/>
  <c r="E202" i="10"/>
  <c r="F202" i="10"/>
  <c r="H202" i="10"/>
  <c r="I202" i="10"/>
  <c r="J202" i="10"/>
  <c r="L202" i="10"/>
  <c r="M202" i="10"/>
  <c r="N202" i="10"/>
  <c r="P202" i="10"/>
  <c r="Q202" i="10"/>
  <c r="R202" i="10"/>
  <c r="D203" i="10"/>
  <c r="E203" i="10"/>
  <c r="F203" i="10"/>
  <c r="H203" i="10"/>
  <c r="I203" i="10"/>
  <c r="J203" i="10"/>
  <c r="L203" i="10"/>
  <c r="M203" i="10"/>
  <c r="N203" i="10"/>
  <c r="P203" i="10"/>
  <c r="Q203" i="10"/>
  <c r="R203" i="10"/>
  <c r="D204" i="10"/>
  <c r="E204" i="10"/>
  <c r="F204" i="10"/>
  <c r="H204" i="10"/>
  <c r="I204" i="10"/>
  <c r="J204" i="10"/>
  <c r="L204" i="10"/>
  <c r="M204" i="10"/>
  <c r="N204" i="10"/>
  <c r="P204" i="10"/>
  <c r="Q204" i="10"/>
  <c r="R204" i="10"/>
  <c r="L202" i="9"/>
  <c r="M202" i="9"/>
  <c r="N202" i="9"/>
  <c r="P202" i="9"/>
  <c r="Q202" i="9"/>
  <c r="R202" i="9"/>
  <c r="L203" i="9"/>
  <c r="M203" i="9"/>
  <c r="N203" i="9"/>
  <c r="P203" i="9"/>
  <c r="Q203" i="9"/>
  <c r="R203" i="9"/>
  <c r="L204" i="9"/>
  <c r="M204" i="9"/>
  <c r="N204" i="9"/>
  <c r="P204" i="9"/>
  <c r="Q204" i="9"/>
  <c r="R204" i="9"/>
  <c r="I201" i="9"/>
  <c r="J201" i="9"/>
  <c r="I202" i="9"/>
  <c r="J202" i="9"/>
  <c r="I203" i="9"/>
  <c r="J203" i="9"/>
  <c r="I204" i="9"/>
  <c r="J204" i="9"/>
  <c r="D202" i="9"/>
  <c r="E202" i="9"/>
  <c r="D203" i="9"/>
  <c r="E203" i="9"/>
  <c r="D204" i="9"/>
  <c r="E204" i="9"/>
  <c r="H202" i="9"/>
  <c r="H203" i="9"/>
  <c r="H204" i="9"/>
  <c r="F201" i="9"/>
  <c r="F202" i="9"/>
  <c r="F203" i="9"/>
  <c r="F204" i="9"/>
  <c r="R201" i="9"/>
  <c r="Q201" i="9"/>
  <c r="P201" i="9"/>
  <c r="N201" i="9"/>
  <c r="M201" i="9"/>
  <c r="L201" i="9"/>
  <c r="H201" i="9"/>
  <c r="E201" i="9"/>
  <c r="D201" i="9"/>
  <c r="AZ202" i="8"/>
  <c r="AZ203" i="8"/>
  <c r="AZ204" i="8"/>
  <c r="AT200" i="8"/>
  <c r="AT201" i="8"/>
  <c r="AT202" i="8"/>
  <c r="AT203" i="8"/>
  <c r="AT204" i="8"/>
  <c r="AL202" i="8"/>
  <c r="AL203" i="8"/>
  <c r="AL204" i="8"/>
  <c r="AF201" i="8"/>
  <c r="AF202" i="8"/>
  <c r="AF203" i="8"/>
  <c r="AF204" i="8"/>
  <c r="X202" i="8"/>
  <c r="X203" i="8"/>
  <c r="X204" i="8"/>
  <c r="R200" i="8"/>
  <c r="R201" i="8"/>
  <c r="R202" i="8"/>
  <c r="R203" i="8"/>
  <c r="Q203" i="8" s="1"/>
  <c r="R204" i="8"/>
  <c r="J202" i="8"/>
  <c r="J203" i="8"/>
  <c r="J204" i="8"/>
  <c r="D201" i="8"/>
  <c r="D202" i="8"/>
  <c r="D203" i="8"/>
  <c r="D204" i="8"/>
  <c r="AZ201" i="8"/>
  <c r="AL201" i="8"/>
  <c r="X201" i="8"/>
  <c r="J201" i="8"/>
  <c r="AZ203" i="7"/>
  <c r="AZ204" i="7"/>
  <c r="AZ205" i="7"/>
  <c r="AT203" i="7"/>
  <c r="AT204" i="7"/>
  <c r="AT205" i="7"/>
  <c r="AL203" i="7"/>
  <c r="AL204" i="7"/>
  <c r="AL205" i="7"/>
  <c r="AF203" i="7"/>
  <c r="AF204" i="7"/>
  <c r="AF205" i="7"/>
  <c r="R203" i="7"/>
  <c r="Q203" i="7" s="1"/>
  <c r="R204" i="7"/>
  <c r="Q204" i="7" s="1"/>
  <c r="R205" i="7"/>
  <c r="Q205" i="7" s="1"/>
  <c r="J203" i="7"/>
  <c r="J204" i="7"/>
  <c r="J205" i="7"/>
  <c r="D203" i="7"/>
  <c r="D204" i="7"/>
  <c r="D205" i="7"/>
  <c r="X203" i="7"/>
  <c r="X204" i="7"/>
  <c r="X205" i="7"/>
  <c r="AZ202" i="7"/>
  <c r="AT202" i="7"/>
  <c r="AL202" i="7"/>
  <c r="AF202" i="7"/>
  <c r="X202" i="7"/>
  <c r="R202" i="7"/>
  <c r="Q202" i="7" s="1"/>
  <c r="J202" i="7"/>
  <c r="D202" i="7"/>
  <c r="AP202" i="6"/>
  <c r="AC202" i="6"/>
  <c r="P202" i="6"/>
  <c r="C202" i="6"/>
  <c r="AP202" i="5"/>
  <c r="AC202" i="5"/>
  <c r="P202" i="5"/>
  <c r="C202" i="5"/>
  <c r="A9" i="12"/>
  <c r="A9" i="10"/>
  <c r="A9" i="9"/>
  <c r="U198" i="12"/>
  <c r="U199" i="12"/>
  <c r="U200" i="12"/>
  <c r="O198" i="12"/>
  <c r="O199" i="12"/>
  <c r="O200" i="12"/>
  <c r="I198" i="12"/>
  <c r="I199" i="12"/>
  <c r="I200" i="12"/>
  <c r="U197" i="11"/>
  <c r="U198" i="11"/>
  <c r="U199" i="11"/>
  <c r="O198" i="11"/>
  <c r="O199" i="11"/>
  <c r="O200" i="11"/>
  <c r="I198" i="11"/>
  <c r="I199" i="11"/>
  <c r="I200" i="11"/>
  <c r="D198" i="10"/>
  <c r="E198" i="10"/>
  <c r="F198" i="10"/>
  <c r="D199" i="10"/>
  <c r="E199" i="10"/>
  <c r="F199" i="10"/>
  <c r="H198" i="10"/>
  <c r="I198" i="10"/>
  <c r="J198" i="10"/>
  <c r="L198" i="10"/>
  <c r="M198" i="10"/>
  <c r="N198" i="10"/>
  <c r="P198" i="10"/>
  <c r="Q198" i="10"/>
  <c r="R198" i="10"/>
  <c r="H199" i="10"/>
  <c r="I199" i="10"/>
  <c r="J199" i="10"/>
  <c r="L199" i="10"/>
  <c r="M199" i="10"/>
  <c r="N199" i="10"/>
  <c r="P199" i="10"/>
  <c r="Q199" i="10"/>
  <c r="R199" i="10"/>
  <c r="L199" i="9"/>
  <c r="M199" i="9"/>
  <c r="N199" i="9"/>
  <c r="P199" i="9"/>
  <c r="Q199" i="9"/>
  <c r="R199" i="9"/>
  <c r="L200" i="9"/>
  <c r="M200" i="9"/>
  <c r="N200" i="9"/>
  <c r="P200" i="9"/>
  <c r="Q200" i="9"/>
  <c r="R200" i="9"/>
  <c r="H199" i="9"/>
  <c r="I199" i="9"/>
  <c r="J199" i="9"/>
  <c r="H200" i="9"/>
  <c r="I200" i="9"/>
  <c r="J200" i="9"/>
  <c r="D198" i="9"/>
  <c r="E198" i="9"/>
  <c r="F198" i="9"/>
  <c r="D199" i="9"/>
  <c r="E199" i="9"/>
  <c r="F199" i="9"/>
  <c r="D200" i="9"/>
  <c r="E200" i="9"/>
  <c r="F200" i="9"/>
  <c r="AZ198" i="8"/>
  <c r="AZ199" i="8"/>
  <c r="AZ200" i="8"/>
  <c r="AL198" i="8"/>
  <c r="AL199" i="8"/>
  <c r="AL200" i="8"/>
  <c r="X198" i="8"/>
  <c r="X199" i="8"/>
  <c r="X200" i="8"/>
  <c r="J198" i="8"/>
  <c r="J199" i="8"/>
  <c r="J200" i="8"/>
  <c r="AT198" i="8"/>
  <c r="AT199" i="8"/>
  <c r="AF198" i="8"/>
  <c r="AF199" i="8"/>
  <c r="AF200" i="8"/>
  <c r="R198" i="8"/>
  <c r="R199" i="8"/>
  <c r="D198" i="8"/>
  <c r="D199" i="8"/>
  <c r="D200" i="8"/>
  <c r="AZ200" i="7"/>
  <c r="AZ201" i="7"/>
  <c r="AT200" i="7"/>
  <c r="AT201" i="7"/>
  <c r="AL200" i="7"/>
  <c r="AL201" i="7"/>
  <c r="AF200" i="7"/>
  <c r="AF201" i="7"/>
  <c r="AE201" i="7" s="1"/>
  <c r="X200" i="7"/>
  <c r="X201" i="7"/>
  <c r="R200" i="7"/>
  <c r="Q200" i="7" s="1"/>
  <c r="R201" i="7"/>
  <c r="Q201" i="7" s="1"/>
  <c r="J200" i="7"/>
  <c r="J201" i="7"/>
  <c r="D199" i="7"/>
  <c r="D200" i="7"/>
  <c r="D201" i="7"/>
  <c r="AP199" i="6"/>
  <c r="AP200" i="6"/>
  <c r="AP201" i="6"/>
  <c r="AC199" i="6"/>
  <c r="AC200" i="6"/>
  <c r="AC201" i="6"/>
  <c r="P199" i="6"/>
  <c r="P200" i="6"/>
  <c r="P201" i="6"/>
  <c r="C199" i="6"/>
  <c r="C200" i="6"/>
  <c r="C201" i="6"/>
  <c r="AP199" i="5"/>
  <c r="AP200" i="5"/>
  <c r="AP201" i="5"/>
  <c r="AC199" i="5"/>
  <c r="AC200" i="5"/>
  <c r="AC201" i="5"/>
  <c r="P199" i="5"/>
  <c r="P200" i="5"/>
  <c r="P201" i="5"/>
  <c r="C201" i="5"/>
  <c r="C200" i="5"/>
  <c r="C198" i="5"/>
  <c r="C199" i="5"/>
  <c r="U193" i="12"/>
  <c r="U196" i="12"/>
  <c r="U197" i="12"/>
  <c r="U194" i="12"/>
  <c r="U195" i="12"/>
  <c r="O196" i="12"/>
  <c r="O197" i="12"/>
  <c r="O194" i="12"/>
  <c r="O195" i="12"/>
  <c r="I196" i="12"/>
  <c r="I197" i="12"/>
  <c r="I194" i="12"/>
  <c r="I195" i="12"/>
  <c r="U194" i="11"/>
  <c r="U195" i="11"/>
  <c r="U196" i="11"/>
  <c r="O194" i="11"/>
  <c r="O195" i="11"/>
  <c r="O196" i="11"/>
  <c r="O197" i="11"/>
  <c r="I194" i="11"/>
  <c r="I195" i="11"/>
  <c r="I196" i="11"/>
  <c r="I197" i="11"/>
  <c r="D195" i="10"/>
  <c r="E195" i="10"/>
  <c r="F195" i="10"/>
  <c r="H195" i="10"/>
  <c r="I195" i="10"/>
  <c r="J195" i="10"/>
  <c r="L195" i="10"/>
  <c r="M195" i="10"/>
  <c r="N195" i="10"/>
  <c r="P195" i="10"/>
  <c r="Q195" i="10"/>
  <c r="R195" i="10"/>
  <c r="D196" i="10"/>
  <c r="E196" i="10"/>
  <c r="F196" i="10"/>
  <c r="H196" i="10"/>
  <c r="I196" i="10"/>
  <c r="J196" i="10"/>
  <c r="L196" i="10"/>
  <c r="M196" i="10"/>
  <c r="N196" i="10"/>
  <c r="P196" i="10"/>
  <c r="Q196" i="10"/>
  <c r="R196" i="10"/>
  <c r="D197" i="10"/>
  <c r="E197" i="10"/>
  <c r="F197" i="10"/>
  <c r="H197" i="10"/>
  <c r="I197" i="10"/>
  <c r="J197" i="10"/>
  <c r="L197" i="10"/>
  <c r="M197" i="10"/>
  <c r="N197" i="10"/>
  <c r="P197" i="10"/>
  <c r="Q197" i="10"/>
  <c r="R197" i="10"/>
  <c r="P195" i="9"/>
  <c r="Q195" i="9"/>
  <c r="R195" i="9"/>
  <c r="P196" i="9"/>
  <c r="Q196" i="9"/>
  <c r="R196" i="9"/>
  <c r="P197" i="9"/>
  <c r="Q197" i="9"/>
  <c r="R197" i="9"/>
  <c r="P198" i="9"/>
  <c r="Q198" i="9"/>
  <c r="R198" i="9"/>
  <c r="L195" i="9"/>
  <c r="M195" i="9"/>
  <c r="N195" i="9"/>
  <c r="L196" i="9"/>
  <c r="M196" i="9"/>
  <c r="N196" i="9"/>
  <c r="L197" i="9"/>
  <c r="M197" i="9"/>
  <c r="N197" i="9"/>
  <c r="L198" i="9"/>
  <c r="M198" i="9"/>
  <c r="N198" i="9"/>
  <c r="H195" i="9"/>
  <c r="I195" i="9"/>
  <c r="J195" i="9"/>
  <c r="H196" i="9"/>
  <c r="I196" i="9"/>
  <c r="J196" i="9"/>
  <c r="H197" i="9"/>
  <c r="I197" i="9"/>
  <c r="J197" i="9"/>
  <c r="H198" i="9"/>
  <c r="I198" i="9"/>
  <c r="J198" i="9"/>
  <c r="D195" i="9"/>
  <c r="E195" i="9"/>
  <c r="F195" i="9"/>
  <c r="D196" i="9"/>
  <c r="E196" i="9"/>
  <c r="F196" i="9"/>
  <c r="D197" i="9"/>
  <c r="E197" i="9"/>
  <c r="F197" i="9"/>
  <c r="AZ195" i="8"/>
  <c r="AZ196" i="8"/>
  <c r="AZ197" i="8"/>
  <c r="AL195" i="8"/>
  <c r="AL196" i="8"/>
  <c r="AL197" i="8"/>
  <c r="J195" i="8"/>
  <c r="J196" i="8"/>
  <c r="J197" i="8"/>
  <c r="AT195" i="8"/>
  <c r="AT196" i="8"/>
  <c r="AT197" i="8"/>
  <c r="AF195" i="8"/>
  <c r="AF196" i="8"/>
  <c r="AF197" i="8"/>
  <c r="R195" i="8"/>
  <c r="R196" i="8"/>
  <c r="R197" i="8"/>
  <c r="D195" i="8"/>
  <c r="D196" i="8"/>
  <c r="D197" i="8"/>
  <c r="X195" i="8"/>
  <c r="X196" i="8"/>
  <c r="X197" i="8"/>
  <c r="L230" i="3"/>
  <c r="L229" i="3"/>
  <c r="AZ196" i="7"/>
  <c r="AZ197" i="7"/>
  <c r="AZ198" i="7"/>
  <c r="AZ199" i="7"/>
  <c r="AT196" i="7"/>
  <c r="AT197" i="7"/>
  <c r="AT198" i="7"/>
  <c r="AT199" i="7"/>
  <c r="AL196" i="7"/>
  <c r="AL197" i="7"/>
  <c r="AL198" i="7"/>
  <c r="AL199" i="7"/>
  <c r="AF196" i="7"/>
  <c r="AF197" i="7"/>
  <c r="AF198" i="7"/>
  <c r="AF199" i="7"/>
  <c r="X196" i="7"/>
  <c r="X197" i="7"/>
  <c r="X198" i="7"/>
  <c r="X199" i="7"/>
  <c r="R196" i="7"/>
  <c r="Q196" i="7" s="1"/>
  <c r="R197" i="7"/>
  <c r="Q197" i="7" s="1"/>
  <c r="R198" i="7"/>
  <c r="Q198" i="7" s="1"/>
  <c r="R199" i="7"/>
  <c r="Q199" i="7" s="1"/>
  <c r="J196" i="7"/>
  <c r="J197" i="7"/>
  <c r="J198" i="7"/>
  <c r="J199" i="7"/>
  <c r="D196" i="7"/>
  <c r="D197" i="7"/>
  <c r="D198" i="7"/>
  <c r="AP196" i="6"/>
  <c r="AP197" i="6"/>
  <c r="AP198" i="6"/>
  <c r="AC196" i="6"/>
  <c r="AC197" i="6"/>
  <c r="AC198" i="6"/>
  <c r="P196" i="6"/>
  <c r="P197" i="6"/>
  <c r="P198" i="6"/>
  <c r="C196" i="6"/>
  <c r="C197" i="6"/>
  <c r="C198" i="6"/>
  <c r="AP196" i="5"/>
  <c r="AP197" i="5"/>
  <c r="AP198" i="5"/>
  <c r="AC196" i="5"/>
  <c r="AC197" i="5"/>
  <c r="AC198" i="5"/>
  <c r="P196" i="5"/>
  <c r="P197" i="5"/>
  <c r="P198" i="5"/>
  <c r="C196" i="5"/>
  <c r="C197" i="5"/>
  <c r="O193" i="12"/>
  <c r="I193" i="12"/>
  <c r="O192" i="11"/>
  <c r="O193" i="11"/>
  <c r="U193" i="11"/>
  <c r="I193" i="11"/>
  <c r="D193" i="10"/>
  <c r="E193" i="10"/>
  <c r="F193" i="10"/>
  <c r="D194" i="10"/>
  <c r="E194" i="10"/>
  <c r="F194" i="10"/>
  <c r="H193" i="10"/>
  <c r="I193" i="10"/>
  <c r="J193" i="10"/>
  <c r="L193" i="10"/>
  <c r="M193" i="10"/>
  <c r="N193" i="10"/>
  <c r="P193" i="10"/>
  <c r="Q193" i="10"/>
  <c r="R193" i="10"/>
  <c r="H194" i="10"/>
  <c r="I194" i="10"/>
  <c r="J194" i="10"/>
  <c r="L194" i="10"/>
  <c r="M194" i="10"/>
  <c r="N194" i="10"/>
  <c r="P194" i="10"/>
  <c r="Q194" i="10"/>
  <c r="R194" i="10"/>
  <c r="D193" i="9"/>
  <c r="E193" i="9"/>
  <c r="F193" i="9"/>
  <c r="H193" i="9"/>
  <c r="I193" i="9"/>
  <c r="J193" i="9"/>
  <c r="L193" i="9"/>
  <c r="M193" i="9"/>
  <c r="N193" i="9"/>
  <c r="P193" i="9"/>
  <c r="Q193" i="9"/>
  <c r="R193" i="9"/>
  <c r="D194" i="9"/>
  <c r="E194" i="9"/>
  <c r="F194" i="9"/>
  <c r="H194" i="9"/>
  <c r="I194" i="9"/>
  <c r="J194" i="9"/>
  <c r="L194" i="9"/>
  <c r="M194" i="9"/>
  <c r="N194" i="9"/>
  <c r="P194" i="9"/>
  <c r="Q194" i="9"/>
  <c r="R194" i="9"/>
  <c r="AZ186" i="8"/>
  <c r="AZ187" i="8"/>
  <c r="AZ188" i="8"/>
  <c r="AZ189" i="8"/>
  <c r="AZ190" i="8"/>
  <c r="AZ191" i="8"/>
  <c r="AZ192" i="8"/>
  <c r="AZ193" i="8"/>
  <c r="AZ194" i="8"/>
  <c r="AT187" i="8"/>
  <c r="AT188" i="8"/>
  <c r="AS188" i="8" s="1"/>
  <c r="AT189" i="8"/>
  <c r="AS189" i="8" s="1"/>
  <c r="AT190" i="8"/>
  <c r="AT191" i="8"/>
  <c r="AT192" i="8"/>
  <c r="AT193" i="8"/>
  <c r="AT194" i="8"/>
  <c r="AL193" i="8"/>
  <c r="AL194" i="8"/>
  <c r="AF193" i="8"/>
  <c r="AF194" i="8"/>
  <c r="X193" i="8"/>
  <c r="X194" i="8"/>
  <c r="R193" i="8"/>
  <c r="R194" i="8"/>
  <c r="J193" i="8"/>
  <c r="J194" i="8"/>
  <c r="D193" i="8"/>
  <c r="D194" i="8"/>
  <c r="J180" i="7"/>
  <c r="J181" i="7"/>
  <c r="J182" i="7"/>
  <c r="J183" i="7"/>
  <c r="J184" i="7"/>
  <c r="J185" i="7"/>
  <c r="J186" i="7"/>
  <c r="J187" i="7"/>
  <c r="J188" i="7"/>
  <c r="J189" i="7"/>
  <c r="J190" i="7"/>
  <c r="J191" i="7"/>
  <c r="J192" i="7"/>
  <c r="J193" i="7"/>
  <c r="J194" i="7"/>
  <c r="J195" i="7"/>
  <c r="AZ186" i="7"/>
  <c r="AZ187" i="7"/>
  <c r="AZ188" i="7"/>
  <c r="AZ189" i="7"/>
  <c r="AZ190" i="7"/>
  <c r="AZ191" i="7"/>
  <c r="AZ192" i="7"/>
  <c r="AZ193" i="7"/>
  <c r="AZ194" i="7"/>
  <c r="AZ195" i="7"/>
  <c r="AT187" i="7"/>
  <c r="AT188" i="7"/>
  <c r="AT189" i="7"/>
  <c r="AT190" i="7"/>
  <c r="AT191" i="7"/>
  <c r="AT192" i="7"/>
  <c r="AT193" i="7"/>
  <c r="AT194" i="7"/>
  <c r="AT195" i="7"/>
  <c r="AT168" i="7"/>
  <c r="AT169" i="7"/>
  <c r="AL189" i="7"/>
  <c r="AL190" i="7"/>
  <c r="AL191" i="7"/>
  <c r="AL192" i="7"/>
  <c r="AL193" i="7"/>
  <c r="AL194" i="7"/>
  <c r="AL195" i="7"/>
  <c r="AF194" i="7"/>
  <c r="AF195" i="7"/>
  <c r="X191" i="7"/>
  <c r="X192" i="7"/>
  <c r="X193" i="7"/>
  <c r="X194" i="7"/>
  <c r="X195" i="7"/>
  <c r="R194" i="7"/>
  <c r="Q194" i="7" s="1"/>
  <c r="R195" i="7"/>
  <c r="Q195" i="7" s="1"/>
  <c r="D194" i="7"/>
  <c r="D195" i="7"/>
  <c r="AP194" i="6"/>
  <c r="AP195" i="6"/>
  <c r="AC194" i="6"/>
  <c r="AC195" i="6"/>
  <c r="P194" i="6"/>
  <c r="P195" i="6"/>
  <c r="C194" i="6"/>
  <c r="C195" i="6"/>
  <c r="C194" i="5"/>
  <c r="C195" i="5"/>
  <c r="P194" i="5"/>
  <c r="P195" i="5"/>
  <c r="AC194" i="5"/>
  <c r="AC195" i="5"/>
  <c r="AP194" i="5"/>
  <c r="AP195" i="5"/>
  <c r="D193" i="7"/>
  <c r="U190" i="12"/>
  <c r="U191" i="12"/>
  <c r="U192" i="12"/>
  <c r="O190" i="12"/>
  <c r="O191" i="12"/>
  <c r="O192" i="12"/>
  <c r="I190" i="12"/>
  <c r="I191" i="12"/>
  <c r="I192" i="12"/>
  <c r="U190" i="11"/>
  <c r="U191" i="11"/>
  <c r="U192" i="11"/>
  <c r="O190" i="11"/>
  <c r="O191" i="11"/>
  <c r="I190" i="11"/>
  <c r="I191" i="11"/>
  <c r="I192" i="11"/>
  <c r="D190" i="10"/>
  <c r="E190" i="10"/>
  <c r="F190" i="10"/>
  <c r="H190" i="10"/>
  <c r="I190" i="10"/>
  <c r="J190" i="10"/>
  <c r="L190" i="10"/>
  <c r="M190" i="10"/>
  <c r="N190" i="10"/>
  <c r="P190" i="10"/>
  <c r="Q190" i="10"/>
  <c r="R190" i="10"/>
  <c r="D191" i="10"/>
  <c r="E191" i="10"/>
  <c r="F191" i="10"/>
  <c r="H191" i="10"/>
  <c r="I191" i="10"/>
  <c r="J191" i="10"/>
  <c r="L191" i="10"/>
  <c r="M191" i="10"/>
  <c r="N191" i="10"/>
  <c r="P191" i="10"/>
  <c r="Q191" i="10"/>
  <c r="R191" i="10"/>
  <c r="D192" i="10"/>
  <c r="E192" i="10"/>
  <c r="F192" i="10"/>
  <c r="H192" i="10"/>
  <c r="I192" i="10"/>
  <c r="J192" i="10"/>
  <c r="L192" i="10"/>
  <c r="M192" i="10"/>
  <c r="N192" i="10"/>
  <c r="P192" i="10"/>
  <c r="Q192" i="10"/>
  <c r="R192" i="10"/>
  <c r="H190" i="9"/>
  <c r="I190" i="9"/>
  <c r="J190" i="9"/>
  <c r="L190" i="9"/>
  <c r="M190" i="9"/>
  <c r="N190" i="9"/>
  <c r="P190" i="9"/>
  <c r="Q190" i="9"/>
  <c r="R190" i="9"/>
  <c r="H191" i="9"/>
  <c r="I191" i="9"/>
  <c r="J191" i="9"/>
  <c r="L191" i="9"/>
  <c r="M191" i="9"/>
  <c r="N191" i="9"/>
  <c r="P191" i="9"/>
  <c r="Q191" i="9"/>
  <c r="R191" i="9"/>
  <c r="H192" i="9"/>
  <c r="I192" i="9"/>
  <c r="J192" i="9"/>
  <c r="L192" i="9"/>
  <c r="M192" i="9"/>
  <c r="N192" i="9"/>
  <c r="P192" i="9"/>
  <c r="Q192" i="9"/>
  <c r="R192" i="9"/>
  <c r="D190" i="9"/>
  <c r="E190" i="9"/>
  <c r="F190" i="9"/>
  <c r="D191" i="9"/>
  <c r="E191" i="9"/>
  <c r="F191" i="9"/>
  <c r="D192" i="9"/>
  <c r="E192" i="9"/>
  <c r="F192" i="9"/>
  <c r="AL190" i="8"/>
  <c r="AL191" i="8"/>
  <c r="AL192" i="8"/>
  <c r="AF190" i="8"/>
  <c r="AF191" i="8"/>
  <c r="AF192" i="8"/>
  <c r="X190" i="8"/>
  <c r="X191" i="8"/>
  <c r="X192" i="8"/>
  <c r="R190" i="8"/>
  <c r="R191" i="8"/>
  <c r="R192" i="8"/>
  <c r="J192" i="8"/>
  <c r="J190" i="8"/>
  <c r="J191" i="8"/>
  <c r="D190" i="8"/>
  <c r="D191" i="8"/>
  <c r="D192" i="8"/>
  <c r="AF190" i="7"/>
  <c r="AF191" i="7"/>
  <c r="AF192" i="7"/>
  <c r="AF193" i="7"/>
  <c r="R191" i="7"/>
  <c r="Q191" i="7" s="1"/>
  <c r="R192" i="7"/>
  <c r="Q192" i="7" s="1"/>
  <c r="R193" i="7"/>
  <c r="Q193" i="7" s="1"/>
  <c r="D190" i="7"/>
  <c r="D191" i="7"/>
  <c r="D192" i="7"/>
  <c r="AP190" i="6"/>
  <c r="AP191" i="6"/>
  <c r="AP192" i="6"/>
  <c r="AP193" i="6"/>
  <c r="AC190" i="6"/>
  <c r="AC191" i="6"/>
  <c r="AC192" i="6"/>
  <c r="AC193" i="6"/>
  <c r="P190" i="6"/>
  <c r="P191" i="6"/>
  <c r="P192" i="6"/>
  <c r="P193" i="6"/>
  <c r="C191" i="6"/>
  <c r="C192" i="6"/>
  <c r="C193" i="6"/>
  <c r="C190" i="6"/>
  <c r="AP189" i="5"/>
  <c r="AP190" i="5"/>
  <c r="AP191" i="5"/>
  <c r="AP192" i="5"/>
  <c r="AP193" i="5"/>
  <c r="AC189" i="5"/>
  <c r="AC190" i="5"/>
  <c r="AC191" i="5"/>
  <c r="AC192" i="5"/>
  <c r="AC193" i="5"/>
  <c r="P189" i="5"/>
  <c r="P190" i="5"/>
  <c r="P191" i="5"/>
  <c r="P192" i="5"/>
  <c r="P193" i="5"/>
  <c r="C190" i="5"/>
  <c r="C191" i="5"/>
  <c r="C192" i="5"/>
  <c r="C193" i="5"/>
  <c r="U189" i="12"/>
  <c r="U188" i="12"/>
  <c r="U187" i="12"/>
  <c r="O189" i="12"/>
  <c r="O188" i="12"/>
  <c r="O187" i="12"/>
  <c r="I188" i="12"/>
  <c r="I189" i="12"/>
  <c r="I187" i="12"/>
  <c r="U189" i="11"/>
  <c r="U188" i="11"/>
  <c r="U187" i="11"/>
  <c r="O189" i="11"/>
  <c r="O188" i="11"/>
  <c r="O187" i="11"/>
  <c r="I189" i="11"/>
  <c r="I188" i="11"/>
  <c r="I187" i="11"/>
  <c r="R189" i="10"/>
  <c r="Q189" i="10"/>
  <c r="P189" i="10"/>
  <c r="N189" i="10"/>
  <c r="M189" i="10"/>
  <c r="L189" i="10"/>
  <c r="J189" i="10"/>
  <c r="I189" i="10"/>
  <c r="H189" i="10"/>
  <c r="F189" i="10"/>
  <c r="E189" i="10"/>
  <c r="D189" i="10"/>
  <c r="R188" i="10"/>
  <c r="Q188" i="10"/>
  <c r="P188" i="10"/>
  <c r="N188" i="10"/>
  <c r="M188" i="10"/>
  <c r="L188" i="10"/>
  <c r="J188" i="10"/>
  <c r="I188" i="10"/>
  <c r="H188" i="10"/>
  <c r="F188" i="10"/>
  <c r="E188" i="10"/>
  <c r="D188" i="10"/>
  <c r="R187" i="10"/>
  <c r="Q187" i="10"/>
  <c r="P187" i="10"/>
  <c r="N187" i="10"/>
  <c r="M187" i="10"/>
  <c r="L187" i="10"/>
  <c r="J187" i="10"/>
  <c r="I187" i="10"/>
  <c r="H187" i="10"/>
  <c r="F187" i="10"/>
  <c r="E187" i="10"/>
  <c r="D187" i="10"/>
  <c r="R189" i="9"/>
  <c r="Q189" i="9"/>
  <c r="P189" i="9"/>
  <c r="N189" i="9"/>
  <c r="M189" i="9"/>
  <c r="L189" i="9"/>
  <c r="J189" i="9"/>
  <c r="I189" i="9"/>
  <c r="H189" i="9"/>
  <c r="F189" i="9"/>
  <c r="E189" i="9"/>
  <c r="D189" i="9"/>
  <c r="R188" i="9"/>
  <c r="Q188" i="9"/>
  <c r="P188" i="9"/>
  <c r="N188" i="9"/>
  <c r="M188" i="9"/>
  <c r="L188" i="9"/>
  <c r="J188" i="9"/>
  <c r="I188" i="9"/>
  <c r="H188" i="9"/>
  <c r="F188" i="9"/>
  <c r="E188" i="9"/>
  <c r="D188" i="9"/>
  <c r="R187" i="9"/>
  <c r="Q187" i="9"/>
  <c r="P187" i="9"/>
  <c r="N187" i="9"/>
  <c r="M187" i="9"/>
  <c r="L187" i="9"/>
  <c r="J187" i="9"/>
  <c r="I187" i="9"/>
  <c r="H187" i="9"/>
  <c r="F187" i="9"/>
  <c r="E187" i="9"/>
  <c r="D187" i="9"/>
  <c r="X189" i="8"/>
  <c r="X188" i="8"/>
  <c r="X187" i="8"/>
  <c r="R189" i="8"/>
  <c r="R188" i="8"/>
  <c r="R187" i="8"/>
  <c r="J189" i="8"/>
  <c r="J188" i="8"/>
  <c r="J187" i="8"/>
  <c r="D189" i="8"/>
  <c r="D188" i="8"/>
  <c r="D187" i="8"/>
  <c r="AL189" i="8"/>
  <c r="AF189" i="8"/>
  <c r="X190" i="7"/>
  <c r="X189" i="7"/>
  <c r="X188" i="7"/>
  <c r="R190" i="7"/>
  <c r="R189" i="7"/>
  <c r="R188" i="7"/>
  <c r="D189" i="7"/>
  <c r="D188" i="7"/>
  <c r="C189" i="6"/>
  <c r="C188" i="6"/>
  <c r="C189" i="5"/>
  <c r="C188" i="5"/>
  <c r="AL188" i="7"/>
  <c r="AF189" i="7"/>
  <c r="AF188" i="7"/>
  <c r="AL188" i="8"/>
  <c r="AL187" i="8"/>
  <c r="AF188" i="8"/>
  <c r="AF187" i="8"/>
  <c r="AP189" i="6"/>
  <c r="AP188" i="6"/>
  <c r="AC189" i="6"/>
  <c r="AC188" i="6"/>
  <c r="P189" i="6"/>
  <c r="P188" i="6"/>
  <c r="AP188" i="5"/>
  <c r="AC188" i="5"/>
  <c r="P188" i="5"/>
  <c r="U186" i="12"/>
  <c r="U185" i="12"/>
  <c r="U184" i="12"/>
  <c r="O186" i="12"/>
  <c r="O185" i="12"/>
  <c r="O184" i="12"/>
  <c r="I186" i="12"/>
  <c r="I185" i="12"/>
  <c r="I184" i="12"/>
  <c r="U186" i="11"/>
  <c r="U185" i="11"/>
  <c r="U184" i="11"/>
  <c r="O186" i="11"/>
  <c r="O185" i="11"/>
  <c r="O184" i="11"/>
  <c r="I186" i="11"/>
  <c r="I185" i="11"/>
  <c r="I184" i="11"/>
  <c r="E186" i="10"/>
  <c r="D186" i="10"/>
  <c r="E185" i="10"/>
  <c r="D185" i="10"/>
  <c r="E184" i="10"/>
  <c r="D184" i="10"/>
  <c r="R186" i="10"/>
  <c r="Q186" i="10"/>
  <c r="P186" i="10"/>
  <c r="N186" i="10"/>
  <c r="M186" i="10"/>
  <c r="L186" i="10"/>
  <c r="J186" i="10"/>
  <c r="I186" i="10"/>
  <c r="H186" i="10"/>
  <c r="F186" i="10"/>
  <c r="R185" i="10"/>
  <c r="Q185" i="10"/>
  <c r="P185" i="10"/>
  <c r="N185" i="10"/>
  <c r="M185" i="10"/>
  <c r="L185" i="10"/>
  <c r="J185" i="10"/>
  <c r="I185" i="10"/>
  <c r="H185" i="10"/>
  <c r="F185" i="10"/>
  <c r="R184" i="10"/>
  <c r="Q184" i="10"/>
  <c r="P184" i="10"/>
  <c r="N184" i="10"/>
  <c r="M184" i="10"/>
  <c r="L184" i="10"/>
  <c r="J184" i="10"/>
  <c r="I184" i="10"/>
  <c r="H184" i="10"/>
  <c r="F184" i="10"/>
  <c r="R186" i="9"/>
  <c r="Q186" i="9"/>
  <c r="P186" i="9"/>
  <c r="N186" i="9"/>
  <c r="M186" i="9"/>
  <c r="L186" i="9"/>
  <c r="J186" i="9"/>
  <c r="I186" i="9"/>
  <c r="H186" i="9"/>
  <c r="F186" i="9"/>
  <c r="E186" i="9"/>
  <c r="D186" i="9"/>
  <c r="R185" i="9"/>
  <c r="Q185" i="9"/>
  <c r="P185" i="9"/>
  <c r="N185" i="9"/>
  <c r="M185" i="9"/>
  <c r="L185" i="9"/>
  <c r="J185" i="9"/>
  <c r="I185" i="9"/>
  <c r="H185" i="9"/>
  <c r="F185" i="9"/>
  <c r="E185" i="9"/>
  <c r="D185" i="9"/>
  <c r="R184" i="9"/>
  <c r="Q184" i="9"/>
  <c r="P184" i="9"/>
  <c r="N184" i="9"/>
  <c r="M184" i="9"/>
  <c r="L184" i="9"/>
  <c r="J184" i="9"/>
  <c r="I184" i="9"/>
  <c r="H184" i="9"/>
  <c r="F184" i="9"/>
  <c r="E184" i="9"/>
  <c r="D184" i="9"/>
  <c r="AZ185" i="7"/>
  <c r="AT185" i="7"/>
  <c r="AL185" i="7"/>
  <c r="AF185" i="7"/>
  <c r="X185" i="7"/>
  <c r="R185" i="7"/>
  <c r="AZ184" i="8"/>
  <c r="AT184" i="8"/>
  <c r="AL184" i="8"/>
  <c r="AF184" i="8"/>
  <c r="X184" i="8"/>
  <c r="R184" i="8"/>
  <c r="J184" i="8"/>
  <c r="AT186" i="8"/>
  <c r="AT185" i="8"/>
  <c r="AT183" i="8"/>
  <c r="AZ185" i="8"/>
  <c r="AZ183" i="8"/>
  <c r="AL186" i="8"/>
  <c r="AL185" i="8"/>
  <c r="AF186" i="8"/>
  <c r="AF185" i="8"/>
  <c r="X186" i="8"/>
  <c r="X185" i="8"/>
  <c r="R186" i="8"/>
  <c r="R185" i="8"/>
  <c r="J186" i="8"/>
  <c r="J185" i="8"/>
  <c r="D186" i="8"/>
  <c r="D185" i="8"/>
  <c r="D184" i="8"/>
  <c r="X187" i="7"/>
  <c r="X186" i="7"/>
  <c r="AL187" i="7"/>
  <c r="AL186" i="7"/>
  <c r="AT186" i="7"/>
  <c r="AT184" i="7"/>
  <c r="AF187" i="7"/>
  <c r="AF186" i="7"/>
  <c r="R187" i="7"/>
  <c r="R186" i="7"/>
  <c r="D187" i="7"/>
  <c r="D186" i="7"/>
  <c r="D185" i="7"/>
  <c r="AC187" i="6"/>
  <c r="AC186" i="6"/>
  <c r="AC185" i="6"/>
  <c r="P187" i="6"/>
  <c r="P186" i="6"/>
  <c r="P185" i="6"/>
  <c r="C187" i="6"/>
  <c r="C186" i="6"/>
  <c r="C185" i="6"/>
  <c r="AP187" i="6"/>
  <c r="AP186" i="6"/>
  <c r="AP185" i="6"/>
  <c r="AC187" i="5"/>
  <c r="AC186" i="5"/>
  <c r="AC185" i="5"/>
  <c r="AP187" i="5"/>
  <c r="AP186" i="5"/>
  <c r="AP185" i="5"/>
  <c r="P187" i="5"/>
  <c r="P186" i="5"/>
  <c r="P185" i="5"/>
  <c r="C187" i="5"/>
  <c r="C186" i="5"/>
  <c r="C185" i="5"/>
  <c r="AZ182" i="8"/>
  <c r="AZ181" i="8"/>
  <c r="AT182" i="8"/>
  <c r="AT181" i="8"/>
  <c r="U183" i="12"/>
  <c r="O183" i="12"/>
  <c r="I183" i="12"/>
  <c r="U182" i="12"/>
  <c r="O182" i="12"/>
  <c r="I182" i="12"/>
  <c r="U181" i="12"/>
  <c r="O181" i="12"/>
  <c r="I181" i="12"/>
  <c r="U180" i="12"/>
  <c r="U179" i="12"/>
  <c r="U178" i="12"/>
  <c r="U177" i="12"/>
  <c r="U176" i="12"/>
  <c r="U175" i="12"/>
  <c r="U174" i="12"/>
  <c r="U173" i="12"/>
  <c r="U172" i="12"/>
  <c r="U171" i="12"/>
  <c r="U170" i="12"/>
  <c r="U169" i="12"/>
  <c r="U168" i="12"/>
  <c r="U167" i="12"/>
  <c r="U166" i="12"/>
  <c r="U165" i="12"/>
  <c r="U164" i="12"/>
  <c r="O180" i="12"/>
  <c r="O179" i="12"/>
  <c r="O178" i="12"/>
  <c r="O177" i="12"/>
  <c r="O176" i="12"/>
  <c r="O175" i="12"/>
  <c r="O174" i="12"/>
  <c r="O173" i="12"/>
  <c r="O172" i="12"/>
  <c r="O171" i="12"/>
  <c r="O170" i="12"/>
  <c r="O169" i="12"/>
  <c r="O168" i="12"/>
  <c r="O167" i="12"/>
  <c r="O166" i="12"/>
  <c r="I180" i="12"/>
  <c r="I179" i="12"/>
  <c r="I178" i="12"/>
  <c r="I177" i="12"/>
  <c r="I176" i="12"/>
  <c r="I175" i="12"/>
  <c r="I174" i="12"/>
  <c r="I173" i="12"/>
  <c r="I172" i="12"/>
  <c r="I171" i="12"/>
  <c r="I170" i="12"/>
  <c r="I169" i="12"/>
  <c r="I168" i="12"/>
  <c r="I167" i="12"/>
  <c r="I166" i="12"/>
  <c r="U183" i="11"/>
  <c r="U182" i="11"/>
  <c r="U181" i="11"/>
  <c r="O183" i="11"/>
  <c r="O182" i="11"/>
  <c r="O181" i="11"/>
  <c r="I183" i="11"/>
  <c r="I182" i="11"/>
  <c r="I181" i="11"/>
  <c r="R183" i="10"/>
  <c r="Q183" i="10"/>
  <c r="P183" i="10"/>
  <c r="N183" i="10"/>
  <c r="M183" i="10"/>
  <c r="L183" i="10"/>
  <c r="J183" i="10"/>
  <c r="I183" i="10"/>
  <c r="H183" i="10"/>
  <c r="F183" i="10"/>
  <c r="E183" i="10"/>
  <c r="D183" i="10"/>
  <c r="R182" i="10"/>
  <c r="Q182" i="10"/>
  <c r="P182" i="10"/>
  <c r="N182" i="10"/>
  <c r="M182" i="10"/>
  <c r="L182" i="10"/>
  <c r="J182" i="10"/>
  <c r="I182" i="10"/>
  <c r="H182" i="10"/>
  <c r="F182" i="10"/>
  <c r="E182" i="10"/>
  <c r="D182" i="10"/>
  <c r="R181" i="10"/>
  <c r="Q181" i="10"/>
  <c r="P181" i="10"/>
  <c r="N181" i="10"/>
  <c r="M181" i="10"/>
  <c r="L181" i="10"/>
  <c r="J181" i="10"/>
  <c r="I181" i="10"/>
  <c r="H181" i="10"/>
  <c r="F181" i="10"/>
  <c r="E181" i="10"/>
  <c r="D181" i="10"/>
  <c r="R180" i="10"/>
  <c r="Q180" i="10"/>
  <c r="P180" i="10"/>
  <c r="N180" i="10"/>
  <c r="M180" i="10"/>
  <c r="L180" i="10"/>
  <c r="J180" i="10"/>
  <c r="I180" i="10"/>
  <c r="H180" i="10"/>
  <c r="F180" i="10"/>
  <c r="E180" i="10"/>
  <c r="D180" i="10"/>
  <c r="R179" i="10"/>
  <c r="Q179" i="10"/>
  <c r="P179" i="10"/>
  <c r="N179" i="10"/>
  <c r="M179" i="10"/>
  <c r="L179" i="10"/>
  <c r="J179" i="10"/>
  <c r="I179" i="10"/>
  <c r="H179" i="10"/>
  <c r="F179" i="10"/>
  <c r="E179" i="10"/>
  <c r="D179" i="10"/>
  <c r="R178" i="10"/>
  <c r="Q178" i="10"/>
  <c r="P178" i="10"/>
  <c r="N178" i="10"/>
  <c r="M178" i="10"/>
  <c r="L178" i="10"/>
  <c r="J178" i="10"/>
  <c r="I178" i="10"/>
  <c r="H178" i="10"/>
  <c r="F178" i="10"/>
  <c r="E178" i="10"/>
  <c r="D178" i="10"/>
  <c r="R177" i="10"/>
  <c r="Q177" i="10"/>
  <c r="P177" i="10"/>
  <c r="N177" i="10"/>
  <c r="M177" i="10"/>
  <c r="L177" i="10"/>
  <c r="J177" i="10"/>
  <c r="I177" i="10"/>
  <c r="H177" i="10"/>
  <c r="F177" i="10"/>
  <c r="E177" i="10"/>
  <c r="D177" i="10"/>
  <c r="R176" i="10"/>
  <c r="Q176" i="10"/>
  <c r="P176" i="10"/>
  <c r="N176" i="10"/>
  <c r="M176" i="10"/>
  <c r="L176" i="10"/>
  <c r="J176" i="10"/>
  <c r="I176" i="10"/>
  <c r="H176" i="10"/>
  <c r="F176" i="10"/>
  <c r="E176" i="10"/>
  <c r="D176" i="10"/>
  <c r="R175" i="10"/>
  <c r="Q175" i="10"/>
  <c r="P175" i="10"/>
  <c r="N175" i="10"/>
  <c r="M175" i="10"/>
  <c r="L175" i="10"/>
  <c r="J175" i="10"/>
  <c r="I175" i="10"/>
  <c r="H175" i="10"/>
  <c r="F175" i="10"/>
  <c r="E175" i="10"/>
  <c r="D175" i="10"/>
  <c r="R174" i="10"/>
  <c r="Q174" i="10"/>
  <c r="P174" i="10"/>
  <c r="N174" i="10"/>
  <c r="M174" i="10"/>
  <c r="L174" i="10"/>
  <c r="J174" i="10"/>
  <c r="I174" i="10"/>
  <c r="H174" i="10"/>
  <c r="F174" i="10"/>
  <c r="E174" i="10"/>
  <c r="D174" i="10"/>
  <c r="R173" i="10"/>
  <c r="Q173" i="10"/>
  <c r="P173" i="10"/>
  <c r="N173" i="10"/>
  <c r="M173" i="10"/>
  <c r="L173" i="10"/>
  <c r="J173" i="10"/>
  <c r="I173" i="10"/>
  <c r="H173" i="10"/>
  <c r="F173" i="10"/>
  <c r="E173" i="10"/>
  <c r="D173" i="10"/>
  <c r="R172" i="10"/>
  <c r="Q172" i="10"/>
  <c r="P172" i="10"/>
  <c r="N172" i="10"/>
  <c r="M172" i="10"/>
  <c r="L172" i="10"/>
  <c r="J172" i="10"/>
  <c r="I172" i="10"/>
  <c r="H172" i="10"/>
  <c r="F172" i="10"/>
  <c r="E172" i="10"/>
  <c r="D172" i="10"/>
  <c r="R171" i="10"/>
  <c r="Q171" i="10"/>
  <c r="P171" i="10"/>
  <c r="N171" i="10"/>
  <c r="M171" i="10"/>
  <c r="L171" i="10"/>
  <c r="J171" i="10"/>
  <c r="I171" i="10"/>
  <c r="H171" i="10"/>
  <c r="F171" i="10"/>
  <c r="E171" i="10"/>
  <c r="D171" i="10"/>
  <c r="R170" i="10"/>
  <c r="Q170" i="10"/>
  <c r="P170" i="10"/>
  <c r="N170" i="10"/>
  <c r="M170" i="10"/>
  <c r="L170" i="10"/>
  <c r="J170" i="10"/>
  <c r="I170" i="10"/>
  <c r="H170" i="10"/>
  <c r="F170" i="10"/>
  <c r="E170" i="10"/>
  <c r="D170" i="10"/>
  <c r="R169" i="10"/>
  <c r="Q169" i="10"/>
  <c r="P169" i="10"/>
  <c r="N169" i="10"/>
  <c r="M169" i="10"/>
  <c r="L169" i="10"/>
  <c r="J169" i="10"/>
  <c r="I169" i="10"/>
  <c r="H169" i="10"/>
  <c r="F169" i="10"/>
  <c r="E169" i="10"/>
  <c r="D169" i="10"/>
  <c r="R168" i="10"/>
  <c r="Q168" i="10"/>
  <c r="P168" i="10"/>
  <c r="N168" i="10"/>
  <c r="M168" i="10"/>
  <c r="L168" i="10"/>
  <c r="J168" i="10"/>
  <c r="I168" i="10"/>
  <c r="H168" i="10"/>
  <c r="F168" i="10"/>
  <c r="E168" i="10"/>
  <c r="D168" i="10"/>
  <c r="R167" i="10"/>
  <c r="Q167" i="10"/>
  <c r="P167" i="10"/>
  <c r="N167" i="10"/>
  <c r="M167" i="10"/>
  <c r="L167" i="10"/>
  <c r="J167" i="10"/>
  <c r="I167" i="10"/>
  <c r="H167" i="10"/>
  <c r="F167" i="10"/>
  <c r="E167" i="10"/>
  <c r="D167" i="10"/>
  <c r="R166" i="10"/>
  <c r="Q166" i="10"/>
  <c r="P166" i="10"/>
  <c r="N166" i="10"/>
  <c r="M166" i="10"/>
  <c r="L166" i="10"/>
  <c r="J166" i="10"/>
  <c r="I166" i="10"/>
  <c r="H166" i="10"/>
  <c r="F166" i="10"/>
  <c r="E166" i="10"/>
  <c r="D166" i="10"/>
  <c r="R183" i="9"/>
  <c r="Q183" i="9"/>
  <c r="P183" i="9"/>
  <c r="N183" i="9"/>
  <c r="M183" i="9"/>
  <c r="L183" i="9"/>
  <c r="J183" i="9"/>
  <c r="I183" i="9"/>
  <c r="H183" i="9"/>
  <c r="R182" i="9"/>
  <c r="Q182" i="9"/>
  <c r="P182" i="9"/>
  <c r="N182" i="9"/>
  <c r="M182" i="9"/>
  <c r="L182" i="9"/>
  <c r="J182" i="9"/>
  <c r="I182" i="9"/>
  <c r="H182" i="9"/>
  <c r="R181" i="9"/>
  <c r="Q181" i="9"/>
  <c r="P181" i="9"/>
  <c r="N181" i="9"/>
  <c r="M181" i="9"/>
  <c r="L181" i="9"/>
  <c r="J181" i="9"/>
  <c r="I181" i="9"/>
  <c r="H181" i="9"/>
  <c r="F183" i="9"/>
  <c r="E183" i="9"/>
  <c r="D183" i="9"/>
  <c r="F182" i="9"/>
  <c r="E182" i="9"/>
  <c r="D182" i="9"/>
  <c r="F181" i="9"/>
  <c r="E181" i="9"/>
  <c r="D181" i="9"/>
  <c r="F180" i="9"/>
  <c r="E180" i="9"/>
  <c r="D180" i="9"/>
  <c r="F179" i="9"/>
  <c r="E179" i="9"/>
  <c r="D179" i="9"/>
  <c r="F178" i="9"/>
  <c r="E178" i="9"/>
  <c r="D178" i="9"/>
  <c r="F177" i="9"/>
  <c r="E177" i="9"/>
  <c r="D177" i="9"/>
  <c r="F176" i="9"/>
  <c r="E176" i="9"/>
  <c r="D176" i="9"/>
  <c r="F175" i="9"/>
  <c r="E175" i="9"/>
  <c r="D175" i="9"/>
  <c r="F174" i="9"/>
  <c r="E174" i="9"/>
  <c r="D174" i="9"/>
  <c r="F173" i="9"/>
  <c r="E173" i="9"/>
  <c r="D173" i="9"/>
  <c r="F172" i="9"/>
  <c r="E172" i="9"/>
  <c r="D172" i="9"/>
  <c r="F171" i="9"/>
  <c r="E171" i="9"/>
  <c r="D171" i="9"/>
  <c r="F170" i="9"/>
  <c r="E170" i="9"/>
  <c r="D170" i="9"/>
  <c r="F169" i="9"/>
  <c r="E169" i="9"/>
  <c r="D169" i="9"/>
  <c r="F168" i="9"/>
  <c r="E168" i="9"/>
  <c r="D168" i="9"/>
  <c r="F167" i="9"/>
  <c r="E167" i="9"/>
  <c r="D167" i="9"/>
  <c r="F166" i="9"/>
  <c r="E166" i="9"/>
  <c r="D166" i="9"/>
  <c r="J183" i="8"/>
  <c r="J182" i="8"/>
  <c r="J181" i="8"/>
  <c r="J180" i="8"/>
  <c r="J179" i="8"/>
  <c r="J178" i="8"/>
  <c r="J177" i="8"/>
  <c r="J176" i="8"/>
  <c r="J175" i="8"/>
  <c r="J174" i="8"/>
  <c r="J173" i="8"/>
  <c r="J172" i="8"/>
  <c r="J171" i="8"/>
  <c r="J170" i="8"/>
  <c r="J169" i="8"/>
  <c r="J168" i="8"/>
  <c r="J167" i="8"/>
  <c r="J166" i="8"/>
  <c r="AL183" i="8"/>
  <c r="AL182" i="8"/>
  <c r="AL181" i="8"/>
  <c r="AF183" i="8"/>
  <c r="AF182" i="8"/>
  <c r="AF181" i="8"/>
  <c r="X183" i="8"/>
  <c r="X182" i="8"/>
  <c r="X181" i="8"/>
  <c r="R183" i="8"/>
  <c r="R182" i="8"/>
  <c r="R181" i="8"/>
  <c r="R180" i="8"/>
  <c r="D183" i="8"/>
  <c r="D182" i="8"/>
  <c r="D181" i="8"/>
  <c r="R184" i="7"/>
  <c r="R183" i="7"/>
  <c r="R182" i="7"/>
  <c r="R181" i="7"/>
  <c r="R180" i="7"/>
  <c r="R179" i="7"/>
  <c r="R178" i="7"/>
  <c r="AZ184" i="7"/>
  <c r="AZ183" i="7"/>
  <c r="AZ182" i="7"/>
  <c r="AZ181" i="7"/>
  <c r="AZ180" i="7"/>
  <c r="AZ179" i="7"/>
  <c r="AZ178" i="7"/>
  <c r="AT183" i="7"/>
  <c r="AT182" i="7"/>
  <c r="AT181" i="7"/>
  <c r="AT180" i="7"/>
  <c r="AT179" i="7"/>
  <c r="AF184" i="7"/>
  <c r="AF183" i="7"/>
  <c r="AF182" i="7"/>
  <c r="AF181" i="7"/>
  <c r="AF180" i="7"/>
  <c r="AF179" i="7"/>
  <c r="AF178" i="7"/>
  <c r="AL184" i="7"/>
  <c r="AL183" i="7"/>
  <c r="AL182" i="7"/>
  <c r="AL181" i="7"/>
  <c r="AL180" i="7"/>
  <c r="AL179" i="7"/>
  <c r="AL178" i="7"/>
  <c r="AL177" i="7"/>
  <c r="X184" i="7"/>
  <c r="X183" i="7"/>
  <c r="X182" i="7"/>
  <c r="X181" i="7"/>
  <c r="X180" i="7"/>
  <c r="X179" i="7"/>
  <c r="X178" i="7"/>
  <c r="J179" i="7"/>
  <c r="D184" i="7"/>
  <c r="D183" i="7"/>
  <c r="D182" i="7"/>
  <c r="D181" i="7"/>
  <c r="D180" i="7"/>
  <c r="D179" i="7"/>
  <c r="J167" i="7"/>
  <c r="AP184" i="6"/>
  <c r="AP183" i="6"/>
  <c r="AP182" i="6"/>
  <c r="AC184" i="6"/>
  <c r="AC183" i="6"/>
  <c r="AC182" i="6"/>
  <c r="P184" i="6"/>
  <c r="P183" i="6"/>
  <c r="P182" i="6"/>
  <c r="C184" i="6"/>
  <c r="C183" i="6"/>
  <c r="C182" i="6"/>
  <c r="C181" i="6"/>
  <c r="C180" i="6"/>
  <c r="C179" i="6"/>
  <c r="AP184" i="5"/>
  <c r="AC184" i="5"/>
  <c r="AP183" i="5"/>
  <c r="AC183" i="5"/>
  <c r="P184" i="5"/>
  <c r="P183" i="5"/>
  <c r="AP182" i="5"/>
  <c r="AC182" i="5"/>
  <c r="P182" i="5"/>
  <c r="C182" i="5"/>
  <c r="C184" i="5"/>
  <c r="C183" i="5"/>
  <c r="AS213" i="7" l="1"/>
  <c r="AE211" i="7"/>
  <c r="Q211" i="8"/>
  <c r="AS211" i="8"/>
  <c r="AS210" i="8"/>
  <c r="AE211" i="8"/>
  <c r="AE210" i="8"/>
  <c r="Q210" i="8"/>
  <c r="AS208" i="8"/>
  <c r="Q208" i="8"/>
  <c r="AS212" i="7"/>
  <c r="AS211" i="7"/>
  <c r="AE212" i="7"/>
  <c r="AS207" i="7"/>
  <c r="AE207" i="7"/>
  <c r="AE205" i="8"/>
  <c r="AE207" i="8"/>
  <c r="AS209" i="7"/>
  <c r="AS206" i="7"/>
  <c r="AE202" i="7"/>
  <c r="Q209" i="8"/>
  <c r="AS202" i="8"/>
  <c r="AS205" i="8"/>
  <c r="AS206" i="8"/>
  <c r="K203" i="10"/>
  <c r="O205" i="10"/>
  <c r="K202" i="10"/>
  <c r="K200" i="10"/>
  <c r="K206" i="9"/>
  <c r="K205" i="9"/>
  <c r="AS196" i="8"/>
  <c r="O200" i="10"/>
  <c r="K205" i="10"/>
  <c r="K204" i="10"/>
  <c r="AE206" i="8"/>
  <c r="AS207" i="8"/>
  <c r="K201" i="10"/>
  <c r="Q205" i="8"/>
  <c r="O206" i="9"/>
  <c r="G206" i="9"/>
  <c r="O205" i="9"/>
  <c r="G205" i="9"/>
  <c r="O201" i="9"/>
  <c r="G203" i="9"/>
  <c r="AS208" i="7"/>
  <c r="AE203" i="8"/>
  <c r="Q206" i="8"/>
  <c r="AS201" i="8"/>
  <c r="Q200" i="8"/>
  <c r="AE197" i="8"/>
  <c r="AE198" i="8"/>
  <c r="AS204" i="8"/>
  <c r="AE206" i="7"/>
  <c r="G205" i="10"/>
  <c r="G203" i="10"/>
  <c r="G202" i="10"/>
  <c r="O204" i="10"/>
  <c r="G201" i="9"/>
  <c r="K201" i="9"/>
  <c r="Q201" i="8"/>
  <c r="O202" i="10"/>
  <c r="AS198" i="8"/>
  <c r="G200" i="10"/>
  <c r="O203" i="10"/>
  <c r="AS203" i="8"/>
  <c r="G201" i="10"/>
  <c r="Q202" i="8"/>
  <c r="G204" i="10"/>
  <c r="O201" i="10"/>
  <c r="AE208" i="7"/>
  <c r="O203" i="9"/>
  <c r="G202" i="9"/>
  <c r="K202" i="9"/>
  <c r="O204" i="9"/>
  <c r="K203" i="9"/>
  <c r="AS205" i="7"/>
  <c r="AE197" i="7"/>
  <c r="AS197" i="7"/>
  <c r="K204" i="9"/>
  <c r="AS200" i="7"/>
  <c r="AS202" i="7"/>
  <c r="O202" i="9"/>
  <c r="Q199" i="8"/>
  <c r="AS200" i="8"/>
  <c r="Q198" i="8"/>
  <c r="AE204" i="8"/>
  <c r="AE196" i="8"/>
  <c r="AE201" i="8"/>
  <c r="AE200" i="7"/>
  <c r="AS204" i="7"/>
  <c r="AE203" i="7"/>
  <c r="G199" i="10"/>
  <c r="G204" i="9"/>
  <c r="AE202" i="8"/>
  <c r="Q204" i="8"/>
  <c r="AE200" i="8"/>
  <c r="Q197" i="8"/>
  <c r="AS195" i="8"/>
  <c r="AS203" i="7"/>
  <c r="AE205" i="7"/>
  <c r="AE204" i="7"/>
  <c r="AS201" i="7"/>
  <c r="Q195" i="8"/>
  <c r="AE195" i="8"/>
  <c r="Q196" i="8"/>
  <c r="AE196" i="7"/>
  <c r="AS196" i="7"/>
  <c r="AE199" i="7"/>
  <c r="AS199" i="7"/>
  <c r="K200" i="9"/>
  <c r="K198" i="10"/>
  <c r="G198" i="9"/>
  <c r="G199" i="9"/>
  <c r="O199" i="9"/>
  <c r="O200" i="9"/>
  <c r="G194" i="9"/>
  <c r="K199" i="9"/>
  <c r="G200" i="9"/>
  <c r="G198" i="10"/>
  <c r="O199" i="10"/>
  <c r="G195" i="10"/>
  <c r="O198" i="10"/>
  <c r="K199" i="10"/>
  <c r="AS199" i="8"/>
  <c r="AE199" i="8"/>
  <c r="AS197" i="8"/>
  <c r="AE198" i="7"/>
  <c r="AS198" i="7"/>
  <c r="O197" i="9"/>
  <c r="K197" i="10"/>
  <c r="K195" i="10"/>
  <c r="K198" i="9"/>
  <c r="K197" i="9"/>
  <c r="K196" i="9"/>
  <c r="G196" i="9"/>
  <c r="K195" i="9"/>
  <c r="O196" i="9"/>
  <c r="G195" i="9"/>
  <c r="O198" i="9"/>
  <c r="O195" i="9"/>
  <c r="G197" i="9"/>
  <c r="O196" i="10"/>
  <c r="G197" i="10"/>
  <c r="K196" i="10"/>
  <c r="O197" i="10"/>
  <c r="O195" i="10"/>
  <c r="G196" i="10"/>
  <c r="AE195" i="7"/>
  <c r="AS188" i="7"/>
  <c r="G194" i="10"/>
  <c r="K193" i="9"/>
  <c r="AS187" i="8"/>
  <c r="G193" i="10"/>
  <c r="K194" i="10"/>
  <c r="O193" i="10"/>
  <c r="O194" i="10"/>
  <c r="AE194" i="8"/>
  <c r="Q192" i="8"/>
  <c r="K193" i="10"/>
  <c r="K192" i="9"/>
  <c r="O194" i="9"/>
  <c r="K194" i="9"/>
  <c r="G193" i="9"/>
  <c r="O193" i="9"/>
  <c r="G190" i="9"/>
  <c r="AS195" i="7"/>
  <c r="K191" i="9"/>
  <c r="AE193" i="8"/>
  <c r="AS190" i="8"/>
  <c r="AS191" i="8"/>
  <c r="Q194" i="8"/>
  <c r="Q193" i="8"/>
  <c r="AS194" i="8"/>
  <c r="AE194" i="7"/>
  <c r="AS194" i="7"/>
  <c r="AS189" i="7"/>
  <c r="AS193" i="7"/>
  <c r="Q190" i="7"/>
  <c r="AS192" i="8"/>
  <c r="Q191" i="8"/>
  <c r="Q190" i="8"/>
  <c r="K190" i="10"/>
  <c r="K191" i="10"/>
  <c r="O190" i="10"/>
  <c r="K192" i="10"/>
  <c r="AS193" i="8"/>
  <c r="AS190" i="7"/>
  <c r="AS192" i="7"/>
  <c r="AS191" i="7"/>
  <c r="AE190" i="8"/>
  <c r="G190" i="10"/>
  <c r="O191" i="10"/>
  <c r="G192" i="10"/>
  <c r="G191" i="10"/>
  <c r="O192" i="10"/>
  <c r="K190" i="9"/>
  <c r="G192" i="9"/>
  <c r="O192" i="9"/>
  <c r="G191" i="9"/>
  <c r="O187" i="9"/>
  <c r="O191" i="9"/>
  <c r="O190" i="9"/>
  <c r="AE192" i="8"/>
  <c r="AE191" i="8"/>
  <c r="AE193" i="7"/>
  <c r="AE190" i="7"/>
  <c r="K187" i="10"/>
  <c r="K189" i="10"/>
  <c r="G187" i="9"/>
  <c r="G189" i="9"/>
  <c r="K188" i="10"/>
  <c r="Q189" i="8"/>
  <c r="G188" i="10"/>
  <c r="O188" i="10"/>
  <c r="O187" i="10"/>
  <c r="O189" i="10"/>
  <c r="G187" i="10"/>
  <c r="G189" i="10"/>
  <c r="Q188" i="8"/>
  <c r="AE192" i="7"/>
  <c r="AE191" i="7"/>
  <c r="K187" i="9"/>
  <c r="O189" i="9"/>
  <c r="G188" i="9"/>
  <c r="K189" i="9"/>
  <c r="K188" i="9"/>
  <c r="O188" i="9"/>
  <c r="Q188" i="7"/>
  <c r="AE189" i="7"/>
  <c r="Q189" i="7"/>
  <c r="AE187" i="8"/>
  <c r="Q187" i="8"/>
  <c r="AE188" i="8"/>
  <c r="Q184" i="8"/>
  <c r="AS184" i="8"/>
  <c r="O186" i="9"/>
  <c r="AE189" i="8"/>
  <c r="AE181" i="8"/>
  <c r="K184" i="10"/>
  <c r="AE188" i="7"/>
  <c r="K186" i="9"/>
  <c r="O184" i="9"/>
  <c r="O185" i="9"/>
  <c r="AS186" i="7"/>
  <c r="K184" i="9"/>
  <c r="K185" i="9"/>
  <c r="G186" i="9"/>
  <c r="AE186" i="7"/>
  <c r="Q185" i="7"/>
  <c r="G184" i="9"/>
  <c r="G185" i="9"/>
  <c r="Q187" i="7"/>
  <c r="AS184" i="7"/>
  <c r="AS185" i="7"/>
  <c r="AE185" i="7"/>
  <c r="AS187" i="7"/>
  <c r="AS186" i="8"/>
  <c r="Q185" i="8"/>
  <c r="AE185" i="8"/>
  <c r="AS183" i="8"/>
  <c r="AS185" i="8"/>
  <c r="K186" i="10"/>
  <c r="O186" i="10"/>
  <c r="G186" i="10"/>
  <c r="AS183" i="7"/>
  <c r="Q186" i="7"/>
  <c r="AE186" i="8"/>
  <c r="G184" i="10"/>
  <c r="O185" i="10"/>
  <c r="AE182" i="8"/>
  <c r="AE184" i="8"/>
  <c r="K185" i="10"/>
  <c r="O184" i="10"/>
  <c r="G185" i="10"/>
  <c r="Q186" i="8"/>
  <c r="AE183" i="7"/>
  <c r="Q183" i="7"/>
  <c r="Q184" i="7"/>
  <c r="AE187" i="7"/>
  <c r="O181" i="9"/>
  <c r="K181" i="9"/>
  <c r="G181" i="9"/>
  <c r="K182" i="9"/>
  <c r="O183" i="9"/>
  <c r="G182" i="9"/>
  <c r="K183" i="9"/>
  <c r="G183" i="9"/>
  <c r="O182" i="9"/>
  <c r="Q182" i="7"/>
  <c r="AS182" i="7"/>
  <c r="Q181" i="8"/>
  <c r="AE183" i="8"/>
  <c r="O180" i="10"/>
  <c r="O181" i="10"/>
  <c r="O182" i="10"/>
  <c r="O183" i="10"/>
  <c r="Q182" i="8"/>
  <c r="Q183" i="8"/>
  <c r="O167" i="10"/>
  <c r="K183" i="10"/>
  <c r="AS182" i="8"/>
  <c r="K167" i="10"/>
  <c r="K181" i="10"/>
  <c r="K182" i="10"/>
  <c r="G167" i="10"/>
  <c r="G181" i="10"/>
  <c r="G182" i="10"/>
  <c r="G183" i="10"/>
  <c r="O172" i="10"/>
  <c r="O174" i="10"/>
  <c r="G166" i="10"/>
  <c r="G172" i="10"/>
  <c r="AS181" i="8"/>
  <c r="O168" i="10"/>
  <c r="O169" i="10"/>
  <c r="G171" i="10"/>
  <c r="O176" i="10"/>
  <c r="O177" i="10"/>
  <c r="O166" i="10"/>
  <c r="K168" i="10"/>
  <c r="K169" i="10"/>
  <c r="K173" i="10"/>
  <c r="K176" i="10"/>
  <c r="K180" i="10"/>
  <c r="K166" i="10"/>
  <c r="G168" i="10"/>
  <c r="K172" i="10"/>
  <c r="G173" i="10"/>
  <c r="G176" i="10"/>
  <c r="G177" i="10"/>
  <c r="K178" i="10"/>
  <c r="O179" i="10"/>
  <c r="G180" i="10"/>
  <c r="O170" i="10"/>
  <c r="K174" i="10"/>
  <c r="O175" i="10"/>
  <c r="G178" i="10"/>
  <c r="K179" i="10"/>
  <c r="G169" i="10"/>
  <c r="K170" i="10"/>
  <c r="O171" i="10"/>
  <c r="G174" i="10"/>
  <c r="K175" i="10"/>
  <c r="G179" i="10"/>
  <c r="G170" i="10"/>
  <c r="K171" i="10"/>
  <c r="O173" i="10"/>
  <c r="G175" i="10"/>
  <c r="K177" i="10"/>
  <c r="O178" i="10"/>
  <c r="AE184" i="7"/>
  <c r="AE182" i="7"/>
  <c r="D178" i="7"/>
  <c r="J178" i="7"/>
  <c r="Q180" i="7"/>
  <c r="I180" i="11"/>
  <c r="I179" i="11"/>
  <c r="I178" i="11"/>
  <c r="U180" i="11"/>
  <c r="U179" i="11"/>
  <c r="U178" i="11"/>
  <c r="O180" i="11"/>
  <c r="O179" i="11"/>
  <c r="O178" i="11"/>
  <c r="R180" i="9"/>
  <c r="Q180" i="9"/>
  <c r="P180" i="9"/>
  <c r="N180" i="9"/>
  <c r="M180" i="9"/>
  <c r="L180" i="9"/>
  <c r="R179" i="9"/>
  <c r="Q179" i="9"/>
  <c r="P179" i="9"/>
  <c r="N179" i="9"/>
  <c r="M179" i="9"/>
  <c r="L179" i="9"/>
  <c r="R178" i="9"/>
  <c r="Q178" i="9"/>
  <c r="P178" i="9"/>
  <c r="N178" i="9"/>
  <c r="M178" i="9"/>
  <c r="L178" i="9"/>
  <c r="J180" i="9"/>
  <c r="I180" i="9"/>
  <c r="H180" i="9"/>
  <c r="J179" i="9"/>
  <c r="I179" i="9"/>
  <c r="H179" i="9"/>
  <c r="J178" i="9"/>
  <c r="I178" i="9"/>
  <c r="H178" i="9"/>
  <c r="AZ180" i="8"/>
  <c r="AZ179" i="8"/>
  <c r="AZ178" i="8"/>
  <c r="AT180" i="8"/>
  <c r="AT179" i="8"/>
  <c r="AT178" i="8"/>
  <c r="AL180" i="8"/>
  <c r="AL179" i="8"/>
  <c r="AL178" i="8"/>
  <c r="AF180" i="8"/>
  <c r="AF179" i="8"/>
  <c r="AF178" i="8"/>
  <c r="X180" i="8"/>
  <c r="Q180" i="8" s="1"/>
  <c r="X179" i="8"/>
  <c r="X178" i="8"/>
  <c r="R179" i="8"/>
  <c r="R178" i="8"/>
  <c r="D180" i="8"/>
  <c r="D179" i="8"/>
  <c r="D178" i="8"/>
  <c r="Q181" i="7"/>
  <c r="Q179" i="7"/>
  <c r="AE181" i="7"/>
  <c r="AE180" i="7"/>
  <c r="AE179" i="7"/>
  <c r="AS181" i="7"/>
  <c r="AS180" i="7"/>
  <c r="AS179" i="7"/>
  <c r="J177" i="7"/>
  <c r="J176" i="7"/>
  <c r="J175" i="7"/>
  <c r="J174" i="7"/>
  <c r="D177" i="7"/>
  <c r="D176" i="7"/>
  <c r="D175" i="7"/>
  <c r="D174" i="7"/>
  <c r="D173" i="7"/>
  <c r="D172" i="7"/>
  <c r="D171" i="7"/>
  <c r="D170" i="7"/>
  <c r="D169" i="7"/>
  <c r="D168" i="7"/>
  <c r="D167" i="7"/>
  <c r="D166" i="7"/>
  <c r="AP181" i="6"/>
  <c r="AP180" i="6"/>
  <c r="AP179" i="6"/>
  <c r="AC181" i="6"/>
  <c r="AC180" i="6"/>
  <c r="AC179" i="6"/>
  <c r="P181" i="6"/>
  <c r="P180" i="6"/>
  <c r="P179" i="6"/>
  <c r="AP181" i="5"/>
  <c r="AP180" i="5"/>
  <c r="AP179" i="5"/>
  <c r="AC181" i="5"/>
  <c r="AC180" i="5"/>
  <c r="AC179" i="5"/>
  <c r="P181" i="5"/>
  <c r="P180" i="5"/>
  <c r="P179" i="5"/>
  <c r="C181" i="5"/>
  <c r="C180" i="5"/>
  <c r="C179" i="5"/>
  <c r="D177" i="8"/>
  <c r="D176" i="8"/>
  <c r="D175" i="8"/>
  <c r="D174" i="8"/>
  <c r="D173" i="8"/>
  <c r="D172" i="8"/>
  <c r="D171" i="8"/>
  <c r="D170" i="8"/>
  <c r="D169" i="8"/>
  <c r="D168" i="8"/>
  <c r="D167" i="8"/>
  <c r="D166" i="8"/>
  <c r="U177" i="11"/>
  <c r="U176" i="11"/>
  <c r="U175" i="11"/>
  <c r="O177" i="11"/>
  <c r="O176" i="11"/>
  <c r="O175" i="11"/>
  <c r="I177" i="11"/>
  <c r="I176" i="11"/>
  <c r="I175" i="11"/>
  <c r="AZ177" i="8"/>
  <c r="AT177" i="8"/>
  <c r="AL177" i="8"/>
  <c r="AF177" i="8"/>
  <c r="X177" i="8"/>
  <c r="R177" i="8"/>
  <c r="AZ176" i="8"/>
  <c r="AT176" i="8"/>
  <c r="AL176" i="8"/>
  <c r="AF176" i="8"/>
  <c r="X176" i="8"/>
  <c r="R176" i="8"/>
  <c r="AZ175" i="8"/>
  <c r="AT175" i="8"/>
  <c r="AL175" i="8"/>
  <c r="AF175" i="8"/>
  <c r="X175" i="8"/>
  <c r="R175" i="8"/>
  <c r="R177" i="9"/>
  <c r="Q177" i="9"/>
  <c r="P177" i="9"/>
  <c r="N177" i="9"/>
  <c r="M177" i="9"/>
  <c r="L177" i="9"/>
  <c r="J177" i="9"/>
  <c r="I177" i="9"/>
  <c r="H177" i="9"/>
  <c r="R176" i="9"/>
  <c r="Q176" i="9"/>
  <c r="P176" i="9"/>
  <c r="N176" i="9"/>
  <c r="M176" i="9"/>
  <c r="L176" i="9"/>
  <c r="J176" i="9"/>
  <c r="I176" i="9"/>
  <c r="H176" i="9"/>
  <c r="R175" i="9"/>
  <c r="Q175" i="9"/>
  <c r="P175" i="9"/>
  <c r="N175" i="9"/>
  <c r="M175" i="9"/>
  <c r="L175" i="9"/>
  <c r="J175" i="9"/>
  <c r="I175" i="9"/>
  <c r="H175" i="9"/>
  <c r="AT178" i="7"/>
  <c r="AS178" i="7" s="1"/>
  <c r="AT177" i="7"/>
  <c r="AT176" i="7"/>
  <c r="AT175" i="7"/>
  <c r="AT174" i="7"/>
  <c r="AT173" i="7"/>
  <c r="AT172" i="7"/>
  <c r="Q178" i="7"/>
  <c r="AZ177" i="7"/>
  <c r="AZ176" i="7"/>
  <c r="AL176" i="7"/>
  <c r="AE178" i="7"/>
  <c r="AF177" i="7"/>
  <c r="AF176" i="7"/>
  <c r="X177" i="7"/>
  <c r="X176" i="7"/>
  <c r="R177" i="7"/>
  <c r="R176" i="7"/>
  <c r="AP178" i="6"/>
  <c r="AP177" i="6"/>
  <c r="AP176" i="6"/>
  <c r="AP178" i="5"/>
  <c r="AP177" i="5"/>
  <c r="AP176" i="5"/>
  <c r="AC178" i="6"/>
  <c r="AC177" i="6"/>
  <c r="AC176" i="6"/>
  <c r="P178" i="6"/>
  <c r="P177" i="6"/>
  <c r="P176" i="6"/>
  <c r="C178" i="6"/>
  <c r="C177" i="6"/>
  <c r="C176" i="6"/>
  <c r="C175" i="6"/>
  <c r="C174" i="6"/>
  <c r="C173" i="6"/>
  <c r="AC178" i="5"/>
  <c r="AC177" i="5"/>
  <c r="AC176" i="5"/>
  <c r="P178" i="5"/>
  <c r="P177" i="5"/>
  <c r="P176" i="5"/>
  <c r="C178" i="5"/>
  <c r="C177" i="5"/>
  <c r="C176" i="5"/>
  <c r="J173" i="7"/>
  <c r="U174" i="11"/>
  <c r="U173" i="11"/>
  <c r="U172" i="11"/>
  <c r="O174" i="11"/>
  <c r="O173" i="11"/>
  <c r="O172" i="11"/>
  <c r="I174" i="11"/>
  <c r="I173" i="11"/>
  <c r="I172" i="11"/>
  <c r="R174" i="9"/>
  <c r="Q174" i="9"/>
  <c r="P174" i="9"/>
  <c r="N174" i="9"/>
  <c r="M174" i="9"/>
  <c r="L174" i="9"/>
  <c r="R173" i="9"/>
  <c r="Q173" i="9"/>
  <c r="P173" i="9"/>
  <c r="N173" i="9"/>
  <c r="M173" i="9"/>
  <c r="L173" i="9"/>
  <c r="R172" i="9"/>
  <c r="Q172" i="9"/>
  <c r="P172" i="9"/>
  <c r="N172" i="9"/>
  <c r="M172" i="9"/>
  <c r="L172" i="9"/>
  <c r="J174" i="9"/>
  <c r="I174" i="9"/>
  <c r="H174" i="9"/>
  <c r="J173" i="9"/>
  <c r="I173" i="9"/>
  <c r="H173" i="9"/>
  <c r="J172" i="9"/>
  <c r="I172" i="9"/>
  <c r="H172" i="9"/>
  <c r="AZ174" i="8"/>
  <c r="AZ173" i="8"/>
  <c r="AZ172" i="8"/>
  <c r="AT174" i="8"/>
  <c r="AT173" i="8"/>
  <c r="AT172" i="8"/>
  <c r="AL174" i="8"/>
  <c r="AL173" i="8"/>
  <c r="AL172" i="8"/>
  <c r="AF174" i="8"/>
  <c r="AF173" i="8"/>
  <c r="AF172" i="8"/>
  <c r="X174" i="8"/>
  <c r="X173" i="8"/>
  <c r="X172" i="8"/>
  <c r="R174" i="8"/>
  <c r="R173" i="8"/>
  <c r="R172" i="8"/>
  <c r="AZ173" i="7"/>
  <c r="AZ175" i="7"/>
  <c r="AZ174" i="7"/>
  <c r="AL175" i="7"/>
  <c r="AL174" i="7"/>
  <c r="AL173" i="7"/>
  <c r="AF175" i="7"/>
  <c r="AF174" i="7"/>
  <c r="AF173" i="7"/>
  <c r="X175" i="7"/>
  <c r="X174" i="7"/>
  <c r="X173" i="7"/>
  <c r="R175" i="7"/>
  <c r="R174" i="7"/>
  <c r="R173" i="7"/>
  <c r="J172" i="7"/>
  <c r="J171" i="7"/>
  <c r="J170" i="7"/>
  <c r="J169" i="7"/>
  <c r="J168" i="7"/>
  <c r="AP175" i="6"/>
  <c r="AP174" i="6"/>
  <c r="AP173" i="6"/>
  <c r="AC175" i="6"/>
  <c r="AC174" i="6"/>
  <c r="AC173" i="6"/>
  <c r="P175" i="6"/>
  <c r="P174" i="6"/>
  <c r="P173" i="6"/>
  <c r="AP175" i="5"/>
  <c r="AP174" i="5"/>
  <c r="AP173" i="5"/>
  <c r="AC175" i="5"/>
  <c r="AC174" i="5"/>
  <c r="AC173" i="5"/>
  <c r="P175" i="5"/>
  <c r="P174" i="5"/>
  <c r="P173" i="5"/>
  <c r="C175" i="5"/>
  <c r="C174" i="5"/>
  <c r="C173" i="5"/>
  <c r="AS176" i="7" l="1"/>
  <c r="AS179" i="8"/>
  <c r="O178" i="9"/>
  <c r="K180" i="9"/>
  <c r="AS180" i="8"/>
  <c r="Q172" i="8"/>
  <c r="AS178" i="8"/>
  <c r="AS172" i="8"/>
  <c r="AE177" i="8"/>
  <c r="AS177" i="7"/>
  <c r="K177" i="9"/>
  <c r="G178" i="9"/>
  <c r="O180" i="9"/>
  <c r="G180" i="9"/>
  <c r="Q175" i="8"/>
  <c r="AS175" i="8"/>
  <c r="AE176" i="8"/>
  <c r="AE179" i="8"/>
  <c r="Q178" i="8"/>
  <c r="AE180" i="8"/>
  <c r="K178" i="9"/>
  <c r="AE178" i="8"/>
  <c r="Q179" i="8"/>
  <c r="O179" i="9"/>
  <c r="K179" i="9"/>
  <c r="G179" i="9"/>
  <c r="AE175" i="7"/>
  <c r="G177" i="9"/>
  <c r="O177" i="9"/>
  <c r="O175" i="9"/>
  <c r="AE173" i="8"/>
  <c r="Q173" i="8"/>
  <c r="AE172" i="8"/>
  <c r="AS173" i="8"/>
  <c r="Q176" i="8"/>
  <c r="Q176" i="7"/>
  <c r="AE174" i="7"/>
  <c r="AE177" i="7"/>
  <c r="G175" i="9"/>
  <c r="AE176" i="7"/>
  <c r="K175" i="9"/>
  <c r="AE175" i="8"/>
  <c r="AS176" i="8"/>
  <c r="Q177" i="8"/>
  <c r="AS177" i="8"/>
  <c r="G176" i="9"/>
  <c r="K176" i="9"/>
  <c r="O176" i="9"/>
  <c r="AS175" i="7"/>
  <c r="Q177" i="7"/>
  <c r="O174" i="9"/>
  <c r="K174" i="9"/>
  <c r="AE173" i="7"/>
  <c r="Q174" i="7"/>
  <c r="Q173" i="7"/>
  <c r="G174" i="9"/>
  <c r="O172" i="9"/>
  <c r="K173" i="9"/>
  <c r="O173" i="9"/>
  <c r="K172" i="9"/>
  <c r="G172" i="9"/>
  <c r="AE174" i="8"/>
  <c r="AS174" i="8"/>
  <c r="Q174" i="8"/>
  <c r="G173" i="9"/>
  <c r="Q175" i="7"/>
  <c r="AF172" i="7"/>
  <c r="AT171" i="8"/>
  <c r="AT170" i="8"/>
  <c r="AT169" i="8"/>
  <c r="AT168" i="8"/>
  <c r="AT167" i="8"/>
  <c r="AT166" i="8"/>
  <c r="AZ171" i="8"/>
  <c r="AZ170" i="8"/>
  <c r="AZ169" i="8"/>
  <c r="AZ168" i="8"/>
  <c r="AZ167" i="8"/>
  <c r="AZ166" i="8"/>
  <c r="X166" i="8"/>
  <c r="X171" i="8"/>
  <c r="X170" i="8"/>
  <c r="X169" i="8"/>
  <c r="X168" i="8"/>
  <c r="X167" i="8"/>
  <c r="AL171" i="8"/>
  <c r="AL170" i="8"/>
  <c r="AL169" i="8"/>
  <c r="AL168" i="8"/>
  <c r="AL167" i="8"/>
  <c r="AL166" i="8"/>
  <c r="AF171" i="8"/>
  <c r="AF170" i="8"/>
  <c r="AF169" i="8"/>
  <c r="AF168" i="8"/>
  <c r="AF167" i="8"/>
  <c r="AF166" i="8"/>
  <c r="R171" i="8"/>
  <c r="R170" i="8"/>
  <c r="R169" i="8"/>
  <c r="R168" i="8"/>
  <c r="R167" i="8"/>
  <c r="R166" i="8"/>
  <c r="X170" i="7"/>
  <c r="I169" i="11"/>
  <c r="I171" i="11"/>
  <c r="I170" i="11"/>
  <c r="U171" i="11"/>
  <c r="U170" i="11"/>
  <c r="U169" i="11"/>
  <c r="O171" i="11"/>
  <c r="O170" i="11"/>
  <c r="O169" i="11"/>
  <c r="O168" i="11"/>
  <c r="H170" i="9"/>
  <c r="R171" i="9"/>
  <c r="Q171" i="9"/>
  <c r="P171" i="9"/>
  <c r="N171" i="9"/>
  <c r="M171" i="9"/>
  <c r="L171" i="9"/>
  <c r="J171" i="9"/>
  <c r="I171" i="9"/>
  <c r="H171" i="9"/>
  <c r="R170" i="9"/>
  <c r="Q170" i="9"/>
  <c r="P170" i="9"/>
  <c r="N170" i="9"/>
  <c r="M170" i="9"/>
  <c r="L170" i="9"/>
  <c r="J170" i="9"/>
  <c r="I170" i="9"/>
  <c r="R169" i="9"/>
  <c r="Q169" i="9"/>
  <c r="P169" i="9"/>
  <c r="N169" i="9"/>
  <c r="M169" i="9"/>
  <c r="L169" i="9"/>
  <c r="J169" i="9"/>
  <c r="I169" i="9"/>
  <c r="H169" i="9"/>
  <c r="AP171" i="5"/>
  <c r="AZ172" i="7"/>
  <c r="AS172" i="7" s="1"/>
  <c r="AZ171" i="7"/>
  <c r="AZ170" i="7"/>
  <c r="AT171" i="7"/>
  <c r="AT170" i="7"/>
  <c r="AL171" i="7"/>
  <c r="AL172" i="7"/>
  <c r="AL170" i="7"/>
  <c r="AF171" i="7"/>
  <c r="AF170" i="7"/>
  <c r="R170" i="7"/>
  <c r="X172" i="7"/>
  <c r="X171" i="7"/>
  <c r="R171" i="7"/>
  <c r="R172" i="7"/>
  <c r="AP172" i="6"/>
  <c r="AP171" i="6"/>
  <c r="AP170" i="6"/>
  <c r="AC172" i="6"/>
  <c r="AC171" i="6"/>
  <c r="AC170" i="6"/>
  <c r="P172" i="6"/>
  <c r="P171" i="6"/>
  <c r="P170" i="6"/>
  <c r="C172" i="6"/>
  <c r="C171" i="6"/>
  <c r="C170" i="6"/>
  <c r="AC172" i="5"/>
  <c r="AC171" i="5"/>
  <c r="AC170" i="5"/>
  <c r="AP172" i="5"/>
  <c r="AP170" i="5"/>
  <c r="P172" i="5"/>
  <c r="P171" i="5"/>
  <c r="P170" i="5"/>
  <c r="C172" i="5"/>
  <c r="C171" i="5"/>
  <c r="C170" i="5"/>
  <c r="Q170" i="8" l="1"/>
  <c r="AE172" i="7"/>
  <c r="AE167" i="8"/>
  <c r="AS170" i="8"/>
  <c r="Q170" i="7"/>
  <c r="Q172" i="7"/>
  <c r="AE170" i="7"/>
  <c r="AS171" i="7"/>
  <c r="K171" i="9"/>
  <c r="Q167" i="8"/>
  <c r="Q166" i="8"/>
  <c r="Q171" i="8"/>
  <c r="AE170" i="8"/>
  <c r="Q169" i="8"/>
  <c r="AE166" i="8"/>
  <c r="AE169" i="8"/>
  <c r="Q168" i="8"/>
  <c r="AE168" i="8"/>
  <c r="AE171" i="8"/>
  <c r="AE171" i="7"/>
  <c r="AS170" i="7"/>
  <c r="AS171" i="8"/>
  <c r="AS167" i="8"/>
  <c r="AS169" i="8"/>
  <c r="AS166" i="8"/>
  <c r="AS168" i="8"/>
  <c r="G169" i="9"/>
  <c r="O169" i="9"/>
  <c r="G171" i="9"/>
  <c r="O170" i="9"/>
  <c r="K169" i="9"/>
  <c r="K170" i="9"/>
  <c r="O171" i="9"/>
  <c r="G170" i="9"/>
  <c r="Q171" i="7"/>
  <c r="AZ166" i="7"/>
  <c r="AZ165" i="7"/>
  <c r="AZ164" i="7"/>
  <c r="AZ163" i="7"/>
  <c r="AZ162" i="7"/>
  <c r="AZ161" i="7"/>
  <c r="AZ160" i="7"/>
  <c r="AZ159" i="7"/>
  <c r="AZ169" i="7"/>
  <c r="AZ168" i="7"/>
  <c r="AZ167" i="7"/>
  <c r="AT163" i="7"/>
  <c r="AT164" i="7"/>
  <c r="AT165" i="7"/>
  <c r="AT166" i="7"/>
  <c r="AT167" i="7"/>
  <c r="M167" i="9"/>
  <c r="L167" i="9"/>
  <c r="AC169" i="6"/>
  <c r="AP169" i="6"/>
  <c r="AP168" i="6"/>
  <c r="AP167" i="6"/>
  <c r="AC168" i="6"/>
  <c r="AC167" i="6"/>
  <c r="P169" i="6"/>
  <c r="P168" i="6"/>
  <c r="P167" i="6"/>
  <c r="U168" i="11"/>
  <c r="U167" i="11"/>
  <c r="U166" i="11"/>
  <c r="O167" i="11"/>
  <c r="O166" i="11"/>
  <c r="I168" i="11"/>
  <c r="I167" i="11"/>
  <c r="I166" i="11"/>
  <c r="R168" i="9"/>
  <c r="Q168" i="9"/>
  <c r="P168" i="9"/>
  <c r="N168" i="9"/>
  <c r="M168" i="9"/>
  <c r="L168" i="9"/>
  <c r="R167" i="9"/>
  <c r="Q167" i="9"/>
  <c r="P167" i="9"/>
  <c r="N167" i="9"/>
  <c r="R166" i="9"/>
  <c r="Q166" i="9"/>
  <c r="P166" i="9"/>
  <c r="N166" i="9"/>
  <c r="M166" i="9"/>
  <c r="L166" i="9"/>
  <c r="J168" i="9"/>
  <c r="I168" i="9"/>
  <c r="H168" i="9"/>
  <c r="J167" i="9"/>
  <c r="I167" i="9"/>
  <c r="H167" i="9"/>
  <c r="J166" i="9"/>
  <c r="I166" i="9"/>
  <c r="H166" i="9"/>
  <c r="AL169" i="7"/>
  <c r="AL168" i="7"/>
  <c r="AL167" i="7"/>
  <c r="AF169" i="7"/>
  <c r="AF168" i="7"/>
  <c r="AF167" i="7"/>
  <c r="R169" i="7"/>
  <c r="R168" i="7"/>
  <c r="R167" i="7"/>
  <c r="X169" i="7"/>
  <c r="X168" i="7"/>
  <c r="X167" i="7"/>
  <c r="AP169" i="5"/>
  <c r="AP168" i="5"/>
  <c r="AP167" i="5"/>
  <c r="AC169" i="5"/>
  <c r="AC168" i="5"/>
  <c r="AC167" i="5"/>
  <c r="P169" i="5"/>
  <c r="P168" i="5"/>
  <c r="P167" i="5"/>
  <c r="C169" i="6"/>
  <c r="C168" i="6"/>
  <c r="C167" i="6"/>
  <c r="C169" i="5"/>
  <c r="C168" i="5"/>
  <c r="C167" i="5"/>
  <c r="AS167" i="7" l="1"/>
  <c r="AS168" i="7"/>
  <c r="Q168" i="7"/>
  <c r="G168" i="9"/>
  <c r="O168" i="9"/>
  <c r="AE169" i="7"/>
  <c r="AS169" i="7"/>
  <c r="AE168" i="7"/>
  <c r="K168" i="9"/>
  <c r="K166" i="9"/>
  <c r="O166" i="9"/>
  <c r="G166" i="9"/>
  <c r="Q167" i="7"/>
  <c r="K167" i="9"/>
  <c r="O167" i="9"/>
  <c r="G167" i="9"/>
  <c r="Q169" i="7"/>
  <c r="AE167" i="7"/>
  <c r="O165" i="12" l="1"/>
  <c r="I165" i="12"/>
  <c r="I165" i="11"/>
  <c r="U165" i="11"/>
  <c r="O165" i="11"/>
  <c r="R165" i="10"/>
  <c r="Q165" i="10"/>
  <c r="P165" i="10"/>
  <c r="N165" i="10"/>
  <c r="M165" i="10"/>
  <c r="L165" i="10"/>
  <c r="J165" i="10"/>
  <c r="I165" i="10"/>
  <c r="H165" i="10"/>
  <c r="F165" i="10"/>
  <c r="E165" i="10"/>
  <c r="D165" i="10"/>
  <c r="R165" i="9"/>
  <c r="Q165" i="9"/>
  <c r="P165" i="9"/>
  <c r="N165" i="9"/>
  <c r="M165" i="9"/>
  <c r="L165" i="9"/>
  <c r="J165" i="9"/>
  <c r="I165" i="9"/>
  <c r="H165" i="9"/>
  <c r="F165" i="9"/>
  <c r="E165" i="9"/>
  <c r="D165" i="9"/>
  <c r="AL165" i="8"/>
  <c r="AF165" i="8"/>
  <c r="R165" i="8"/>
  <c r="X165" i="8"/>
  <c r="J165" i="8"/>
  <c r="D165" i="8"/>
  <c r="AL166" i="7"/>
  <c r="AF166" i="7"/>
  <c r="R166" i="7"/>
  <c r="X166" i="7"/>
  <c r="J166" i="7"/>
  <c r="AP166" i="6"/>
  <c r="AC166" i="6"/>
  <c r="P166" i="6"/>
  <c r="C166" i="6"/>
  <c r="AP166" i="5"/>
  <c r="AC166" i="5"/>
  <c r="P166" i="5"/>
  <c r="C166" i="5"/>
  <c r="O164" i="12"/>
  <c r="I164" i="12"/>
  <c r="U164" i="11"/>
  <c r="O164" i="11"/>
  <c r="I164" i="11"/>
  <c r="R164" i="10"/>
  <c r="Q164" i="10"/>
  <c r="P164" i="10"/>
  <c r="N164" i="10"/>
  <c r="M164" i="10"/>
  <c r="L164" i="10"/>
  <c r="J164" i="10"/>
  <c r="I164" i="10"/>
  <c r="H164" i="10"/>
  <c r="F164" i="10"/>
  <c r="E164" i="10"/>
  <c r="D164" i="10"/>
  <c r="AL165" i="7"/>
  <c r="AF165" i="7"/>
  <c r="X165" i="7"/>
  <c r="R165" i="7"/>
  <c r="D165" i="7"/>
  <c r="R164" i="9"/>
  <c r="Q164" i="9"/>
  <c r="P164" i="9"/>
  <c r="N164" i="9"/>
  <c r="M164" i="9"/>
  <c r="L164" i="9"/>
  <c r="J164" i="9"/>
  <c r="I164" i="9"/>
  <c r="H164" i="9"/>
  <c r="F164" i="9"/>
  <c r="E164" i="9"/>
  <c r="D164" i="9"/>
  <c r="J165" i="7"/>
  <c r="AL164" i="8"/>
  <c r="AF164" i="8"/>
  <c r="X164" i="8"/>
  <c r="R164" i="8"/>
  <c r="J164" i="8"/>
  <c r="D164" i="8"/>
  <c r="AC165" i="5"/>
  <c r="P165" i="5"/>
  <c r="C165" i="5"/>
  <c r="C165" i="6"/>
  <c r="P165" i="6"/>
  <c r="AP165" i="6"/>
  <c r="AC165" i="6"/>
  <c r="AP165" i="5"/>
  <c r="U163" i="12"/>
  <c r="O163" i="12"/>
  <c r="I163" i="12"/>
  <c r="U163" i="11"/>
  <c r="O163" i="11"/>
  <c r="AL163" i="8"/>
  <c r="AF163" i="8"/>
  <c r="X163" i="8"/>
  <c r="R163" i="8"/>
  <c r="J163" i="8"/>
  <c r="D163" i="8"/>
  <c r="AF164" i="7"/>
  <c r="AL164" i="7"/>
  <c r="J164" i="7"/>
  <c r="D164" i="7"/>
  <c r="I163" i="11"/>
  <c r="R163" i="10"/>
  <c r="Q163" i="10"/>
  <c r="P163" i="10"/>
  <c r="N163" i="10"/>
  <c r="M163" i="10"/>
  <c r="L163" i="10"/>
  <c r="J163" i="10"/>
  <c r="I163" i="10"/>
  <c r="H163" i="10"/>
  <c r="F163" i="10"/>
  <c r="E163" i="10"/>
  <c r="D163" i="10"/>
  <c r="R162" i="10"/>
  <c r="Q162" i="10"/>
  <c r="P162" i="10"/>
  <c r="N162" i="10"/>
  <c r="M162" i="10"/>
  <c r="L162" i="10"/>
  <c r="J162" i="10"/>
  <c r="I162" i="10"/>
  <c r="H162" i="10"/>
  <c r="F162" i="10"/>
  <c r="E162" i="10"/>
  <c r="D162" i="10"/>
  <c r="R163" i="9"/>
  <c r="Q163" i="9"/>
  <c r="P163" i="9"/>
  <c r="N163" i="9"/>
  <c r="M163" i="9"/>
  <c r="L163" i="9"/>
  <c r="J163" i="9"/>
  <c r="I163" i="9"/>
  <c r="H163" i="9"/>
  <c r="F163" i="9"/>
  <c r="E163" i="9"/>
  <c r="D163" i="9"/>
  <c r="X164" i="7"/>
  <c r="R164" i="7"/>
  <c r="C164" i="5"/>
  <c r="AP164" i="6"/>
  <c r="AC164" i="6"/>
  <c r="P164" i="6"/>
  <c r="C164" i="6"/>
  <c r="AP164" i="5"/>
  <c r="AC164" i="5"/>
  <c r="P164" i="5"/>
  <c r="U162" i="12"/>
  <c r="O162" i="12"/>
  <c r="I162" i="12"/>
  <c r="U162" i="11"/>
  <c r="O162" i="11"/>
  <c r="I162" i="11"/>
  <c r="R162" i="9"/>
  <c r="Q162" i="9"/>
  <c r="P162" i="9"/>
  <c r="N162" i="9"/>
  <c r="M162" i="9"/>
  <c r="L162" i="9"/>
  <c r="J162" i="9"/>
  <c r="I162" i="9"/>
  <c r="H162" i="9"/>
  <c r="F162" i="9"/>
  <c r="E162" i="9"/>
  <c r="D162" i="9"/>
  <c r="AL162" i="8"/>
  <c r="AF162" i="8"/>
  <c r="X162" i="8"/>
  <c r="R162" i="8"/>
  <c r="J162" i="8"/>
  <c r="D162" i="8"/>
  <c r="AL163" i="7"/>
  <c r="AF163" i="7"/>
  <c r="X163" i="7"/>
  <c r="R163" i="7"/>
  <c r="J163" i="7"/>
  <c r="D163" i="7"/>
  <c r="AP163" i="6"/>
  <c r="AC163" i="6"/>
  <c r="P163" i="6"/>
  <c r="C163" i="6"/>
  <c r="AP163" i="5"/>
  <c r="AC163" i="5"/>
  <c r="P163" i="5"/>
  <c r="C163" i="5"/>
  <c r="Q165" i="8" l="1"/>
  <c r="K165" i="10"/>
  <c r="O165" i="9"/>
  <c r="G165" i="10"/>
  <c r="G164" i="10"/>
  <c r="O165" i="10"/>
  <c r="K165" i="9"/>
  <c r="G165" i="9"/>
  <c r="Q166" i="7"/>
  <c r="AE165" i="8"/>
  <c r="O164" i="10"/>
  <c r="K164" i="10"/>
  <c r="AE166" i="7"/>
  <c r="AE164" i="8"/>
  <c r="AE162" i="8"/>
  <c r="AE165" i="7"/>
  <c r="G164" i="9"/>
  <c r="K164" i="9"/>
  <c r="O164" i="9"/>
  <c r="Q165" i="7"/>
  <c r="AE164" i="7"/>
  <c r="Q164" i="7"/>
  <c r="Q164" i="8"/>
  <c r="O162" i="10"/>
  <c r="K162" i="10"/>
  <c r="G162" i="10"/>
  <c r="AE163" i="8"/>
  <c r="Q162" i="8"/>
  <c r="O163" i="10"/>
  <c r="G163" i="10"/>
  <c r="K163" i="10"/>
  <c r="Q163" i="8"/>
  <c r="O163" i="9"/>
  <c r="K163" i="9"/>
  <c r="G163" i="9"/>
  <c r="O162" i="9"/>
  <c r="K162" i="9"/>
  <c r="G162" i="9"/>
  <c r="Q163" i="7"/>
  <c r="AE163" i="7"/>
  <c r="U161" i="12"/>
  <c r="O161" i="12"/>
  <c r="I161" i="12"/>
  <c r="I161" i="11"/>
  <c r="U161" i="11"/>
  <c r="O161" i="11"/>
  <c r="R161" i="10"/>
  <c r="Q161" i="10"/>
  <c r="P161" i="10"/>
  <c r="N161" i="10"/>
  <c r="M161" i="10"/>
  <c r="L161" i="10"/>
  <c r="J161" i="10"/>
  <c r="I161" i="10"/>
  <c r="H161" i="10"/>
  <c r="F161" i="10"/>
  <c r="E161" i="10"/>
  <c r="D161" i="10"/>
  <c r="R160" i="10"/>
  <c r="Q160" i="10"/>
  <c r="P160" i="10"/>
  <c r="N160" i="10"/>
  <c r="M160" i="10"/>
  <c r="L160" i="10"/>
  <c r="J160" i="10"/>
  <c r="I160" i="10"/>
  <c r="H160" i="10"/>
  <c r="F160" i="10"/>
  <c r="E160" i="10"/>
  <c r="D160" i="10"/>
  <c r="R161" i="9"/>
  <c r="Q161" i="9"/>
  <c r="P161" i="9"/>
  <c r="N161" i="9"/>
  <c r="M161" i="9"/>
  <c r="L161" i="9"/>
  <c r="J161" i="9"/>
  <c r="I161" i="9"/>
  <c r="H161" i="9"/>
  <c r="F161" i="9"/>
  <c r="E161" i="9"/>
  <c r="D161" i="9"/>
  <c r="AL161" i="8"/>
  <c r="AF161" i="8"/>
  <c r="X161" i="8"/>
  <c r="R161" i="8"/>
  <c r="J161" i="8"/>
  <c r="D161" i="8"/>
  <c r="AL162" i="7"/>
  <c r="AF162" i="7"/>
  <c r="X162" i="7"/>
  <c r="R162" i="7"/>
  <c r="J162" i="7"/>
  <c r="D162" i="7"/>
  <c r="AS174" i="7" s="1"/>
  <c r="AP162" i="6"/>
  <c r="AC162" i="6"/>
  <c r="P162" i="6"/>
  <c r="C162" i="6"/>
  <c r="AC162" i="5"/>
  <c r="P162" i="5"/>
  <c r="AP162" i="5"/>
  <c r="C162" i="5"/>
  <c r="U160" i="12"/>
  <c r="O160" i="12"/>
  <c r="I160" i="12"/>
  <c r="AL160" i="8"/>
  <c r="AF160" i="8"/>
  <c r="X160" i="8"/>
  <c r="R160" i="8"/>
  <c r="J160" i="8"/>
  <c r="D160" i="8"/>
  <c r="R161" i="7"/>
  <c r="C161" i="5"/>
  <c r="U160" i="11"/>
  <c r="O160" i="11"/>
  <c r="I160" i="11"/>
  <c r="R160" i="9"/>
  <c r="Q160" i="9"/>
  <c r="P160" i="9"/>
  <c r="N160" i="9"/>
  <c r="M160" i="9"/>
  <c r="L160" i="9"/>
  <c r="J160" i="9"/>
  <c r="I160" i="9"/>
  <c r="H160" i="9"/>
  <c r="F160" i="9"/>
  <c r="E160" i="9"/>
  <c r="D160" i="9"/>
  <c r="AL161" i="7"/>
  <c r="AF161" i="7"/>
  <c r="AF160" i="7"/>
  <c r="X161" i="7"/>
  <c r="J161" i="7"/>
  <c r="D161" i="7"/>
  <c r="AS173" i="7" s="1"/>
  <c r="AP161" i="6"/>
  <c r="AC161" i="6"/>
  <c r="P161" i="6"/>
  <c r="C161" i="6"/>
  <c r="AP161" i="5"/>
  <c r="AC161" i="5"/>
  <c r="P161" i="5"/>
  <c r="U159" i="12"/>
  <c r="O159" i="12"/>
  <c r="I159" i="12"/>
  <c r="U159" i="11"/>
  <c r="O159" i="11"/>
  <c r="I159" i="11"/>
  <c r="R159" i="10"/>
  <c r="Q159" i="10"/>
  <c r="P159" i="10"/>
  <c r="N159" i="10"/>
  <c r="M159" i="10"/>
  <c r="L159" i="10"/>
  <c r="J159" i="10"/>
  <c r="I159" i="10"/>
  <c r="H159" i="10"/>
  <c r="F159" i="10"/>
  <c r="E159" i="10"/>
  <c r="D159" i="10"/>
  <c r="R159" i="9"/>
  <c r="Q159" i="9"/>
  <c r="P159" i="9"/>
  <c r="N159" i="9"/>
  <c r="M159" i="9"/>
  <c r="L159" i="9"/>
  <c r="J159" i="9"/>
  <c r="I159" i="9"/>
  <c r="H159" i="9"/>
  <c r="F159" i="9"/>
  <c r="E159" i="9"/>
  <c r="D159" i="9"/>
  <c r="AL159" i="8"/>
  <c r="AF159" i="8"/>
  <c r="X159" i="8"/>
  <c r="R159" i="8"/>
  <c r="J159" i="8"/>
  <c r="D159" i="8"/>
  <c r="AL160" i="7"/>
  <c r="X160" i="7"/>
  <c r="R160" i="7"/>
  <c r="J160" i="7"/>
  <c r="D160" i="7"/>
  <c r="AP160" i="6"/>
  <c r="AC160" i="6"/>
  <c r="P160" i="6"/>
  <c r="C160" i="6"/>
  <c r="AP160" i="5"/>
  <c r="AC160" i="5"/>
  <c r="AC159" i="5"/>
  <c r="P160" i="5"/>
  <c r="C160" i="5"/>
  <c r="K160" i="9" l="1"/>
  <c r="G160" i="10"/>
  <c r="K160" i="10"/>
  <c r="O160" i="10"/>
  <c r="K159" i="10"/>
  <c r="AE161" i="8"/>
  <c r="K161" i="10"/>
  <c r="O161" i="10"/>
  <c r="G161" i="10"/>
  <c r="K161" i="9"/>
  <c r="G161" i="9"/>
  <c r="O161" i="9"/>
  <c r="AE162" i="7"/>
  <c r="Q162" i="7"/>
  <c r="Q161" i="8"/>
  <c r="G159" i="10"/>
  <c r="O160" i="9"/>
  <c r="G160" i="9"/>
  <c r="AE160" i="7"/>
  <c r="AE161" i="7"/>
  <c r="Q161" i="7"/>
  <c r="AE160" i="8"/>
  <c r="Q160" i="8"/>
  <c r="O159" i="10"/>
  <c r="O159" i="9"/>
  <c r="K159" i="9"/>
  <c r="G159" i="9"/>
  <c r="AE159" i="8"/>
  <c r="Q159" i="8"/>
  <c r="Q160" i="7"/>
  <c r="U158" i="12"/>
  <c r="O158" i="12"/>
  <c r="I158" i="12"/>
  <c r="O158" i="11" l="1"/>
  <c r="I158" i="11"/>
  <c r="U158" i="11"/>
  <c r="R158" i="10"/>
  <c r="Q158" i="10"/>
  <c r="P158" i="10"/>
  <c r="N158" i="10"/>
  <c r="M158" i="10"/>
  <c r="L158" i="10"/>
  <c r="J158" i="10"/>
  <c r="I158" i="10"/>
  <c r="H158" i="10"/>
  <c r="F158" i="10"/>
  <c r="E158" i="10"/>
  <c r="D158" i="10"/>
  <c r="R158" i="9"/>
  <c r="Q158" i="9"/>
  <c r="P158" i="9"/>
  <c r="N158" i="9"/>
  <c r="M158" i="9"/>
  <c r="L158" i="9"/>
  <c r="J158" i="9"/>
  <c r="I158" i="9"/>
  <c r="H158" i="9"/>
  <c r="F158" i="9"/>
  <c r="E158" i="9"/>
  <c r="D158" i="9"/>
  <c r="AL158" i="8"/>
  <c r="AF158" i="8"/>
  <c r="X158" i="8"/>
  <c r="R158" i="8"/>
  <c r="R156" i="8"/>
  <c r="R155" i="8"/>
  <c r="R154" i="8"/>
  <c r="R153" i="8"/>
  <c r="J158" i="8"/>
  <c r="D158" i="8"/>
  <c r="AL159" i="7"/>
  <c r="AF159" i="7"/>
  <c r="X159" i="7"/>
  <c r="R159" i="7"/>
  <c r="J159" i="7"/>
  <c r="J156" i="7"/>
  <c r="D159" i="7"/>
  <c r="AP159" i="6"/>
  <c r="AC159" i="6"/>
  <c r="P159" i="6"/>
  <c r="C159" i="6"/>
  <c r="AP159" i="5"/>
  <c r="P159" i="5"/>
  <c r="Q158" i="8" l="1"/>
  <c r="AE159" i="7"/>
  <c r="G158" i="10"/>
  <c r="O158" i="10"/>
  <c r="K158" i="10"/>
  <c r="G158" i="9"/>
  <c r="O158" i="9"/>
  <c r="K158" i="9"/>
  <c r="AE158" i="8"/>
  <c r="Q159" i="7"/>
  <c r="C159" i="5"/>
  <c r="O157" i="12" l="1"/>
  <c r="U157" i="12"/>
  <c r="I157" i="12"/>
  <c r="I157" i="11"/>
  <c r="O157" i="11"/>
  <c r="U157" i="11"/>
  <c r="R157" i="10"/>
  <c r="Q157" i="10"/>
  <c r="P157" i="10"/>
  <c r="N157" i="10"/>
  <c r="M157" i="10"/>
  <c r="L157" i="10"/>
  <c r="J157" i="10"/>
  <c r="I157" i="10"/>
  <c r="H157" i="10"/>
  <c r="F157" i="10"/>
  <c r="E157" i="10"/>
  <c r="D157" i="10"/>
  <c r="R157" i="9"/>
  <c r="Q157" i="9"/>
  <c r="P157" i="9"/>
  <c r="N157" i="9"/>
  <c r="M157" i="9"/>
  <c r="L157" i="9"/>
  <c r="J157" i="9"/>
  <c r="I157" i="9"/>
  <c r="H157" i="9"/>
  <c r="F157" i="9"/>
  <c r="E157" i="9"/>
  <c r="D157" i="9"/>
  <c r="AL157" i="8"/>
  <c r="AL156" i="8"/>
  <c r="AF157" i="8"/>
  <c r="X157" i="8"/>
  <c r="X156" i="8"/>
  <c r="Q156" i="8" s="1"/>
  <c r="R157" i="8"/>
  <c r="J157" i="8"/>
  <c r="D157" i="8"/>
  <c r="AL158" i="7"/>
  <c r="AF158" i="7"/>
  <c r="X158" i="7"/>
  <c r="J158" i="7"/>
  <c r="AP158" i="5"/>
  <c r="R158" i="7"/>
  <c r="D158" i="7"/>
  <c r="AP158" i="6"/>
  <c r="AP157" i="6"/>
  <c r="AP156" i="6"/>
  <c r="AP155" i="6"/>
  <c r="AP154" i="6"/>
  <c r="AP153" i="6"/>
  <c r="AP152" i="6"/>
  <c r="AP151" i="6"/>
  <c r="AP150" i="6"/>
  <c r="AP149" i="6"/>
  <c r="AC158" i="6"/>
  <c r="P158" i="6"/>
  <c r="C158" i="6"/>
  <c r="AC158" i="5"/>
  <c r="P158" i="5"/>
  <c r="C158" i="5"/>
  <c r="C157" i="5"/>
  <c r="O157" i="10" l="1"/>
  <c r="K157" i="10"/>
  <c r="G157" i="10"/>
  <c r="G157" i="9"/>
  <c r="Q157" i="8"/>
  <c r="AE157" i="8"/>
  <c r="Q158" i="7"/>
  <c r="O157" i="9"/>
  <c r="K157" i="9"/>
  <c r="AE158" i="7"/>
  <c r="U156" i="11"/>
  <c r="U155" i="11"/>
  <c r="U154" i="11"/>
  <c r="O156" i="11"/>
  <c r="O155" i="11"/>
  <c r="O154" i="11"/>
  <c r="I156" i="11"/>
  <c r="I155" i="11"/>
  <c r="I154" i="11"/>
  <c r="O144" i="12"/>
  <c r="C144" i="12" s="1"/>
  <c r="O156" i="12"/>
  <c r="O154" i="12"/>
  <c r="U156" i="12"/>
  <c r="I156" i="12"/>
  <c r="U155" i="12"/>
  <c r="O155" i="12"/>
  <c r="I155" i="12"/>
  <c r="U154" i="12"/>
  <c r="I154" i="12"/>
  <c r="R156" i="10"/>
  <c r="Q156" i="10"/>
  <c r="P156" i="10"/>
  <c r="N156" i="10"/>
  <c r="M156" i="10"/>
  <c r="L156" i="10"/>
  <c r="J156" i="10"/>
  <c r="I156" i="10"/>
  <c r="H156" i="10"/>
  <c r="F156" i="10"/>
  <c r="E156" i="10"/>
  <c r="D156" i="10"/>
  <c r="R155" i="10"/>
  <c r="Q155" i="10"/>
  <c r="P155" i="10"/>
  <c r="N155" i="10"/>
  <c r="M155" i="10"/>
  <c r="L155" i="10"/>
  <c r="J155" i="10"/>
  <c r="I155" i="10"/>
  <c r="H155" i="10"/>
  <c r="F155" i="10"/>
  <c r="E155" i="10"/>
  <c r="D155" i="10"/>
  <c r="R156" i="9"/>
  <c r="Q156" i="9"/>
  <c r="P156" i="9"/>
  <c r="N156" i="9"/>
  <c r="M156" i="9"/>
  <c r="L156" i="9"/>
  <c r="J156" i="9"/>
  <c r="I156" i="9"/>
  <c r="H156" i="9"/>
  <c r="F156" i="9"/>
  <c r="E156" i="9"/>
  <c r="D156" i="9"/>
  <c r="R155" i="9"/>
  <c r="Q155" i="9"/>
  <c r="P155" i="9"/>
  <c r="N155" i="9"/>
  <c r="M155" i="9"/>
  <c r="L155" i="9"/>
  <c r="J155" i="9"/>
  <c r="I155" i="9"/>
  <c r="H155" i="9"/>
  <c r="F155" i="9"/>
  <c r="E155" i="9"/>
  <c r="D155" i="9"/>
  <c r="AL155" i="8"/>
  <c r="AF156" i="8"/>
  <c r="AE156" i="8" s="1"/>
  <c r="AF155" i="8"/>
  <c r="X155" i="8"/>
  <c r="Q155" i="8" s="1"/>
  <c r="J155" i="8"/>
  <c r="J156" i="8"/>
  <c r="D156" i="8"/>
  <c r="D155" i="8"/>
  <c r="AL157" i="7"/>
  <c r="AL156" i="7"/>
  <c r="AF157" i="7"/>
  <c r="AF156" i="7"/>
  <c r="X157" i="7"/>
  <c r="X156" i="7"/>
  <c r="R157" i="7"/>
  <c r="R156" i="7"/>
  <c r="J157" i="7"/>
  <c r="D157" i="7"/>
  <c r="D156" i="7"/>
  <c r="AC157" i="6"/>
  <c r="AC156" i="6"/>
  <c r="P157" i="6"/>
  <c r="P156" i="6"/>
  <c r="C157" i="6"/>
  <c r="C156" i="6"/>
  <c r="A9" i="11"/>
  <c r="A9" i="8"/>
  <c r="A10" i="7"/>
  <c r="A9" i="6"/>
  <c r="AP157" i="5"/>
  <c r="AP156" i="5"/>
  <c r="AC157" i="5"/>
  <c r="AC156" i="5"/>
  <c r="AC155" i="5"/>
  <c r="P157" i="5"/>
  <c r="P156" i="5"/>
  <c r="C156" i="5"/>
  <c r="H154" i="10"/>
  <c r="I154" i="10"/>
  <c r="J154" i="10"/>
  <c r="F154" i="10"/>
  <c r="E154" i="10"/>
  <c r="D154" i="10"/>
  <c r="L154" i="10"/>
  <c r="M154" i="10"/>
  <c r="N154" i="10"/>
  <c r="R154" i="10"/>
  <c r="Q154" i="10"/>
  <c r="P154" i="10"/>
  <c r="R154" i="9"/>
  <c r="Q154" i="9"/>
  <c r="P154" i="9"/>
  <c r="N154" i="9"/>
  <c r="M154" i="9"/>
  <c r="L154" i="9"/>
  <c r="J154" i="9"/>
  <c r="I154" i="9"/>
  <c r="H154" i="9"/>
  <c r="F154" i="9"/>
  <c r="E154" i="9"/>
  <c r="D154" i="9"/>
  <c r="L144" i="9"/>
  <c r="M144" i="9"/>
  <c r="N144" i="9"/>
  <c r="J154" i="8"/>
  <c r="J142" i="8"/>
  <c r="D154" i="8"/>
  <c r="D142" i="8"/>
  <c r="AL154" i="8"/>
  <c r="AF154" i="8"/>
  <c r="X154" i="8"/>
  <c r="Q154" i="8" s="1"/>
  <c r="J155" i="7"/>
  <c r="J143" i="7"/>
  <c r="AZ143" i="7" s="1"/>
  <c r="D155" i="7"/>
  <c r="D143" i="7"/>
  <c r="AT143" i="7" s="1"/>
  <c r="AL155" i="7"/>
  <c r="AF155" i="7"/>
  <c r="X155" i="7"/>
  <c r="R155" i="7"/>
  <c r="AC155" i="6"/>
  <c r="P155" i="6"/>
  <c r="C155" i="6"/>
  <c r="AP155" i="5"/>
  <c r="P155" i="5"/>
  <c r="C155" i="5"/>
  <c r="AF145" i="7"/>
  <c r="AL145" i="7"/>
  <c r="U153" i="12"/>
  <c r="O153" i="12"/>
  <c r="I153" i="12"/>
  <c r="U153" i="11"/>
  <c r="O153" i="11"/>
  <c r="I153" i="11"/>
  <c r="R153" i="10"/>
  <c r="Q153" i="10"/>
  <c r="P153" i="10"/>
  <c r="N153" i="10"/>
  <c r="M153" i="10"/>
  <c r="L153" i="10"/>
  <c r="J153" i="10"/>
  <c r="I153" i="10"/>
  <c r="H153" i="10"/>
  <c r="F153" i="10"/>
  <c r="E153" i="10"/>
  <c r="D153" i="10"/>
  <c r="R153" i="9"/>
  <c r="Q153" i="9"/>
  <c r="P153" i="9"/>
  <c r="N153" i="9"/>
  <c r="M153" i="9"/>
  <c r="L153" i="9"/>
  <c r="J153" i="9"/>
  <c r="I153" i="9"/>
  <c r="H153" i="9"/>
  <c r="F153" i="9"/>
  <c r="E153" i="9"/>
  <c r="D153" i="9"/>
  <c r="AL153" i="8"/>
  <c r="AF153" i="8"/>
  <c r="X153" i="8"/>
  <c r="Q153" i="8" s="1"/>
  <c r="J153" i="8"/>
  <c r="AZ165" i="8" s="1"/>
  <c r="D153" i="8"/>
  <c r="AT165" i="8" s="1"/>
  <c r="AL154" i="7"/>
  <c r="X154" i="7"/>
  <c r="AF154" i="7"/>
  <c r="R154" i="7"/>
  <c r="J154" i="7"/>
  <c r="D154" i="7"/>
  <c r="AC154" i="6"/>
  <c r="P154" i="6"/>
  <c r="C154" i="6"/>
  <c r="AP154" i="5"/>
  <c r="AC154" i="5"/>
  <c r="P154" i="5"/>
  <c r="C154" i="5"/>
  <c r="U152" i="11"/>
  <c r="O152" i="11"/>
  <c r="U152" i="12"/>
  <c r="O152" i="12"/>
  <c r="I152" i="12"/>
  <c r="I152" i="11"/>
  <c r="R152" i="10"/>
  <c r="Q152" i="10"/>
  <c r="P152" i="10"/>
  <c r="N152" i="10"/>
  <c r="M152" i="10"/>
  <c r="L152" i="10"/>
  <c r="J152" i="10"/>
  <c r="I152" i="10"/>
  <c r="H152" i="10"/>
  <c r="F152" i="10"/>
  <c r="E152" i="10"/>
  <c r="D152" i="10"/>
  <c r="R152" i="9"/>
  <c r="Q152" i="9"/>
  <c r="P152" i="9"/>
  <c r="N152" i="9"/>
  <c r="M152" i="9"/>
  <c r="L152" i="9"/>
  <c r="J152" i="9"/>
  <c r="I152" i="9"/>
  <c r="H152" i="9"/>
  <c r="F152" i="9"/>
  <c r="E152" i="9"/>
  <c r="D152" i="9"/>
  <c r="AL152" i="8"/>
  <c r="AF152" i="8"/>
  <c r="X152" i="8"/>
  <c r="R152" i="8"/>
  <c r="R151" i="8"/>
  <c r="J152" i="8"/>
  <c r="AZ164" i="8" s="1"/>
  <c r="D152" i="8"/>
  <c r="AT164" i="8" s="1"/>
  <c r="AL153" i="7"/>
  <c r="AF153" i="7"/>
  <c r="X153" i="7"/>
  <c r="R153" i="7"/>
  <c r="J153" i="7"/>
  <c r="D153" i="7"/>
  <c r="AC153" i="6"/>
  <c r="P153" i="6"/>
  <c r="C153" i="6"/>
  <c r="P153" i="5"/>
  <c r="AP153" i="5"/>
  <c r="AC153" i="5"/>
  <c r="C153" i="5"/>
  <c r="U151" i="12"/>
  <c r="O151" i="12"/>
  <c r="I151" i="12"/>
  <c r="U151" i="11"/>
  <c r="O151" i="11"/>
  <c r="I151" i="11"/>
  <c r="R151" i="9"/>
  <c r="Q151" i="9"/>
  <c r="P151" i="9"/>
  <c r="N151" i="9"/>
  <c r="M151" i="9"/>
  <c r="L151" i="9"/>
  <c r="J151" i="9"/>
  <c r="I151" i="9"/>
  <c r="H151" i="9"/>
  <c r="F151" i="9"/>
  <c r="E151" i="9"/>
  <c r="D151" i="9"/>
  <c r="R151" i="10"/>
  <c r="Q151" i="10"/>
  <c r="P151" i="10"/>
  <c r="N151" i="10"/>
  <c r="M151" i="10"/>
  <c r="L151" i="10"/>
  <c r="J151" i="10"/>
  <c r="I151" i="10"/>
  <c r="H151" i="10"/>
  <c r="F151" i="10"/>
  <c r="E151" i="10"/>
  <c r="D151" i="10"/>
  <c r="AL151" i="8"/>
  <c r="AF151" i="8"/>
  <c r="X151" i="8"/>
  <c r="J151" i="8"/>
  <c r="AZ163" i="8" s="1"/>
  <c r="D151" i="8"/>
  <c r="AT163" i="8" s="1"/>
  <c r="X152" i="7"/>
  <c r="D152" i="7"/>
  <c r="D142" i="7"/>
  <c r="AT142" i="7" s="1"/>
  <c r="AL152" i="7"/>
  <c r="AF152" i="7"/>
  <c r="R152" i="7"/>
  <c r="J152" i="7"/>
  <c r="D151" i="7"/>
  <c r="P152" i="6"/>
  <c r="AC152" i="6"/>
  <c r="C152" i="6"/>
  <c r="AP152" i="5"/>
  <c r="AC152" i="5"/>
  <c r="P152" i="5"/>
  <c r="C152" i="5"/>
  <c r="U150" i="12"/>
  <c r="O150" i="12"/>
  <c r="I150" i="12"/>
  <c r="U150" i="11"/>
  <c r="O150" i="11"/>
  <c r="I150" i="11"/>
  <c r="R150" i="9"/>
  <c r="Q150" i="9"/>
  <c r="P150" i="9"/>
  <c r="N150" i="9"/>
  <c r="M150" i="9"/>
  <c r="L150" i="9"/>
  <c r="J150" i="9"/>
  <c r="I150" i="9"/>
  <c r="H150" i="9"/>
  <c r="F150" i="9"/>
  <c r="E150" i="9"/>
  <c r="D150" i="9"/>
  <c r="R150" i="10"/>
  <c r="Q150" i="10"/>
  <c r="P150" i="10"/>
  <c r="N150" i="10"/>
  <c r="M150" i="10"/>
  <c r="L150" i="10"/>
  <c r="J150" i="10"/>
  <c r="I150" i="10"/>
  <c r="H150" i="10"/>
  <c r="F150" i="10"/>
  <c r="E150" i="10"/>
  <c r="D150" i="10"/>
  <c r="AL150" i="8"/>
  <c r="AF150" i="8"/>
  <c r="X150" i="8"/>
  <c r="R150" i="8"/>
  <c r="J150" i="8"/>
  <c r="AZ162" i="8" s="1"/>
  <c r="D150" i="8"/>
  <c r="AT162" i="8" s="1"/>
  <c r="R151" i="7"/>
  <c r="AL151" i="7"/>
  <c r="AF151" i="7"/>
  <c r="X151" i="7"/>
  <c r="J151" i="7"/>
  <c r="AZ151" i="7" s="1"/>
  <c r="AC151" i="6"/>
  <c r="P151" i="6"/>
  <c r="C151" i="6"/>
  <c r="AP151" i="5"/>
  <c r="AC151" i="5"/>
  <c r="P151" i="5"/>
  <c r="C151" i="5"/>
  <c r="U149" i="11"/>
  <c r="O149" i="11"/>
  <c r="U149" i="12"/>
  <c r="O149" i="12"/>
  <c r="I149" i="12"/>
  <c r="I149" i="11"/>
  <c r="R149" i="9"/>
  <c r="Q149" i="9"/>
  <c r="P149" i="9"/>
  <c r="N149" i="9"/>
  <c r="M149" i="9"/>
  <c r="L149" i="9"/>
  <c r="J149" i="9"/>
  <c r="I149" i="9"/>
  <c r="H149" i="9"/>
  <c r="F149" i="9"/>
  <c r="E149" i="9"/>
  <c r="D149" i="9"/>
  <c r="R149" i="10"/>
  <c r="Q149" i="10"/>
  <c r="P149" i="10"/>
  <c r="N149" i="10"/>
  <c r="M149" i="10"/>
  <c r="L149" i="10"/>
  <c r="J149" i="10"/>
  <c r="I149" i="10"/>
  <c r="H149" i="10"/>
  <c r="F149" i="10"/>
  <c r="E149" i="10"/>
  <c r="D149" i="10"/>
  <c r="AL149" i="8"/>
  <c r="AF149" i="8"/>
  <c r="X149" i="8"/>
  <c r="R149" i="8"/>
  <c r="J149" i="8"/>
  <c r="AZ161" i="8" s="1"/>
  <c r="D149" i="7"/>
  <c r="J149" i="7"/>
  <c r="AZ149" i="7" s="1"/>
  <c r="R149" i="7"/>
  <c r="X149" i="7"/>
  <c r="AF149" i="7"/>
  <c r="AL149" i="7"/>
  <c r="AL150" i="7"/>
  <c r="X150" i="7"/>
  <c r="R150" i="7"/>
  <c r="AF150" i="7"/>
  <c r="J150" i="7"/>
  <c r="AZ150" i="7" s="1"/>
  <c r="D149" i="8"/>
  <c r="AT161" i="8" s="1"/>
  <c r="D150" i="7"/>
  <c r="AT162" i="7" s="1"/>
  <c r="C150" i="6"/>
  <c r="AC150" i="6"/>
  <c r="P150" i="6"/>
  <c r="AP150" i="5"/>
  <c r="AC150" i="5"/>
  <c r="P150" i="5"/>
  <c r="C150" i="5"/>
  <c r="U148" i="12"/>
  <c r="O148" i="12"/>
  <c r="I148" i="12"/>
  <c r="U148" i="11"/>
  <c r="O148" i="11"/>
  <c r="I148" i="11"/>
  <c r="R148" i="9"/>
  <c r="Q148" i="9"/>
  <c r="P148" i="9"/>
  <c r="N148" i="9"/>
  <c r="M148" i="9"/>
  <c r="L148" i="9"/>
  <c r="J148" i="9"/>
  <c r="I148" i="9"/>
  <c r="H148" i="9"/>
  <c r="F148" i="9"/>
  <c r="E148" i="9"/>
  <c r="D148" i="9"/>
  <c r="R148" i="10"/>
  <c r="Q148" i="10"/>
  <c r="P148" i="10"/>
  <c r="N148" i="10"/>
  <c r="M148" i="10"/>
  <c r="L148" i="10"/>
  <c r="J148" i="10"/>
  <c r="I148" i="10"/>
  <c r="H148" i="10"/>
  <c r="F148" i="10"/>
  <c r="E148" i="10"/>
  <c r="D148" i="10"/>
  <c r="AL148" i="8"/>
  <c r="AF148" i="8"/>
  <c r="X148" i="8"/>
  <c r="R148" i="8"/>
  <c r="J148" i="8"/>
  <c r="AZ160" i="8" s="1"/>
  <c r="D148" i="8"/>
  <c r="AT160" i="8" s="1"/>
  <c r="C149" i="6"/>
  <c r="AC149" i="6"/>
  <c r="P149" i="6"/>
  <c r="C149" i="5"/>
  <c r="AP149" i="5"/>
  <c r="AC149" i="5"/>
  <c r="P149" i="5"/>
  <c r="U147" i="12"/>
  <c r="O147" i="12"/>
  <c r="I147" i="12"/>
  <c r="U147" i="11"/>
  <c r="O147" i="11"/>
  <c r="O145" i="11"/>
  <c r="O146" i="11"/>
  <c r="D145" i="9"/>
  <c r="D146" i="9"/>
  <c r="I147" i="11"/>
  <c r="O147" i="9"/>
  <c r="K147" i="9"/>
  <c r="G147" i="9"/>
  <c r="O147" i="10"/>
  <c r="K147" i="10"/>
  <c r="K146" i="10"/>
  <c r="K145" i="10"/>
  <c r="G147" i="10"/>
  <c r="AF148" i="7"/>
  <c r="AF147" i="7"/>
  <c r="AF146" i="7"/>
  <c r="AL148" i="7"/>
  <c r="AL147" i="7"/>
  <c r="AL146" i="7"/>
  <c r="X148" i="7"/>
  <c r="R148" i="7"/>
  <c r="J148" i="7"/>
  <c r="AZ148" i="7" s="1"/>
  <c r="J147" i="7"/>
  <c r="AZ147" i="7" s="1"/>
  <c r="J146" i="7"/>
  <c r="AZ146" i="7" s="1"/>
  <c r="D148" i="7"/>
  <c r="D147" i="7"/>
  <c r="D146" i="7"/>
  <c r="AT158" i="7" s="1"/>
  <c r="AL147" i="8"/>
  <c r="AF147" i="8"/>
  <c r="X147" i="8"/>
  <c r="R147" i="8"/>
  <c r="R146" i="8"/>
  <c r="X146" i="8"/>
  <c r="AF146" i="8"/>
  <c r="AL146" i="8"/>
  <c r="J147" i="8"/>
  <c r="AZ159" i="8" s="1"/>
  <c r="D147" i="8"/>
  <c r="AT159" i="8" s="1"/>
  <c r="C148" i="6"/>
  <c r="AP148" i="6"/>
  <c r="AC148" i="6"/>
  <c r="P148" i="6"/>
  <c r="AC148" i="5"/>
  <c r="P148" i="5"/>
  <c r="AP148" i="5"/>
  <c r="C148" i="5"/>
  <c r="P147" i="5"/>
  <c r="Q147" i="5"/>
  <c r="R147" i="5"/>
  <c r="S147" i="5"/>
  <c r="T147" i="5"/>
  <c r="R147" i="7" s="1"/>
  <c r="U147" i="5"/>
  <c r="X147" i="7" s="1"/>
  <c r="V147" i="5"/>
  <c r="W147" i="5"/>
  <c r="X147" i="5"/>
  <c r="Y147" i="5"/>
  <c r="Z147" i="5"/>
  <c r="AA147" i="5"/>
  <c r="AB147" i="5"/>
  <c r="AP147" i="5"/>
  <c r="AQ147" i="5"/>
  <c r="AR147" i="5"/>
  <c r="AS147" i="5"/>
  <c r="AT147" i="5"/>
  <c r="AU147" i="5"/>
  <c r="AV147" i="5"/>
  <c r="AW147" i="5"/>
  <c r="AX147" i="5"/>
  <c r="AY147" i="5"/>
  <c r="AZ147" i="5"/>
  <c r="BA147" i="5"/>
  <c r="BB147" i="5"/>
  <c r="O142" i="11"/>
  <c r="C142" i="11" s="1"/>
  <c r="G145" i="10"/>
  <c r="G146" i="10"/>
  <c r="O146" i="10"/>
  <c r="J146" i="8"/>
  <c r="AZ158" i="8" s="1"/>
  <c r="AP147" i="6"/>
  <c r="AC147" i="6"/>
  <c r="P147" i="6"/>
  <c r="C147" i="6"/>
  <c r="AQ146" i="5"/>
  <c r="U146" i="12"/>
  <c r="O146" i="12"/>
  <c r="O145" i="12"/>
  <c r="I133" i="12"/>
  <c r="I145" i="12"/>
  <c r="I144" i="12"/>
  <c r="I143" i="12"/>
  <c r="I142" i="12"/>
  <c r="I141" i="12"/>
  <c r="I140" i="12"/>
  <c r="I146" i="12"/>
  <c r="I146" i="11"/>
  <c r="U146" i="11"/>
  <c r="R146" i="9"/>
  <c r="Q146" i="9"/>
  <c r="P146" i="9"/>
  <c r="N146" i="9"/>
  <c r="M146" i="9"/>
  <c r="L146" i="9"/>
  <c r="J146" i="9"/>
  <c r="I146" i="9"/>
  <c r="H146" i="9"/>
  <c r="F146" i="9"/>
  <c r="E146" i="9"/>
  <c r="D146" i="8"/>
  <c r="AT158" i="8" s="1"/>
  <c r="P146" i="5"/>
  <c r="C138" i="11"/>
  <c r="C137" i="11"/>
  <c r="C136" i="11"/>
  <c r="C135" i="11"/>
  <c r="C134" i="11"/>
  <c r="C133" i="11"/>
  <c r="R145" i="10"/>
  <c r="R144" i="10"/>
  <c r="R143" i="10"/>
  <c r="R142" i="10"/>
  <c r="R141" i="10"/>
  <c r="R140" i="10"/>
  <c r="R139" i="10"/>
  <c r="R138" i="10"/>
  <c r="Q145" i="10"/>
  <c r="Q144" i="10"/>
  <c r="Q143" i="10"/>
  <c r="Q142" i="10"/>
  <c r="Q141" i="10"/>
  <c r="Q140" i="10"/>
  <c r="Q139" i="10"/>
  <c r="Q138" i="10"/>
  <c r="P145" i="10"/>
  <c r="P144" i="10"/>
  <c r="P143" i="10"/>
  <c r="O143" i="10" s="1"/>
  <c r="P142" i="10"/>
  <c r="P141" i="10"/>
  <c r="O141" i="10" s="1"/>
  <c r="P140" i="10"/>
  <c r="P139" i="10"/>
  <c r="O139" i="10" s="1"/>
  <c r="P138" i="10"/>
  <c r="K144" i="10"/>
  <c r="C144" i="10" s="1"/>
  <c r="C146" i="10" s="1"/>
  <c r="K143" i="10"/>
  <c r="C143" i="10" s="1"/>
  <c r="K142" i="10"/>
  <c r="C142" i="10" s="1"/>
  <c r="K141" i="10"/>
  <c r="C141" i="10" s="1"/>
  <c r="K140" i="10"/>
  <c r="C140" i="10" s="1"/>
  <c r="K139" i="10"/>
  <c r="C139" i="10" s="1"/>
  <c r="G144" i="10"/>
  <c r="G143" i="10"/>
  <c r="G142" i="10"/>
  <c r="G141" i="10"/>
  <c r="G140" i="10"/>
  <c r="G133" i="10"/>
  <c r="K133" i="10"/>
  <c r="C133" i="10" s="1"/>
  <c r="O133" i="10"/>
  <c r="G134" i="10"/>
  <c r="K134" i="10"/>
  <c r="C134" i="10" s="1"/>
  <c r="O134" i="10"/>
  <c r="G135" i="10"/>
  <c r="K135" i="10"/>
  <c r="C135" i="10" s="1"/>
  <c r="O135" i="10"/>
  <c r="G136" i="10"/>
  <c r="K136" i="10"/>
  <c r="C136" i="10" s="1"/>
  <c r="O136" i="10"/>
  <c r="G137" i="10"/>
  <c r="K137" i="10"/>
  <c r="C137" i="10" s="1"/>
  <c r="O137" i="10"/>
  <c r="G138" i="10"/>
  <c r="K138" i="10"/>
  <c r="C138" i="10" s="1"/>
  <c r="G139" i="10"/>
  <c r="U145" i="12"/>
  <c r="U144" i="12"/>
  <c r="U143" i="12"/>
  <c r="U142" i="12"/>
  <c r="U141" i="12"/>
  <c r="U140" i="12"/>
  <c r="O143" i="12"/>
  <c r="C143" i="12" s="1"/>
  <c r="O142" i="12"/>
  <c r="C142" i="12" s="1"/>
  <c r="O141" i="12"/>
  <c r="C141" i="12" s="1"/>
  <c r="O140" i="12"/>
  <c r="C140" i="12" s="1"/>
  <c r="U145" i="11"/>
  <c r="U144" i="11"/>
  <c r="U143" i="11"/>
  <c r="U142" i="11"/>
  <c r="U141" i="11"/>
  <c r="U140" i="11"/>
  <c r="O144" i="11"/>
  <c r="C144" i="11" s="1"/>
  <c r="O143" i="11"/>
  <c r="C143" i="11" s="1"/>
  <c r="O141" i="11"/>
  <c r="C141" i="11" s="1"/>
  <c r="O140" i="11"/>
  <c r="C140" i="11" s="1"/>
  <c r="I145" i="11"/>
  <c r="I144" i="11"/>
  <c r="I143" i="11"/>
  <c r="I142" i="11"/>
  <c r="I141" i="11"/>
  <c r="I140" i="11"/>
  <c r="F145" i="9"/>
  <c r="E145" i="9"/>
  <c r="F144" i="9"/>
  <c r="E144" i="9"/>
  <c r="D144" i="9"/>
  <c r="F143" i="9"/>
  <c r="E143" i="9"/>
  <c r="D143" i="9"/>
  <c r="F142" i="9"/>
  <c r="E142" i="9"/>
  <c r="D142" i="9"/>
  <c r="F141" i="9"/>
  <c r="E141" i="9"/>
  <c r="D141" i="9"/>
  <c r="F140" i="9"/>
  <c r="E140" i="9"/>
  <c r="D140" i="9"/>
  <c r="N145" i="9"/>
  <c r="M145" i="9"/>
  <c r="L145" i="9"/>
  <c r="N143" i="9"/>
  <c r="M143" i="9"/>
  <c r="L143" i="9"/>
  <c r="N142" i="9"/>
  <c r="M142" i="9"/>
  <c r="L142" i="9"/>
  <c r="N141" i="9"/>
  <c r="M141" i="9"/>
  <c r="L141" i="9"/>
  <c r="N140" i="9"/>
  <c r="M140" i="9"/>
  <c r="L140" i="9"/>
  <c r="J145" i="9"/>
  <c r="I145" i="9"/>
  <c r="H145" i="9"/>
  <c r="J144" i="9"/>
  <c r="I144" i="9"/>
  <c r="H144" i="9"/>
  <c r="J143" i="9"/>
  <c r="I143" i="9"/>
  <c r="H143" i="9"/>
  <c r="J142" i="9"/>
  <c r="I142" i="9"/>
  <c r="H142" i="9"/>
  <c r="J141" i="9"/>
  <c r="I141" i="9"/>
  <c r="H141" i="9"/>
  <c r="J140" i="9"/>
  <c r="I140" i="9"/>
  <c r="H140" i="9"/>
  <c r="AE129" i="8"/>
  <c r="AE145" i="8"/>
  <c r="BF145" i="8"/>
  <c r="BE145" i="8"/>
  <c r="BD145" i="8"/>
  <c r="BC145" i="8"/>
  <c r="BB145" i="8"/>
  <c r="BA145" i="8"/>
  <c r="BF144" i="8"/>
  <c r="BE144" i="8"/>
  <c r="BD144" i="8"/>
  <c r="BC144" i="8"/>
  <c r="BB144" i="8"/>
  <c r="BA144" i="8"/>
  <c r="AY145" i="8"/>
  <c r="AX145" i="8"/>
  <c r="AW145" i="8"/>
  <c r="AV145" i="8"/>
  <c r="AU145" i="8"/>
  <c r="AY144" i="8"/>
  <c r="AX144" i="8"/>
  <c r="AW144" i="8"/>
  <c r="AV144" i="8"/>
  <c r="AU144" i="8"/>
  <c r="Q145" i="8"/>
  <c r="J145" i="8"/>
  <c r="AZ157" i="8" s="1"/>
  <c r="D145" i="8"/>
  <c r="AT157" i="8" s="1"/>
  <c r="AE144" i="8"/>
  <c r="C144" i="8" s="1"/>
  <c r="AE143" i="8"/>
  <c r="C143" i="8" s="1"/>
  <c r="AE142" i="8"/>
  <c r="C142" i="8" s="1"/>
  <c r="AE141" i="8"/>
  <c r="C141" i="8" s="1"/>
  <c r="AE140" i="8"/>
  <c r="C140" i="8" s="1"/>
  <c r="Q144" i="8"/>
  <c r="Q143" i="8"/>
  <c r="Q142" i="8"/>
  <c r="Q141" i="8"/>
  <c r="Q140" i="8"/>
  <c r="J144" i="8"/>
  <c r="J143" i="8"/>
  <c r="J141" i="8"/>
  <c r="J140" i="8"/>
  <c r="D144" i="8"/>
  <c r="D143" i="8"/>
  <c r="D141" i="8"/>
  <c r="D140" i="8"/>
  <c r="P145" i="9"/>
  <c r="R145" i="9"/>
  <c r="Q145" i="9"/>
  <c r="BF145" i="7"/>
  <c r="BE145" i="7"/>
  <c r="BD145" i="7"/>
  <c r="BC145" i="7"/>
  <c r="R144" i="9" s="1"/>
  <c r="BB145" i="7"/>
  <c r="BA145" i="7"/>
  <c r="AY145" i="7"/>
  <c r="Q144" i="9" s="1"/>
  <c r="AX145" i="7"/>
  <c r="AV145" i="7"/>
  <c r="AU145" i="7"/>
  <c r="P144" i="9" s="1"/>
  <c r="BF144" i="7"/>
  <c r="BE144" i="7"/>
  <c r="BD144" i="7"/>
  <c r="BC144" i="7"/>
  <c r="R143" i="9" s="1"/>
  <c r="BB144" i="7"/>
  <c r="BA144" i="7"/>
  <c r="AY144" i="7"/>
  <c r="Q143" i="9" s="1"/>
  <c r="AX144" i="7"/>
  <c r="AV144" i="7"/>
  <c r="AU144" i="7"/>
  <c r="P143" i="9" s="1"/>
  <c r="BF143" i="7"/>
  <c r="BE143" i="7"/>
  <c r="BD143" i="7"/>
  <c r="BC143" i="7"/>
  <c r="R142" i="9" s="1"/>
  <c r="BB143" i="7"/>
  <c r="BA143" i="7"/>
  <c r="AY143" i="7"/>
  <c r="Q142" i="9" s="1"/>
  <c r="AX143" i="7"/>
  <c r="AV143" i="7"/>
  <c r="AU143" i="7"/>
  <c r="P142" i="9" s="1"/>
  <c r="BF142" i="7"/>
  <c r="BE142" i="7"/>
  <c r="BD142" i="7"/>
  <c r="BC142" i="7"/>
  <c r="R141" i="9" s="1"/>
  <c r="BB142" i="7"/>
  <c r="BA142" i="7"/>
  <c r="AY142" i="7"/>
  <c r="Q141" i="9" s="1"/>
  <c r="AX142" i="7"/>
  <c r="AV142" i="7"/>
  <c r="AU142" i="7"/>
  <c r="P141" i="9" s="1"/>
  <c r="BF141" i="7"/>
  <c r="BE141" i="7"/>
  <c r="BD141" i="7"/>
  <c r="BC141" i="7"/>
  <c r="R140" i="9" s="1"/>
  <c r="BB141" i="7"/>
  <c r="BA141" i="7"/>
  <c r="AY141" i="7"/>
  <c r="Q140" i="9" s="1"/>
  <c r="AX141" i="7"/>
  <c r="AV141" i="7"/>
  <c r="AU141" i="7"/>
  <c r="P140" i="9" s="1"/>
  <c r="J145" i="7"/>
  <c r="AZ145" i="7" s="1"/>
  <c r="J144" i="7"/>
  <c r="J142" i="7"/>
  <c r="AZ142" i="7" s="1"/>
  <c r="J141" i="7"/>
  <c r="D145" i="7"/>
  <c r="AT145" i="7" s="1"/>
  <c r="D144" i="7"/>
  <c r="AT144" i="7" s="1"/>
  <c r="D141" i="7"/>
  <c r="AF144" i="7"/>
  <c r="AF143" i="7"/>
  <c r="AF142" i="7"/>
  <c r="AF141" i="7"/>
  <c r="AF140" i="7"/>
  <c r="AL144" i="7"/>
  <c r="AL143" i="7"/>
  <c r="AL142" i="7"/>
  <c r="AL141" i="7"/>
  <c r="AB146" i="5"/>
  <c r="AA146" i="5"/>
  <c r="Z146" i="5"/>
  <c r="Y146" i="5"/>
  <c r="X146" i="5"/>
  <c r="W146" i="5"/>
  <c r="V146" i="5"/>
  <c r="U146" i="5"/>
  <c r="X146" i="7" s="1"/>
  <c r="T146" i="5"/>
  <c r="R146" i="7" s="1"/>
  <c r="S146" i="5"/>
  <c r="R146" i="5"/>
  <c r="Q146" i="5"/>
  <c r="AB145" i="5"/>
  <c r="AA145" i="5"/>
  <c r="Z145" i="5"/>
  <c r="Y145" i="5"/>
  <c r="X145" i="5"/>
  <c r="W145" i="5"/>
  <c r="V145" i="5"/>
  <c r="U145" i="5"/>
  <c r="X145" i="7" s="1"/>
  <c r="T145" i="5"/>
  <c r="R145" i="7" s="1"/>
  <c r="S145" i="5"/>
  <c r="R145" i="5"/>
  <c r="Q145" i="5"/>
  <c r="AB144" i="5"/>
  <c r="AA144" i="5"/>
  <c r="Z144" i="5"/>
  <c r="Y144" i="5"/>
  <c r="X144" i="5"/>
  <c r="W144" i="5"/>
  <c r="V144" i="5"/>
  <c r="U144" i="5"/>
  <c r="X144" i="7" s="1"/>
  <c r="T144" i="5"/>
  <c r="R144" i="7" s="1"/>
  <c r="S144" i="5"/>
  <c r="R144" i="5"/>
  <c r="Q144" i="5"/>
  <c r="AB143" i="5"/>
  <c r="AA143" i="5"/>
  <c r="Z143" i="5"/>
  <c r="Y143" i="5"/>
  <c r="X143" i="5"/>
  <c r="W143" i="5"/>
  <c r="V143" i="5"/>
  <c r="U143" i="5"/>
  <c r="X143" i="7" s="1"/>
  <c r="T143" i="5"/>
  <c r="R143" i="7" s="1"/>
  <c r="S143" i="5"/>
  <c r="R143" i="5"/>
  <c r="Q143" i="5"/>
  <c r="AB142" i="5"/>
  <c r="AA142" i="5"/>
  <c r="Z142" i="5"/>
  <c r="Y142" i="5"/>
  <c r="X142" i="5"/>
  <c r="W142" i="5"/>
  <c r="V142" i="5"/>
  <c r="U142" i="5"/>
  <c r="X142" i="7" s="1"/>
  <c r="T142" i="5"/>
  <c r="R142" i="7" s="1"/>
  <c r="S142" i="5"/>
  <c r="R142" i="5"/>
  <c r="Q142" i="5"/>
  <c r="AB141" i="5"/>
  <c r="AA141" i="5"/>
  <c r="Z141" i="5"/>
  <c r="Y141" i="5"/>
  <c r="X141" i="5"/>
  <c r="W141" i="5"/>
  <c r="V141" i="5"/>
  <c r="U141" i="5"/>
  <c r="X141" i="7" s="1"/>
  <c r="T141" i="5"/>
  <c r="R141" i="7" s="1"/>
  <c r="S141" i="5"/>
  <c r="R141" i="5"/>
  <c r="Q141" i="5"/>
  <c r="P145" i="5"/>
  <c r="P144" i="5"/>
  <c r="P143" i="5"/>
  <c r="P142" i="5"/>
  <c r="P141" i="5"/>
  <c r="P140" i="5"/>
  <c r="P139" i="5"/>
  <c r="P138" i="5"/>
  <c r="P137" i="5"/>
  <c r="P136" i="5"/>
  <c r="P135" i="5"/>
  <c r="P134" i="5"/>
  <c r="F206" i="3"/>
  <c r="AP134" i="5" s="1"/>
  <c r="F207" i="3"/>
  <c r="AP135" i="5" s="1"/>
  <c r="F208" i="3"/>
  <c r="AP136" i="5" s="1"/>
  <c r="F209" i="3"/>
  <c r="AP137" i="5" s="1"/>
  <c r="F210" i="3"/>
  <c r="AP138" i="5" s="1"/>
  <c r="F211" i="3"/>
  <c r="AP139" i="5" s="1"/>
  <c r="F212" i="3"/>
  <c r="AP140" i="5" s="1"/>
  <c r="F213" i="3"/>
  <c r="AP141" i="5" s="1"/>
  <c r="F214" i="3"/>
  <c r="AP142" i="5" s="1"/>
  <c r="F215" i="3"/>
  <c r="AP143" i="5" s="1"/>
  <c r="F216" i="3"/>
  <c r="AP144" i="5" s="1"/>
  <c r="F205" i="3"/>
  <c r="F217" i="3"/>
  <c r="AQ134" i="5"/>
  <c r="AQ141" i="5"/>
  <c r="AR141" i="5"/>
  <c r="AS141" i="5"/>
  <c r="AT141" i="5"/>
  <c r="AU141" i="5"/>
  <c r="AV141" i="5"/>
  <c r="AW141" i="5"/>
  <c r="AX141" i="5"/>
  <c r="AY141" i="5"/>
  <c r="AZ141" i="5"/>
  <c r="BA141" i="5"/>
  <c r="BB141" i="5"/>
  <c r="AQ142" i="5"/>
  <c r="AR142" i="5"/>
  <c r="AS142" i="5"/>
  <c r="AT142" i="5"/>
  <c r="AU142" i="5"/>
  <c r="AV142" i="5"/>
  <c r="AW142" i="5"/>
  <c r="AX142" i="5"/>
  <c r="AY142" i="5"/>
  <c r="AZ142" i="5"/>
  <c r="BA142" i="5"/>
  <c r="BB142" i="5"/>
  <c r="AQ143" i="5"/>
  <c r="AR143" i="5"/>
  <c r="AS143" i="5"/>
  <c r="AT143" i="5"/>
  <c r="AU143" i="5"/>
  <c r="AV143" i="5"/>
  <c r="AW143" i="5"/>
  <c r="AX143" i="5"/>
  <c r="AY143" i="5"/>
  <c r="AZ143" i="5"/>
  <c r="BA143" i="5"/>
  <c r="BB143" i="5"/>
  <c r="AQ144" i="5"/>
  <c r="AR144" i="5"/>
  <c r="AS144" i="5"/>
  <c r="AT144" i="5"/>
  <c r="AU144" i="5"/>
  <c r="AV144" i="5"/>
  <c r="AW144" i="5"/>
  <c r="AX144" i="5"/>
  <c r="AY144" i="5"/>
  <c r="AZ144" i="5"/>
  <c r="BA144" i="5"/>
  <c r="BB144" i="5"/>
  <c r="AQ145" i="5"/>
  <c r="AR145" i="5"/>
  <c r="AS145" i="5"/>
  <c r="AT145" i="5"/>
  <c r="AU145" i="5"/>
  <c r="AV145" i="5"/>
  <c r="AW145" i="5"/>
  <c r="AX145" i="5"/>
  <c r="AY145" i="5"/>
  <c r="AZ145" i="5"/>
  <c r="BA145" i="5"/>
  <c r="BB145" i="5"/>
  <c r="AC145" i="5"/>
  <c r="AC144" i="5"/>
  <c r="AC143" i="5"/>
  <c r="AC142" i="5"/>
  <c r="AC141" i="5"/>
  <c r="BB146" i="5"/>
  <c r="BA146" i="5"/>
  <c r="AZ146" i="5"/>
  <c r="AY146" i="5"/>
  <c r="AX146" i="5"/>
  <c r="AW146" i="5"/>
  <c r="AV146" i="5"/>
  <c r="AU146" i="5"/>
  <c r="AT146" i="5"/>
  <c r="AS146" i="5"/>
  <c r="AR146" i="5"/>
  <c r="D137" i="8"/>
  <c r="AE132" i="8"/>
  <c r="C120" i="8" s="1"/>
  <c r="AQ140" i="5"/>
  <c r="J139" i="8"/>
  <c r="J138" i="8"/>
  <c r="J137" i="8"/>
  <c r="J136" i="8"/>
  <c r="J135" i="8"/>
  <c r="J134" i="8"/>
  <c r="J133" i="8"/>
  <c r="J132" i="8"/>
  <c r="D139" i="8"/>
  <c r="D138" i="8"/>
  <c r="D136" i="8"/>
  <c r="D135" i="8"/>
  <c r="D134" i="8"/>
  <c r="D133" i="8"/>
  <c r="D132" i="8"/>
  <c r="AS139" i="8"/>
  <c r="AS138" i="8"/>
  <c r="AS137" i="8"/>
  <c r="AS136" i="8"/>
  <c r="AS135" i="8"/>
  <c r="AS134" i="8"/>
  <c r="AS133" i="8"/>
  <c r="AS132" i="8"/>
  <c r="AS131" i="8"/>
  <c r="AS130" i="8"/>
  <c r="AS129" i="8"/>
  <c r="AS128" i="8"/>
  <c r="AS127" i="8"/>
  <c r="AS126" i="8"/>
  <c r="AS125" i="8"/>
  <c r="AS124" i="8"/>
  <c r="AS123" i="8"/>
  <c r="AS122" i="8"/>
  <c r="AS121" i="8"/>
  <c r="AS120" i="8"/>
  <c r="AS119" i="8"/>
  <c r="AS118" i="8"/>
  <c r="AS117" i="8"/>
  <c r="AS116" i="8"/>
  <c r="AS115" i="8"/>
  <c r="AS114" i="8"/>
  <c r="AS113" i="8"/>
  <c r="AS112" i="8"/>
  <c r="AS111" i="8"/>
  <c r="AS110" i="8"/>
  <c r="AS109" i="8"/>
  <c r="AS108" i="8"/>
  <c r="AS107" i="8"/>
  <c r="AS106" i="8"/>
  <c r="AS105" i="8"/>
  <c r="AS104" i="8"/>
  <c r="AS103" i="8"/>
  <c r="AS102" i="8"/>
  <c r="AS101" i="8"/>
  <c r="AS100" i="8"/>
  <c r="AS99" i="8"/>
  <c r="AS98" i="8"/>
  <c r="AS97" i="8"/>
  <c r="AS96" i="8"/>
  <c r="AS95" i="8"/>
  <c r="AS94" i="8"/>
  <c r="AS93" i="8"/>
  <c r="AS92" i="8"/>
  <c r="AS91" i="8"/>
  <c r="AS90" i="8"/>
  <c r="AS89" i="8"/>
  <c r="AS88" i="8"/>
  <c r="AS87" i="8"/>
  <c r="AS86" i="8"/>
  <c r="AS85" i="8"/>
  <c r="AS84" i="8"/>
  <c r="AS83" i="8"/>
  <c r="AS82" i="8"/>
  <c r="AS81" i="8"/>
  <c r="AS80" i="8"/>
  <c r="AS79" i="8"/>
  <c r="AS78" i="8"/>
  <c r="AS77" i="8"/>
  <c r="AS76" i="8"/>
  <c r="AS75" i="8"/>
  <c r="AS74" i="8"/>
  <c r="AS73" i="8"/>
  <c r="AS72" i="8"/>
  <c r="AS71" i="8"/>
  <c r="AS70" i="8"/>
  <c r="AS69" i="8"/>
  <c r="AS68" i="8"/>
  <c r="AS67" i="8"/>
  <c r="AS66" i="8"/>
  <c r="AS65" i="8"/>
  <c r="AS64" i="8"/>
  <c r="AS63" i="8"/>
  <c r="AS62" i="8"/>
  <c r="AS61" i="8"/>
  <c r="AS60" i="8"/>
  <c r="AS59" i="8"/>
  <c r="AS58" i="8"/>
  <c r="AS57" i="8"/>
  <c r="AS56" i="8"/>
  <c r="AS55" i="8"/>
  <c r="AS54" i="8"/>
  <c r="AS53" i="8"/>
  <c r="AS52" i="8"/>
  <c r="AS51" i="8"/>
  <c r="AS50" i="8"/>
  <c r="AS49" i="8"/>
  <c r="AS48" i="8"/>
  <c r="AS47" i="8"/>
  <c r="AS46" i="8"/>
  <c r="AS45" i="8"/>
  <c r="AS44" i="8"/>
  <c r="AS43" i="8"/>
  <c r="AS42" i="8"/>
  <c r="AS41" i="8"/>
  <c r="AS40" i="8"/>
  <c r="AS39" i="8"/>
  <c r="AS38" i="8"/>
  <c r="AS37" i="8"/>
  <c r="AS36" i="8"/>
  <c r="AS35" i="8"/>
  <c r="AS34" i="8"/>
  <c r="AS33" i="8"/>
  <c r="AS32" i="8"/>
  <c r="AS31" i="8"/>
  <c r="AS30" i="8"/>
  <c r="AS29" i="8"/>
  <c r="AS28" i="8"/>
  <c r="AS27" i="8"/>
  <c r="AS26" i="8"/>
  <c r="AS25" i="8"/>
  <c r="AE139" i="8"/>
  <c r="C139" i="8" s="1"/>
  <c r="AE138" i="8"/>
  <c r="C138" i="8" s="1"/>
  <c r="AE137" i="8"/>
  <c r="C137" i="8" s="1"/>
  <c r="AE136" i="8"/>
  <c r="C136" i="8" s="1"/>
  <c r="AE135" i="8"/>
  <c r="C135" i="8" s="1"/>
  <c r="AE134" i="8"/>
  <c r="C134" i="8" s="1"/>
  <c r="AE133" i="8"/>
  <c r="C133" i="8" s="1"/>
  <c r="AE131" i="8"/>
  <c r="AE130" i="8"/>
  <c r="AE128" i="8"/>
  <c r="AE127" i="8"/>
  <c r="AE126" i="8"/>
  <c r="AE125" i="8"/>
  <c r="AE124" i="8"/>
  <c r="AE123" i="8"/>
  <c r="AE122" i="8"/>
  <c r="AE121" i="8"/>
  <c r="AE120" i="8"/>
  <c r="AE119" i="8"/>
  <c r="AE118" i="8"/>
  <c r="AE117" i="8"/>
  <c r="AE116" i="8"/>
  <c r="AE115" i="8"/>
  <c r="AE114" i="8"/>
  <c r="AE113" i="8"/>
  <c r="AE112" i="8"/>
  <c r="AE111" i="8"/>
  <c r="AE110" i="8"/>
  <c r="AE109" i="8"/>
  <c r="AE108" i="8"/>
  <c r="AE107" i="8"/>
  <c r="AE106" i="8"/>
  <c r="AE105" i="8"/>
  <c r="AE104" i="8"/>
  <c r="AE103" i="8"/>
  <c r="AE102" i="8"/>
  <c r="AE101" i="8"/>
  <c r="AE100" i="8"/>
  <c r="AE99" i="8"/>
  <c r="AE98" i="8"/>
  <c r="AE97" i="8"/>
  <c r="AE96" i="8"/>
  <c r="AE95" i="8"/>
  <c r="AE94" i="8"/>
  <c r="AE93" i="8"/>
  <c r="AE92" i="8"/>
  <c r="AE91" i="8"/>
  <c r="AE90" i="8"/>
  <c r="AE89" i="8"/>
  <c r="AE88" i="8"/>
  <c r="AE87" i="8"/>
  <c r="AE86" i="8"/>
  <c r="AE85" i="8"/>
  <c r="AE84" i="8"/>
  <c r="AE83" i="8"/>
  <c r="AE82" i="8"/>
  <c r="AE81" i="8"/>
  <c r="AE80" i="8"/>
  <c r="AE79" i="8"/>
  <c r="AE78" i="8"/>
  <c r="AE77" i="8"/>
  <c r="AE76" i="8"/>
  <c r="AE75" i="8"/>
  <c r="AE74" i="8"/>
  <c r="AE73" i="8"/>
  <c r="AE72" i="8"/>
  <c r="AE71" i="8"/>
  <c r="AE70" i="8"/>
  <c r="AE69" i="8"/>
  <c r="AE68" i="8"/>
  <c r="AE67" i="8"/>
  <c r="AE66" i="8"/>
  <c r="AE65" i="8"/>
  <c r="AE64" i="8"/>
  <c r="AE63" i="8"/>
  <c r="AE62" i="8"/>
  <c r="AE61" i="8"/>
  <c r="AE60" i="8"/>
  <c r="AE59" i="8"/>
  <c r="AE58" i="8"/>
  <c r="AE57" i="8"/>
  <c r="AE56" i="8"/>
  <c r="AE55" i="8"/>
  <c r="AE54" i="8"/>
  <c r="AE53" i="8"/>
  <c r="AE52" i="8"/>
  <c r="AE51" i="8"/>
  <c r="AE50" i="8"/>
  <c r="AE49" i="8"/>
  <c r="AE48" i="8"/>
  <c r="AE47" i="8"/>
  <c r="AE46" i="8"/>
  <c r="AE45" i="8"/>
  <c r="AE44" i="8"/>
  <c r="AE43" i="8"/>
  <c r="AE42" i="8"/>
  <c r="AE41" i="8"/>
  <c r="AE40" i="8"/>
  <c r="AE39" i="8"/>
  <c r="AE38" i="8"/>
  <c r="AE37" i="8"/>
  <c r="AE36" i="8"/>
  <c r="AE35" i="8"/>
  <c r="AE34" i="8"/>
  <c r="AE33" i="8"/>
  <c r="AE32" i="8"/>
  <c r="AE31" i="8"/>
  <c r="AE30" i="8"/>
  <c r="AE29" i="8"/>
  <c r="AE28" i="8"/>
  <c r="AE27" i="8"/>
  <c r="AE26" i="8"/>
  <c r="AE25" i="8"/>
  <c r="AE24" i="8"/>
  <c r="AE23" i="8"/>
  <c r="AE22" i="8"/>
  <c r="AE21" i="8"/>
  <c r="AE20" i="8"/>
  <c r="AE19" i="8"/>
  <c r="AE18" i="8"/>
  <c r="AE17" i="8"/>
  <c r="AE16" i="8"/>
  <c r="AE15" i="8"/>
  <c r="AE14" i="8"/>
  <c r="AE13" i="8"/>
  <c r="Q139" i="8"/>
  <c r="Q138" i="8"/>
  <c r="Q137" i="8"/>
  <c r="Q136" i="8"/>
  <c r="Q135" i="8"/>
  <c r="Q134" i="8"/>
  <c r="Q133" i="8"/>
  <c r="Q132" i="8"/>
  <c r="Q131" i="8"/>
  <c r="Q130" i="8"/>
  <c r="Q129" i="8"/>
  <c r="Q128" i="8"/>
  <c r="Q127" i="8"/>
  <c r="Q126" i="8"/>
  <c r="Q125" i="8"/>
  <c r="Q124" i="8"/>
  <c r="Q123" i="8"/>
  <c r="Q122" i="8"/>
  <c r="Q121" i="8"/>
  <c r="Q120" i="8"/>
  <c r="Q119" i="8"/>
  <c r="Q118" i="8"/>
  <c r="Q117" i="8"/>
  <c r="Q116" i="8"/>
  <c r="Q115" i="8"/>
  <c r="Q114" i="8"/>
  <c r="Q113" i="8"/>
  <c r="Q112" i="8"/>
  <c r="Q111" i="8"/>
  <c r="Q110" i="8"/>
  <c r="Q109" i="8"/>
  <c r="Q108" i="8"/>
  <c r="Q107" i="8"/>
  <c r="Q106" i="8"/>
  <c r="Q105" i="8"/>
  <c r="Q104" i="8"/>
  <c r="Q103" i="8"/>
  <c r="Q102" i="8"/>
  <c r="Q101" i="8"/>
  <c r="Q100" i="8"/>
  <c r="Q99" i="8"/>
  <c r="Q98" i="8"/>
  <c r="Q97" i="8"/>
  <c r="Q96" i="8"/>
  <c r="Q95" i="8"/>
  <c r="Q94" i="8"/>
  <c r="Q93" i="8"/>
  <c r="Q92" i="8"/>
  <c r="Q91" i="8"/>
  <c r="Q90" i="8"/>
  <c r="Q89" i="8"/>
  <c r="Q88" i="8"/>
  <c r="Q87" i="8"/>
  <c r="Q86" i="8"/>
  <c r="Q85" i="8"/>
  <c r="Q84" i="8"/>
  <c r="Q83" i="8"/>
  <c r="Q82" i="8"/>
  <c r="Q81" i="8"/>
  <c r="Q80" i="8"/>
  <c r="Q79" i="8"/>
  <c r="Q78" i="8"/>
  <c r="Q77" i="8"/>
  <c r="Q76" i="8"/>
  <c r="Q75" i="8"/>
  <c r="Q74" i="8"/>
  <c r="Q73" i="8"/>
  <c r="Q72" i="8"/>
  <c r="Q71" i="8"/>
  <c r="Q70" i="8"/>
  <c r="Q69" i="8"/>
  <c r="Q68" i="8"/>
  <c r="Q67" i="8"/>
  <c r="Q66" i="8"/>
  <c r="Q65" i="8"/>
  <c r="Q64" i="8"/>
  <c r="Q63" i="8"/>
  <c r="Q62" i="8"/>
  <c r="Q61" i="8"/>
  <c r="Q60" i="8"/>
  <c r="Q59" i="8"/>
  <c r="Q58" i="8"/>
  <c r="Q57" i="8"/>
  <c r="Q56" i="8"/>
  <c r="Q5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4" i="7"/>
  <c r="AS133" i="7"/>
  <c r="AS132" i="7"/>
  <c r="AS131" i="7"/>
  <c r="AS130" i="7"/>
  <c r="AS129" i="7"/>
  <c r="AS128" i="7"/>
  <c r="AS127" i="7"/>
  <c r="AS126" i="7"/>
  <c r="AS125" i="7"/>
  <c r="AS124" i="7"/>
  <c r="AS123" i="7"/>
  <c r="AS122" i="7"/>
  <c r="AS121" i="7"/>
  <c r="AS120" i="7"/>
  <c r="AS119" i="7"/>
  <c r="AS118" i="7"/>
  <c r="AS117" i="7"/>
  <c r="AS116" i="7"/>
  <c r="AS115" i="7"/>
  <c r="AS114" i="7"/>
  <c r="AS113" i="7"/>
  <c r="AS112" i="7"/>
  <c r="AS111" i="7"/>
  <c r="AS110" i="7"/>
  <c r="AS109" i="7"/>
  <c r="AS108" i="7"/>
  <c r="AS107" i="7"/>
  <c r="AS106" i="7"/>
  <c r="AS105" i="7"/>
  <c r="AS104" i="7"/>
  <c r="AS103" i="7"/>
  <c r="AS102" i="7"/>
  <c r="AS101" i="7"/>
  <c r="AS100" i="7"/>
  <c r="AS99" i="7"/>
  <c r="AS98" i="7"/>
  <c r="AS97" i="7"/>
  <c r="AS96" i="7"/>
  <c r="AS95" i="7"/>
  <c r="AS94" i="7"/>
  <c r="AS93" i="7"/>
  <c r="AS92" i="7"/>
  <c r="AS91" i="7"/>
  <c r="AS90" i="7"/>
  <c r="AS89" i="7"/>
  <c r="AS88" i="7"/>
  <c r="AS87" i="7"/>
  <c r="AS86" i="7"/>
  <c r="AS85" i="7"/>
  <c r="AS84" i="7"/>
  <c r="AS83" i="7"/>
  <c r="AS82" i="7"/>
  <c r="AS81" i="7"/>
  <c r="AS80" i="7"/>
  <c r="AS79" i="7"/>
  <c r="AS78" i="7"/>
  <c r="AS77" i="7"/>
  <c r="AS76" i="7"/>
  <c r="AS75" i="7"/>
  <c r="AS74" i="7"/>
  <c r="AS73" i="7"/>
  <c r="AS72" i="7"/>
  <c r="AS71" i="7"/>
  <c r="AS70" i="7"/>
  <c r="AS69" i="7"/>
  <c r="AS68" i="7"/>
  <c r="AS67" i="7"/>
  <c r="AS66" i="7"/>
  <c r="AS65" i="7"/>
  <c r="AS64" i="7"/>
  <c r="AS63" i="7"/>
  <c r="AS62" i="7"/>
  <c r="AS61" i="7"/>
  <c r="AS60" i="7"/>
  <c r="AS59" i="7"/>
  <c r="AS58" i="7"/>
  <c r="AS57" i="7"/>
  <c r="AS56" i="7"/>
  <c r="AS55" i="7"/>
  <c r="AS54" i="7"/>
  <c r="AS53" i="7"/>
  <c r="AS52" i="7"/>
  <c r="AS51" i="7"/>
  <c r="AS50" i="7"/>
  <c r="AS49" i="7"/>
  <c r="AS48" i="7"/>
  <c r="AS47" i="7"/>
  <c r="AS46" i="7"/>
  <c r="AS45" i="7"/>
  <c r="AS44" i="7"/>
  <c r="AS43" i="7"/>
  <c r="AS42" i="7"/>
  <c r="AS41" i="7"/>
  <c r="AS40" i="7"/>
  <c r="AS39" i="7"/>
  <c r="AS38" i="7"/>
  <c r="AS37" i="7"/>
  <c r="AS36" i="7"/>
  <c r="AS35" i="7"/>
  <c r="AS34" i="7"/>
  <c r="AS33" i="7"/>
  <c r="AS32" i="7"/>
  <c r="AS31" i="7"/>
  <c r="AS30" i="7"/>
  <c r="AS29" i="7"/>
  <c r="AS28" i="7"/>
  <c r="AS27" i="7"/>
  <c r="AS26" i="7"/>
  <c r="AE139" i="7"/>
  <c r="C139" i="7" s="1"/>
  <c r="AE138" i="7"/>
  <c r="C138" i="7" s="1"/>
  <c r="AE137" i="7"/>
  <c r="C137" i="7" s="1"/>
  <c r="AE136" i="7"/>
  <c r="C136" i="7" s="1"/>
  <c r="AE135" i="7"/>
  <c r="C135" i="7" s="1"/>
  <c r="AE134" i="7"/>
  <c r="C134" i="7" s="1"/>
  <c r="AE133" i="7"/>
  <c r="C121" i="7" s="1"/>
  <c r="AE132" i="7"/>
  <c r="AE131" i="7"/>
  <c r="AE130" i="7"/>
  <c r="AE129" i="7"/>
  <c r="AE128" i="7"/>
  <c r="AE127" i="7"/>
  <c r="AE126" i="7"/>
  <c r="AE125" i="7"/>
  <c r="AE124" i="7"/>
  <c r="AE123" i="7"/>
  <c r="AE122" i="7"/>
  <c r="AE121" i="7"/>
  <c r="AE120" i="7"/>
  <c r="AE119" i="7"/>
  <c r="AE118" i="7"/>
  <c r="AE117" i="7"/>
  <c r="AE116" i="7"/>
  <c r="AE115" i="7"/>
  <c r="AE114" i="7"/>
  <c r="AE113" i="7"/>
  <c r="AE112" i="7"/>
  <c r="AE111" i="7"/>
  <c r="AE110" i="7"/>
  <c r="AE109" i="7"/>
  <c r="AE108" i="7"/>
  <c r="AE107" i="7"/>
  <c r="AE106" i="7"/>
  <c r="AE105" i="7"/>
  <c r="AE104" i="7"/>
  <c r="AE103" i="7"/>
  <c r="AE102" i="7"/>
  <c r="AE101" i="7"/>
  <c r="AE100" i="7"/>
  <c r="AE99" i="7"/>
  <c r="AE98" i="7"/>
  <c r="AE97" i="7"/>
  <c r="AE96" i="7"/>
  <c r="AE95" i="7"/>
  <c r="AE94" i="7"/>
  <c r="AE93" i="7"/>
  <c r="AE92" i="7"/>
  <c r="AE91" i="7"/>
  <c r="AE90" i="7"/>
  <c r="AE89" i="7"/>
  <c r="AE88" i="7"/>
  <c r="AE87" i="7"/>
  <c r="AE86" i="7"/>
  <c r="AE85" i="7"/>
  <c r="AE84" i="7"/>
  <c r="AE83" i="7"/>
  <c r="AE82" i="7"/>
  <c r="AE81" i="7"/>
  <c r="AE80" i="7"/>
  <c r="AE79" i="7"/>
  <c r="AE78" i="7"/>
  <c r="AE77" i="7"/>
  <c r="AE76" i="7"/>
  <c r="AE75" i="7"/>
  <c r="AE74" i="7"/>
  <c r="AE73" i="7"/>
  <c r="AE72" i="7"/>
  <c r="AE71" i="7"/>
  <c r="AE70" i="7"/>
  <c r="AE69" i="7"/>
  <c r="AE68" i="7"/>
  <c r="AE67" i="7"/>
  <c r="AE66" i="7"/>
  <c r="AE65" i="7"/>
  <c r="AE64" i="7"/>
  <c r="AE63" i="7"/>
  <c r="AE62" i="7"/>
  <c r="AE61" i="7"/>
  <c r="AE60" i="7"/>
  <c r="AE59" i="7"/>
  <c r="AE58" i="7"/>
  <c r="AE57" i="7"/>
  <c r="AE56" i="7"/>
  <c r="AE55" i="7"/>
  <c r="AE54" i="7"/>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Q133" i="7"/>
  <c r="Q132" i="7"/>
  <c r="Q131" i="7"/>
  <c r="Q130" i="7"/>
  <c r="Q129" i="7"/>
  <c r="Q128" i="7"/>
  <c r="Q127" i="7"/>
  <c r="Q126" i="7"/>
  <c r="Q125" i="7"/>
  <c r="Q124" i="7"/>
  <c r="Q123" i="7"/>
  <c r="Q122" i="7"/>
  <c r="Q121" i="7"/>
  <c r="Q120" i="7"/>
  <c r="Q119" i="7"/>
  <c r="Q118" i="7"/>
  <c r="Q117" i="7"/>
  <c r="Q116" i="7"/>
  <c r="Q115" i="7"/>
  <c r="Q114" i="7"/>
  <c r="Q113" i="7"/>
  <c r="Q112" i="7"/>
  <c r="Q111" i="7"/>
  <c r="Q110" i="7"/>
  <c r="Q109" i="7"/>
  <c r="Q108" i="7"/>
  <c r="Q107" i="7"/>
  <c r="Q106" i="7"/>
  <c r="Q105"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O138" i="9"/>
  <c r="O137" i="9"/>
  <c r="O136" i="9"/>
  <c r="O135" i="9"/>
  <c r="O134" i="9"/>
  <c r="O133" i="9"/>
  <c r="O132" i="9"/>
  <c r="O131" i="9"/>
  <c r="O130" i="9"/>
  <c r="O129" i="9"/>
  <c r="O128" i="9"/>
  <c r="O127" i="9"/>
  <c r="O126" i="9"/>
  <c r="O125" i="9"/>
  <c r="O124" i="9"/>
  <c r="O123" i="9"/>
  <c r="O122" i="9"/>
  <c r="O121" i="9"/>
  <c r="O120" i="9"/>
  <c r="O119" i="9"/>
  <c r="O118" i="9"/>
  <c r="O117" i="9"/>
  <c r="O116" i="9"/>
  <c r="O115" i="9"/>
  <c r="O114" i="9"/>
  <c r="O113" i="9"/>
  <c r="O112" i="9"/>
  <c r="O111" i="9"/>
  <c r="O110" i="9"/>
  <c r="O109" i="9"/>
  <c r="O108" i="9"/>
  <c r="O107" i="9"/>
  <c r="O106" i="9"/>
  <c r="O105" i="9"/>
  <c r="O104" i="9"/>
  <c r="O103" i="9"/>
  <c r="O102" i="9"/>
  <c r="O101" i="9"/>
  <c r="O100" i="9"/>
  <c r="O99" i="9"/>
  <c r="O98" i="9"/>
  <c r="O97" i="9"/>
  <c r="O96" i="9"/>
  <c r="O95" i="9"/>
  <c r="O94" i="9"/>
  <c r="O93" i="9"/>
  <c r="O92" i="9"/>
  <c r="O91" i="9"/>
  <c r="O90" i="9"/>
  <c r="O89" i="9"/>
  <c r="O88" i="9"/>
  <c r="O87" i="9"/>
  <c r="O86" i="9"/>
  <c r="O85" i="9"/>
  <c r="O84" i="9"/>
  <c r="O83" i="9"/>
  <c r="O82" i="9"/>
  <c r="O81" i="9"/>
  <c r="O80" i="9"/>
  <c r="O79" i="9"/>
  <c r="O78" i="9"/>
  <c r="O77" i="9"/>
  <c r="O76" i="9"/>
  <c r="O75" i="9"/>
  <c r="O74" i="9"/>
  <c r="O73" i="9"/>
  <c r="O72" i="9"/>
  <c r="O71" i="9"/>
  <c r="O70" i="9"/>
  <c r="O69" i="9"/>
  <c r="O68" i="9"/>
  <c r="O67" i="9"/>
  <c r="O66" i="9"/>
  <c r="O65" i="9"/>
  <c r="O64" i="9"/>
  <c r="O63" i="9"/>
  <c r="O62" i="9"/>
  <c r="O61" i="9"/>
  <c r="O60" i="9"/>
  <c r="O59" i="9"/>
  <c r="O58" i="9"/>
  <c r="O57" i="9"/>
  <c r="O56" i="9"/>
  <c r="O55" i="9"/>
  <c r="O54" i="9"/>
  <c r="O53" i="9"/>
  <c r="O52" i="9"/>
  <c r="O51" i="9"/>
  <c r="O50" i="9"/>
  <c r="O49" i="9"/>
  <c r="O48" i="9"/>
  <c r="O47" i="9"/>
  <c r="O46" i="9"/>
  <c r="O45" i="9"/>
  <c r="O44" i="9"/>
  <c r="O43" i="9"/>
  <c r="O42" i="9"/>
  <c r="O41" i="9"/>
  <c r="O40" i="9"/>
  <c r="O39" i="9"/>
  <c r="O38" i="9"/>
  <c r="O37" i="9"/>
  <c r="O36" i="9"/>
  <c r="O35" i="9"/>
  <c r="O34" i="9"/>
  <c r="O33" i="9"/>
  <c r="O32" i="9"/>
  <c r="O31" i="9"/>
  <c r="O30" i="9"/>
  <c r="O29" i="9"/>
  <c r="O28" i="9"/>
  <c r="O27" i="9"/>
  <c r="O26" i="9"/>
  <c r="O25" i="9"/>
  <c r="K138" i="9"/>
  <c r="C138" i="9" s="1"/>
  <c r="K137" i="9"/>
  <c r="C137" i="9" s="1"/>
  <c r="K136" i="9"/>
  <c r="C136" i="9" s="1"/>
  <c r="K135" i="9"/>
  <c r="C135" i="9" s="1"/>
  <c r="K134" i="9"/>
  <c r="C134" i="9" s="1"/>
  <c r="K133" i="9"/>
  <c r="C133" i="9" s="1"/>
  <c r="K132" i="9"/>
  <c r="C120" i="9" s="1"/>
  <c r="K131" i="9"/>
  <c r="K130" i="9"/>
  <c r="K129" i="9"/>
  <c r="K128" i="9"/>
  <c r="K127" i="9"/>
  <c r="K126" i="9"/>
  <c r="K125" i="9"/>
  <c r="K124" i="9"/>
  <c r="K123" i="9"/>
  <c r="K122" i="9"/>
  <c r="K121" i="9"/>
  <c r="K120" i="9"/>
  <c r="K119" i="9"/>
  <c r="K118" i="9"/>
  <c r="K117" i="9"/>
  <c r="K116" i="9"/>
  <c r="K115" i="9"/>
  <c r="K114" i="9"/>
  <c r="K113" i="9"/>
  <c r="K112"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G138" i="9"/>
  <c r="G137" i="9"/>
  <c r="G136" i="9"/>
  <c r="G135" i="9"/>
  <c r="G134" i="9"/>
  <c r="G133" i="9"/>
  <c r="G132" i="9"/>
  <c r="G131" i="9"/>
  <c r="G130" i="9"/>
  <c r="G129" i="9"/>
  <c r="G128" i="9"/>
  <c r="G127" i="9"/>
  <c r="G126" i="9"/>
  <c r="G125" i="9"/>
  <c r="G124" i="9"/>
  <c r="G123" i="9"/>
  <c r="G122" i="9"/>
  <c r="G121" i="9"/>
  <c r="G120" i="9"/>
  <c r="G119" i="9"/>
  <c r="G118" i="9"/>
  <c r="G117" i="9"/>
  <c r="G116" i="9"/>
  <c r="G115" i="9"/>
  <c r="G114" i="9"/>
  <c r="G113" i="9"/>
  <c r="G112" i="9"/>
  <c r="G111" i="9"/>
  <c r="G110" i="9"/>
  <c r="G109" i="9"/>
  <c r="G108" i="9"/>
  <c r="G107" i="9"/>
  <c r="G106" i="9"/>
  <c r="G105" i="9"/>
  <c r="G104" i="9"/>
  <c r="G103"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O132" i="10"/>
  <c r="O131" i="10"/>
  <c r="O130" i="10"/>
  <c r="O129" i="10"/>
  <c r="O128" i="10"/>
  <c r="O127" i="10"/>
  <c r="O126" i="10"/>
  <c r="O125" i="10"/>
  <c r="O124" i="10"/>
  <c r="O123" i="10"/>
  <c r="O122" i="10"/>
  <c r="O121" i="10"/>
  <c r="O120" i="10"/>
  <c r="O119" i="10"/>
  <c r="O118" i="10"/>
  <c r="O117" i="10"/>
  <c r="O116" i="10"/>
  <c r="O115" i="10"/>
  <c r="O114" i="10"/>
  <c r="O113" i="10"/>
  <c r="O112" i="10"/>
  <c r="O111" i="10"/>
  <c r="O110" i="10"/>
  <c r="O109" i="10"/>
  <c r="O108" i="10"/>
  <c r="O107" i="10"/>
  <c r="O106" i="10"/>
  <c r="O105" i="10"/>
  <c r="O104" i="10"/>
  <c r="O103" i="10"/>
  <c r="O102" i="10"/>
  <c r="O101" i="10"/>
  <c r="O100" i="10"/>
  <c r="O99" i="10"/>
  <c r="O98" i="10"/>
  <c r="O97" i="10"/>
  <c r="O96" i="10"/>
  <c r="O95" i="10"/>
  <c r="O94" i="10"/>
  <c r="O93" i="10"/>
  <c r="O92" i="10"/>
  <c r="O91" i="10"/>
  <c r="O90" i="10"/>
  <c r="O89" i="10"/>
  <c r="O88" i="10"/>
  <c r="O87" i="10"/>
  <c r="O86" i="10"/>
  <c r="O85" i="10"/>
  <c r="O84" i="10"/>
  <c r="O83" i="10"/>
  <c r="O82" i="10"/>
  <c r="O81" i="10"/>
  <c r="O80" i="10"/>
  <c r="O79" i="10"/>
  <c r="O78" i="10"/>
  <c r="O77" i="10"/>
  <c r="O76" i="10"/>
  <c r="O75" i="10"/>
  <c r="O74" i="10"/>
  <c r="O73" i="10"/>
  <c r="O72" i="10"/>
  <c r="O71" i="10"/>
  <c r="O70" i="10"/>
  <c r="O69" i="10"/>
  <c r="O68" i="10"/>
  <c r="O67" i="10"/>
  <c r="O66" i="10"/>
  <c r="O65" i="10"/>
  <c r="O64" i="10"/>
  <c r="O63" i="10"/>
  <c r="O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4" i="10"/>
  <c r="O33" i="10"/>
  <c r="O32" i="10"/>
  <c r="O31" i="10"/>
  <c r="O30" i="10"/>
  <c r="O29" i="10"/>
  <c r="O28" i="10"/>
  <c r="O27" i="10"/>
  <c r="O26" i="10"/>
  <c r="O25" i="10"/>
  <c r="K132" i="10"/>
  <c r="C120" i="10" s="1"/>
  <c r="K131" i="10"/>
  <c r="K130" i="10"/>
  <c r="K129" i="10"/>
  <c r="K128" i="10"/>
  <c r="K127" i="10"/>
  <c r="K126" i="10"/>
  <c r="K125" i="10"/>
  <c r="K124" i="10"/>
  <c r="K123" i="10"/>
  <c r="K122" i="10"/>
  <c r="K121" i="10"/>
  <c r="K120" i="10"/>
  <c r="K119" i="10"/>
  <c r="K118" i="10"/>
  <c r="K117" i="10"/>
  <c r="K116" i="10"/>
  <c r="K115" i="10"/>
  <c r="K114" i="10"/>
  <c r="K113" i="10"/>
  <c r="K112" i="10"/>
  <c r="K111" i="10"/>
  <c r="K110" i="10"/>
  <c r="K109" i="10"/>
  <c r="K108" i="10"/>
  <c r="K107" i="10"/>
  <c r="K106" i="10"/>
  <c r="K105" i="10"/>
  <c r="K104" i="10"/>
  <c r="K103" i="10"/>
  <c r="K102" i="10"/>
  <c r="K101" i="10"/>
  <c r="K100" i="10"/>
  <c r="K99" i="10"/>
  <c r="K98" i="10"/>
  <c r="K97" i="10"/>
  <c r="K96" i="10"/>
  <c r="K95" i="10"/>
  <c r="K94" i="10"/>
  <c r="K93" i="10"/>
  <c r="K92" i="10"/>
  <c r="K91" i="10"/>
  <c r="K90" i="10"/>
  <c r="K89" i="10"/>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U139" i="12"/>
  <c r="I139" i="12"/>
  <c r="I138" i="12"/>
  <c r="I137" i="12"/>
  <c r="I136" i="12"/>
  <c r="I135" i="12"/>
  <c r="I134" i="12"/>
  <c r="I132" i="12"/>
  <c r="I131" i="12"/>
  <c r="I130" i="12"/>
  <c r="I129" i="12"/>
  <c r="I128" i="12"/>
  <c r="I127" i="12"/>
  <c r="I126" i="12"/>
  <c r="I125" i="12"/>
  <c r="I124" i="12"/>
  <c r="I123" i="12"/>
  <c r="I122" i="12"/>
  <c r="I121" i="12"/>
  <c r="I120" i="12"/>
  <c r="I119" i="12"/>
  <c r="I118" i="12"/>
  <c r="I117" i="12"/>
  <c r="I116" i="12"/>
  <c r="I115" i="12"/>
  <c r="I114" i="12"/>
  <c r="I113" i="12"/>
  <c r="I112" i="12"/>
  <c r="I111" i="12"/>
  <c r="I110" i="12"/>
  <c r="I109" i="12"/>
  <c r="I108" i="12"/>
  <c r="I107" i="12"/>
  <c r="I106" i="12"/>
  <c r="I105" i="12"/>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I67" i="12"/>
  <c r="I66" i="12"/>
  <c r="I65" i="12"/>
  <c r="I64" i="12"/>
  <c r="I63" i="12"/>
  <c r="I62" i="12"/>
  <c r="I61" i="12"/>
  <c r="I60" i="12"/>
  <c r="I59" i="12"/>
  <c r="I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6" i="12"/>
  <c r="I15" i="12"/>
  <c r="I14" i="12"/>
  <c r="I13" i="12"/>
  <c r="O139" i="12"/>
  <c r="C139" i="12" s="1"/>
  <c r="O138" i="12"/>
  <c r="C138" i="12" s="1"/>
  <c r="O137" i="12"/>
  <c r="C137" i="12" s="1"/>
  <c r="O136" i="12"/>
  <c r="C136" i="12" s="1"/>
  <c r="O135" i="12"/>
  <c r="C135" i="12" s="1"/>
  <c r="O134" i="12"/>
  <c r="C134" i="12" s="1"/>
  <c r="O133" i="12"/>
  <c r="C133" i="12" s="1"/>
  <c r="O132" i="12"/>
  <c r="C120" i="12" s="1"/>
  <c r="O131" i="12"/>
  <c r="O130" i="12"/>
  <c r="O129" i="12"/>
  <c r="O128" i="12"/>
  <c r="O127" i="12"/>
  <c r="O126" i="12"/>
  <c r="O125" i="12"/>
  <c r="O124" i="12"/>
  <c r="O123" i="12"/>
  <c r="O122" i="12"/>
  <c r="O121" i="12"/>
  <c r="O120" i="12"/>
  <c r="O119" i="12"/>
  <c r="O118" i="12"/>
  <c r="O117" i="12"/>
  <c r="O116" i="12"/>
  <c r="O115" i="12"/>
  <c r="O114" i="12"/>
  <c r="O113" i="12"/>
  <c r="O112" i="12"/>
  <c r="O111" i="12"/>
  <c r="O110" i="12"/>
  <c r="O109" i="12"/>
  <c r="O108" i="12"/>
  <c r="O107" i="12"/>
  <c r="O106" i="12"/>
  <c r="O105" i="12"/>
  <c r="O104" i="12"/>
  <c r="O103" i="12"/>
  <c r="O102" i="12"/>
  <c r="O101" i="12"/>
  <c r="O100" i="12"/>
  <c r="O99" i="12"/>
  <c r="O98" i="12"/>
  <c r="O97" i="12"/>
  <c r="O96" i="12"/>
  <c r="O95" i="12"/>
  <c r="O94" i="12"/>
  <c r="O93" i="12"/>
  <c r="O92" i="12"/>
  <c r="O91" i="12"/>
  <c r="O90" i="12"/>
  <c r="O89" i="12"/>
  <c r="O88" i="12"/>
  <c r="O87" i="12"/>
  <c r="O86" i="12"/>
  <c r="O85" i="12"/>
  <c r="O84" i="12"/>
  <c r="O83" i="12"/>
  <c r="O82" i="12"/>
  <c r="O81" i="12"/>
  <c r="O80" i="12"/>
  <c r="O79" i="12"/>
  <c r="O78" i="12"/>
  <c r="O77" i="12"/>
  <c r="O76" i="12"/>
  <c r="O75" i="12"/>
  <c r="O74" i="12"/>
  <c r="O73" i="12"/>
  <c r="O72" i="12"/>
  <c r="O71" i="12"/>
  <c r="O70" i="12"/>
  <c r="O69" i="12"/>
  <c r="O68" i="12"/>
  <c r="O67" i="12"/>
  <c r="O66" i="12"/>
  <c r="O65" i="12"/>
  <c r="O64" i="12"/>
  <c r="O63" i="12"/>
  <c r="O62" i="12"/>
  <c r="O61" i="12"/>
  <c r="O60" i="12"/>
  <c r="O59" i="12"/>
  <c r="O58" i="12"/>
  <c r="O57" i="12"/>
  <c r="O56" i="12"/>
  <c r="O55" i="12"/>
  <c r="O54" i="12"/>
  <c r="O53" i="12"/>
  <c r="O52" i="12"/>
  <c r="O51" i="12"/>
  <c r="O50" i="12"/>
  <c r="O49" i="12"/>
  <c r="O48" i="12"/>
  <c r="O47" i="12"/>
  <c r="O46" i="12"/>
  <c r="O45" i="12"/>
  <c r="O44" i="12"/>
  <c r="O43" i="12"/>
  <c r="O42" i="12"/>
  <c r="O41" i="12"/>
  <c r="O40" i="12"/>
  <c r="O39" i="12"/>
  <c r="O38" i="12"/>
  <c r="O37" i="12"/>
  <c r="O36" i="12"/>
  <c r="O35" i="12"/>
  <c r="O34" i="12"/>
  <c r="O33" i="12"/>
  <c r="O32" i="12"/>
  <c r="O31" i="12"/>
  <c r="O30" i="12"/>
  <c r="O29" i="12"/>
  <c r="O28" i="12"/>
  <c r="O27" i="12"/>
  <c r="O26" i="12"/>
  <c r="O25" i="12"/>
  <c r="O24" i="12"/>
  <c r="O23" i="12"/>
  <c r="O22" i="12"/>
  <c r="O21" i="12"/>
  <c r="O20" i="12"/>
  <c r="O19" i="12"/>
  <c r="O18" i="12"/>
  <c r="O17" i="12"/>
  <c r="O16" i="12"/>
  <c r="O15" i="12"/>
  <c r="O14" i="12"/>
  <c r="O13" i="12"/>
  <c r="U138" i="12"/>
  <c r="U137" i="12"/>
  <c r="U136" i="12"/>
  <c r="U135" i="12"/>
  <c r="U134" i="12"/>
  <c r="U133" i="12"/>
  <c r="U132" i="12"/>
  <c r="U131" i="12"/>
  <c r="U130" i="12"/>
  <c r="U129" i="12"/>
  <c r="U128" i="12"/>
  <c r="U127" i="12"/>
  <c r="U126" i="12"/>
  <c r="U125" i="12"/>
  <c r="U124" i="12"/>
  <c r="U123" i="12"/>
  <c r="U122" i="12"/>
  <c r="U121" i="12"/>
  <c r="U120" i="12"/>
  <c r="U119" i="12"/>
  <c r="U118" i="12"/>
  <c r="U117" i="12"/>
  <c r="U116" i="12"/>
  <c r="U115" i="12"/>
  <c r="U114" i="12"/>
  <c r="U113" i="12"/>
  <c r="U112" i="12"/>
  <c r="U111" i="12"/>
  <c r="U110" i="12"/>
  <c r="U109" i="12"/>
  <c r="U108" i="12"/>
  <c r="U107" i="12"/>
  <c r="U106" i="12"/>
  <c r="U105" i="12"/>
  <c r="U104" i="12"/>
  <c r="U103" i="12"/>
  <c r="U102" i="12"/>
  <c r="U101" i="12"/>
  <c r="U100" i="12"/>
  <c r="U99" i="12"/>
  <c r="U98" i="12"/>
  <c r="U97" i="12"/>
  <c r="U96" i="12"/>
  <c r="U95" i="12"/>
  <c r="U94" i="12"/>
  <c r="U93" i="12"/>
  <c r="U92" i="12"/>
  <c r="U91" i="12"/>
  <c r="U90" i="12"/>
  <c r="U89" i="12"/>
  <c r="U88" i="12"/>
  <c r="U87" i="12"/>
  <c r="U86" i="12"/>
  <c r="U85" i="12"/>
  <c r="U84" i="12"/>
  <c r="U83" i="12"/>
  <c r="U82" i="12"/>
  <c r="U81" i="12"/>
  <c r="U80" i="12"/>
  <c r="U79" i="12"/>
  <c r="U78" i="12"/>
  <c r="U77" i="12"/>
  <c r="U76" i="12"/>
  <c r="U75" i="12"/>
  <c r="U74" i="12"/>
  <c r="U73" i="12"/>
  <c r="U72" i="12"/>
  <c r="U71" i="12"/>
  <c r="U70" i="12"/>
  <c r="U69" i="12"/>
  <c r="U68" i="12"/>
  <c r="U67" i="12"/>
  <c r="U66" i="12"/>
  <c r="U65" i="12"/>
  <c r="U64" i="12"/>
  <c r="U63" i="12"/>
  <c r="U62" i="12"/>
  <c r="U61" i="12"/>
  <c r="U60" i="12"/>
  <c r="U59" i="12"/>
  <c r="U58" i="12"/>
  <c r="U57" i="12"/>
  <c r="U56" i="12"/>
  <c r="U55" i="12"/>
  <c r="U54" i="12"/>
  <c r="U53" i="12"/>
  <c r="U52" i="12"/>
  <c r="U51" i="12"/>
  <c r="U50" i="12"/>
  <c r="U49" i="12"/>
  <c r="U48" i="12"/>
  <c r="U47" i="12"/>
  <c r="U46" i="12"/>
  <c r="U45" i="12"/>
  <c r="U44" i="12"/>
  <c r="U43" i="12"/>
  <c r="U42" i="12"/>
  <c r="U41" i="12"/>
  <c r="U40" i="12"/>
  <c r="U39" i="12"/>
  <c r="U38" i="12"/>
  <c r="U37" i="12"/>
  <c r="U36" i="12"/>
  <c r="U35" i="12"/>
  <c r="U34" i="12"/>
  <c r="U33" i="12"/>
  <c r="U32" i="12"/>
  <c r="U31" i="12"/>
  <c r="U30" i="12"/>
  <c r="U29" i="12"/>
  <c r="U28" i="12"/>
  <c r="U27" i="12"/>
  <c r="U26" i="12"/>
  <c r="U25" i="12"/>
  <c r="U24" i="12"/>
  <c r="U23" i="12"/>
  <c r="U22" i="12"/>
  <c r="U21" i="12"/>
  <c r="U20" i="12"/>
  <c r="U19" i="12"/>
  <c r="U18" i="12"/>
  <c r="U17" i="12"/>
  <c r="U16" i="12"/>
  <c r="U15" i="12"/>
  <c r="U14" i="12"/>
  <c r="U13" i="12"/>
  <c r="U139" i="11"/>
  <c r="Q139" i="7"/>
  <c r="Q138" i="7"/>
  <c r="Q137" i="7"/>
  <c r="Q136" i="7"/>
  <c r="Q135" i="7"/>
  <c r="Q134" i="7"/>
  <c r="O139" i="11"/>
  <c r="C139" i="11" s="1"/>
  <c r="I139" i="11"/>
  <c r="N139" i="9"/>
  <c r="M139" i="9"/>
  <c r="L139" i="9"/>
  <c r="J139" i="9"/>
  <c r="I139" i="9"/>
  <c r="H139" i="9"/>
  <c r="F139" i="9"/>
  <c r="E139" i="9"/>
  <c r="D139" i="9"/>
  <c r="BF140" i="7"/>
  <c r="BE140" i="7"/>
  <c r="BD140" i="7"/>
  <c r="BC140" i="7"/>
  <c r="R139" i="9" s="1"/>
  <c r="BB140" i="7"/>
  <c r="BA140" i="7"/>
  <c r="AY140" i="7"/>
  <c r="Q139" i="9" s="1"/>
  <c r="AX140" i="7"/>
  <c r="AV140" i="7"/>
  <c r="AU140" i="7"/>
  <c r="P139" i="9" s="1"/>
  <c r="BF139" i="7"/>
  <c r="BE139" i="7"/>
  <c r="BD139" i="7"/>
  <c r="BC139" i="7"/>
  <c r="BB139" i="7"/>
  <c r="BA139" i="7"/>
  <c r="AZ139" i="7"/>
  <c r="AY139" i="7"/>
  <c r="AX139" i="7"/>
  <c r="AV139" i="7"/>
  <c r="AU139" i="7"/>
  <c r="AT139" i="7"/>
  <c r="BF138" i="7"/>
  <c r="BE138" i="7"/>
  <c r="BD138" i="7"/>
  <c r="BC138" i="7"/>
  <c r="BB138" i="7"/>
  <c r="BA138" i="7"/>
  <c r="AZ138" i="7"/>
  <c r="AY138" i="7"/>
  <c r="AX138" i="7"/>
  <c r="AV138" i="7"/>
  <c r="AU138" i="7"/>
  <c r="AT138" i="7"/>
  <c r="BF137" i="7"/>
  <c r="BE137" i="7"/>
  <c r="BD137" i="7"/>
  <c r="BC137" i="7"/>
  <c r="BB137" i="7"/>
  <c r="BA137" i="7"/>
  <c r="AZ137" i="7"/>
  <c r="AY137" i="7"/>
  <c r="AX137" i="7"/>
  <c r="AV137" i="7"/>
  <c r="AU137" i="7"/>
  <c r="AT137" i="7"/>
  <c r="BF136" i="7"/>
  <c r="BE136" i="7"/>
  <c r="BD136" i="7"/>
  <c r="BC136" i="7"/>
  <c r="BB136" i="7"/>
  <c r="BA136" i="7"/>
  <c r="AZ136" i="7"/>
  <c r="AY136" i="7"/>
  <c r="AX136" i="7"/>
  <c r="AV136" i="7"/>
  <c r="AU136" i="7"/>
  <c r="AT136" i="7"/>
  <c r="BF135" i="7"/>
  <c r="BE135" i="7"/>
  <c r="BD135" i="7"/>
  <c r="BC135" i="7"/>
  <c r="BB135" i="7"/>
  <c r="BA135" i="7"/>
  <c r="AZ135" i="7"/>
  <c r="AY135" i="7"/>
  <c r="AX135" i="7"/>
  <c r="AV135" i="7"/>
  <c r="AU135" i="7"/>
  <c r="AT135" i="7"/>
  <c r="BF134" i="7"/>
  <c r="BE134" i="7"/>
  <c r="BD134" i="7"/>
  <c r="BC134" i="7"/>
  <c r="BB134" i="7"/>
  <c r="BA134" i="7"/>
  <c r="AZ134" i="7"/>
  <c r="AY134" i="7"/>
  <c r="AX134" i="7"/>
  <c r="AV134" i="7"/>
  <c r="AU134" i="7"/>
  <c r="AT134" i="7"/>
  <c r="AL140" i="7"/>
  <c r="X140" i="7"/>
  <c r="R140" i="7"/>
  <c r="J140" i="7"/>
  <c r="AZ140" i="7" s="1"/>
  <c r="D140" i="7"/>
  <c r="AT140" i="7" s="1"/>
  <c r="AP140" i="6"/>
  <c r="AC140" i="6"/>
  <c r="C140" i="6"/>
  <c r="AC140" i="5"/>
  <c r="BB140" i="5"/>
  <c r="BA140" i="5"/>
  <c r="AZ140" i="5"/>
  <c r="AY140" i="5"/>
  <c r="AX140" i="5"/>
  <c r="AW140" i="5"/>
  <c r="AV140" i="5"/>
  <c r="AU140" i="5"/>
  <c r="AT140" i="5"/>
  <c r="AS140" i="5"/>
  <c r="AR140" i="5"/>
  <c r="BB139" i="5"/>
  <c r="BA139" i="5"/>
  <c r="AZ139" i="5"/>
  <c r="AY139" i="5"/>
  <c r="AX139" i="5"/>
  <c r="AW139" i="5"/>
  <c r="AV139" i="5"/>
  <c r="AU139" i="5"/>
  <c r="AT139" i="5"/>
  <c r="AS139" i="5"/>
  <c r="AR139" i="5"/>
  <c r="AQ139" i="5"/>
  <c r="BB138" i="5"/>
  <c r="BA138" i="5"/>
  <c r="AZ138" i="5"/>
  <c r="AY138" i="5"/>
  <c r="AX138" i="5"/>
  <c r="AW138" i="5"/>
  <c r="AV138" i="5"/>
  <c r="AU138" i="5"/>
  <c r="AT138" i="5"/>
  <c r="AS138" i="5"/>
  <c r="AR138" i="5"/>
  <c r="AQ138" i="5"/>
  <c r="BB137" i="5"/>
  <c r="BA137" i="5"/>
  <c r="AZ137" i="5"/>
  <c r="AY137" i="5"/>
  <c r="AX137" i="5"/>
  <c r="AW137" i="5"/>
  <c r="AV137" i="5"/>
  <c r="AU137" i="5"/>
  <c r="AT137" i="5"/>
  <c r="AS137" i="5"/>
  <c r="AR137" i="5"/>
  <c r="AQ137" i="5"/>
  <c r="BB136" i="5"/>
  <c r="BA136" i="5"/>
  <c r="AZ136" i="5"/>
  <c r="AY136" i="5"/>
  <c r="AX136" i="5"/>
  <c r="AW136" i="5"/>
  <c r="AV136" i="5"/>
  <c r="AU136" i="5"/>
  <c r="AT136" i="5"/>
  <c r="AS136" i="5"/>
  <c r="AR136" i="5"/>
  <c r="AQ136" i="5"/>
  <c r="BB135" i="5"/>
  <c r="BA135" i="5"/>
  <c r="AZ135" i="5"/>
  <c r="AY135" i="5"/>
  <c r="AX135" i="5"/>
  <c r="AW135" i="5"/>
  <c r="AV135" i="5"/>
  <c r="AU135" i="5"/>
  <c r="AT135" i="5"/>
  <c r="AS135" i="5"/>
  <c r="AR135" i="5"/>
  <c r="AQ135" i="5"/>
  <c r="BB134" i="5"/>
  <c r="BA134" i="5"/>
  <c r="AZ134" i="5"/>
  <c r="AY134" i="5"/>
  <c r="AX134" i="5"/>
  <c r="AW134" i="5"/>
  <c r="AV134" i="5"/>
  <c r="AU134" i="5"/>
  <c r="AT134" i="5"/>
  <c r="AS134" i="5"/>
  <c r="AR134" i="5"/>
  <c r="C120" i="11"/>
  <c r="C130" i="11" s="1"/>
  <c r="P120" i="8"/>
  <c r="P124" i="8" s="1"/>
  <c r="O120" i="8"/>
  <c r="O131" i="8" s="1"/>
  <c r="BE143" i="8" s="1"/>
  <c r="N120" i="8"/>
  <c r="N131" i="8" s="1"/>
  <c r="BD143" i="8" s="1"/>
  <c r="M120" i="8"/>
  <c r="M123" i="8" s="1"/>
  <c r="L120" i="8"/>
  <c r="L123" i="8" s="1"/>
  <c r="K120" i="8"/>
  <c r="K126" i="8" s="1"/>
  <c r="I120" i="8"/>
  <c r="H120" i="8"/>
  <c r="H121" i="8" s="1"/>
  <c r="G120" i="8"/>
  <c r="G130" i="8" s="1"/>
  <c r="AW142" i="8" s="1"/>
  <c r="F120" i="8"/>
  <c r="F130" i="8" s="1"/>
  <c r="AV142" i="8" s="1"/>
  <c r="E120" i="8"/>
  <c r="E108" i="8" s="1"/>
  <c r="O121" i="6"/>
  <c r="N121" i="6"/>
  <c r="N109" i="6" s="1"/>
  <c r="M121" i="6"/>
  <c r="M131" i="6" s="1"/>
  <c r="L121" i="6"/>
  <c r="L125" i="6" s="1"/>
  <c r="K121" i="6"/>
  <c r="K125" i="6" s="1"/>
  <c r="J121" i="6"/>
  <c r="J122" i="6" s="1"/>
  <c r="I121" i="6"/>
  <c r="I123" i="6" s="1"/>
  <c r="H121" i="6"/>
  <c r="H132" i="6" s="1"/>
  <c r="J131" i="8" s="1"/>
  <c r="G121" i="6"/>
  <c r="D120" i="8" s="1"/>
  <c r="F121" i="6"/>
  <c r="F123" i="6" s="1"/>
  <c r="E121" i="6"/>
  <c r="E129" i="6" s="1"/>
  <c r="D121" i="6"/>
  <c r="D122" i="6" s="1"/>
  <c r="AC139" i="6"/>
  <c r="AC138" i="6"/>
  <c r="AC137" i="6"/>
  <c r="AC136" i="6"/>
  <c r="AC135" i="6"/>
  <c r="P140" i="6"/>
  <c r="P139" i="6"/>
  <c r="P138" i="6"/>
  <c r="P137" i="6"/>
  <c r="P136" i="6"/>
  <c r="P135" i="6"/>
  <c r="AP139" i="6"/>
  <c r="AP138" i="6"/>
  <c r="AP137" i="6"/>
  <c r="AP136" i="6"/>
  <c r="AP135" i="6"/>
  <c r="AP134" i="6"/>
  <c r="AC134" i="6"/>
  <c r="P134" i="6"/>
  <c r="C139" i="6"/>
  <c r="C138" i="6"/>
  <c r="C137" i="6"/>
  <c r="C136" i="6"/>
  <c r="C135" i="6"/>
  <c r="C134" i="6"/>
  <c r="O138" i="10" l="1"/>
  <c r="O145" i="10"/>
  <c r="O144" i="10"/>
  <c r="J132" i="6"/>
  <c r="AE154" i="7"/>
  <c r="G132" i="6"/>
  <c r="D131" i="8" s="1"/>
  <c r="AT143" i="8" s="1"/>
  <c r="M121" i="8"/>
  <c r="O140" i="10"/>
  <c r="C149" i="11"/>
  <c r="AS161" i="8"/>
  <c r="AZ147" i="8"/>
  <c r="AT153" i="8"/>
  <c r="AZ155" i="7"/>
  <c r="L124" i="8"/>
  <c r="AZ144" i="7"/>
  <c r="AS144" i="7" s="1"/>
  <c r="AZ156" i="7"/>
  <c r="AZ152" i="7"/>
  <c r="AZ154" i="7"/>
  <c r="AZ157" i="7"/>
  <c r="AZ153" i="7"/>
  <c r="AZ158" i="7"/>
  <c r="AS158" i="7" s="1"/>
  <c r="AS164" i="8"/>
  <c r="O142" i="10"/>
  <c r="G126" i="8"/>
  <c r="AS159" i="8"/>
  <c r="AS165" i="8"/>
  <c r="AS166" i="7"/>
  <c r="AS165" i="7"/>
  <c r="C131" i="12"/>
  <c r="N125" i="6"/>
  <c r="C145" i="12"/>
  <c r="C124" i="9"/>
  <c r="J123" i="6"/>
  <c r="D131" i="6"/>
  <c r="H129" i="6"/>
  <c r="J128" i="8" s="1"/>
  <c r="AZ140" i="8" s="1"/>
  <c r="H122" i="6"/>
  <c r="J121" i="8" s="1"/>
  <c r="G127" i="6"/>
  <c r="D126" i="8" s="1"/>
  <c r="H125" i="6"/>
  <c r="J124" i="8" s="1"/>
  <c r="G128" i="6"/>
  <c r="D127" i="8" s="1"/>
  <c r="G123" i="6"/>
  <c r="D122" i="8" s="1"/>
  <c r="G129" i="6"/>
  <c r="D128" i="8" s="1"/>
  <c r="AT140" i="8" s="1"/>
  <c r="G124" i="6"/>
  <c r="D123" i="8" s="1"/>
  <c r="AS164" i="7"/>
  <c r="AS163" i="8"/>
  <c r="F128" i="8"/>
  <c r="AV140" i="8" s="1"/>
  <c r="AS162" i="8"/>
  <c r="C125" i="12"/>
  <c r="C131" i="10"/>
  <c r="L121" i="8"/>
  <c r="AS157" i="8"/>
  <c r="J130" i="6"/>
  <c r="J129" i="6"/>
  <c r="J126" i="6"/>
  <c r="AT151" i="7"/>
  <c r="C149" i="12"/>
  <c r="K122" i="8"/>
  <c r="Q151" i="8"/>
  <c r="AS160" i="8"/>
  <c r="AT150" i="7"/>
  <c r="H123" i="8"/>
  <c r="H122" i="8"/>
  <c r="C108" i="9"/>
  <c r="C118" i="9" s="1"/>
  <c r="C128" i="9"/>
  <c r="C123" i="9"/>
  <c r="C127" i="9"/>
  <c r="M124" i="8"/>
  <c r="H127" i="8"/>
  <c r="H131" i="8"/>
  <c r="AX143" i="8" s="1"/>
  <c r="H124" i="8"/>
  <c r="F124" i="8"/>
  <c r="H128" i="8"/>
  <c r="AX140" i="8" s="1"/>
  <c r="C125" i="7"/>
  <c r="E122" i="6"/>
  <c r="AT149" i="7"/>
  <c r="AT161" i="7"/>
  <c r="K130" i="8"/>
  <c r="BA142" i="8" s="1"/>
  <c r="K125" i="8"/>
  <c r="O126" i="8"/>
  <c r="K128" i="8"/>
  <c r="BA140" i="8" s="1"/>
  <c r="O125" i="8"/>
  <c r="C121" i="8"/>
  <c r="O124" i="8"/>
  <c r="C146" i="12"/>
  <c r="C125" i="11"/>
  <c r="C122" i="10"/>
  <c r="C125" i="10"/>
  <c r="C122" i="9"/>
  <c r="C126" i="9"/>
  <c r="C130" i="9"/>
  <c r="C129" i="7"/>
  <c r="C109" i="7"/>
  <c r="C110" i="7" s="1"/>
  <c r="AS134" i="7"/>
  <c r="C128" i="7"/>
  <c r="D124" i="6"/>
  <c r="H128" i="6"/>
  <c r="J127" i="8" s="1"/>
  <c r="AT151" i="8"/>
  <c r="D128" i="6"/>
  <c r="H127" i="6"/>
  <c r="J126" i="8" s="1"/>
  <c r="H123" i="6"/>
  <c r="J122" i="8" s="1"/>
  <c r="H126" i="6"/>
  <c r="J125" i="8" s="1"/>
  <c r="H109" i="6"/>
  <c r="H117" i="6" s="1"/>
  <c r="J116" i="8" s="1"/>
  <c r="J131" i="6"/>
  <c r="K126" i="6"/>
  <c r="D126" i="6"/>
  <c r="E131" i="6"/>
  <c r="H124" i="6"/>
  <c r="J123" i="8" s="1"/>
  <c r="AT148" i="8"/>
  <c r="AT148" i="7"/>
  <c r="AT160" i="7"/>
  <c r="C150" i="12"/>
  <c r="C151" i="12"/>
  <c r="C147" i="12"/>
  <c r="C152" i="12"/>
  <c r="C154" i="12"/>
  <c r="C148" i="12"/>
  <c r="C153" i="12"/>
  <c r="C123" i="11"/>
  <c r="C121" i="11"/>
  <c r="C131" i="11"/>
  <c r="C128" i="11"/>
  <c r="C124" i="11"/>
  <c r="C122" i="11"/>
  <c r="C127" i="11"/>
  <c r="C129" i="11"/>
  <c r="C126" i="11"/>
  <c r="C108" i="11"/>
  <c r="C131" i="9"/>
  <c r="O141" i="9"/>
  <c r="O143" i="9"/>
  <c r="K144" i="9"/>
  <c r="C144" i="9" s="1"/>
  <c r="C147" i="9" s="1"/>
  <c r="C121" i="9"/>
  <c r="C125" i="9"/>
  <c r="C129" i="9"/>
  <c r="AS158" i="8"/>
  <c r="N130" i="8"/>
  <c r="BD142" i="8" s="1"/>
  <c r="K127" i="8"/>
  <c r="O121" i="8"/>
  <c r="E129" i="8"/>
  <c r="AU141" i="8" s="1"/>
  <c r="F127" i="8"/>
  <c r="F122" i="8"/>
  <c r="O108" i="8"/>
  <c r="O111" i="8" s="1"/>
  <c r="AT146" i="8"/>
  <c r="F131" i="8"/>
  <c r="AV143" i="8" s="1"/>
  <c r="F123" i="8"/>
  <c r="F129" i="8"/>
  <c r="AV141" i="8" s="1"/>
  <c r="N124" i="8"/>
  <c r="C145" i="8"/>
  <c r="AS136" i="7"/>
  <c r="AS137" i="7"/>
  <c r="AS138" i="7"/>
  <c r="C130" i="7"/>
  <c r="O140" i="9"/>
  <c r="AE148" i="7"/>
  <c r="C126" i="7"/>
  <c r="J127" i="6"/>
  <c r="G131" i="6"/>
  <c r="D130" i="8" s="1"/>
  <c r="AT142" i="8" s="1"/>
  <c r="G125" i="6"/>
  <c r="D124" i="8" s="1"/>
  <c r="N129" i="6"/>
  <c r="J124" i="6"/>
  <c r="G122" i="6"/>
  <c r="D121" i="8" s="1"/>
  <c r="G130" i="6"/>
  <c r="D129" i="8" s="1"/>
  <c r="AT141" i="8" s="1"/>
  <c r="J109" i="6"/>
  <c r="J117" i="6" s="1"/>
  <c r="M128" i="6"/>
  <c r="J125" i="6"/>
  <c r="J128" i="6"/>
  <c r="G126" i="6"/>
  <c r="D125" i="8" s="1"/>
  <c r="G109" i="6"/>
  <c r="G112" i="6" s="1"/>
  <c r="D111" i="8" s="1"/>
  <c r="AT152" i="8"/>
  <c r="Q153" i="7"/>
  <c r="AE140" i="7"/>
  <c r="C140" i="7" s="1"/>
  <c r="Q141" i="7"/>
  <c r="Q143" i="7"/>
  <c r="Q151" i="7"/>
  <c r="E117" i="8"/>
  <c r="E118" i="8"/>
  <c r="E119" i="8"/>
  <c r="E111" i="8"/>
  <c r="E114" i="8"/>
  <c r="E112" i="8"/>
  <c r="E113" i="8"/>
  <c r="E116" i="8"/>
  <c r="E96" i="8"/>
  <c r="E102" i="8" s="1"/>
  <c r="E115" i="8"/>
  <c r="E109" i="8"/>
  <c r="E110" i="8"/>
  <c r="I126" i="8"/>
  <c r="I122" i="8"/>
  <c r="I128" i="8"/>
  <c r="AY140" i="8" s="1"/>
  <c r="I130" i="8"/>
  <c r="AY142" i="8" s="1"/>
  <c r="I124" i="8"/>
  <c r="I129" i="8"/>
  <c r="AY141" i="8" s="1"/>
  <c r="I108" i="8"/>
  <c r="I121" i="8"/>
  <c r="I131" i="8"/>
  <c r="AY143" i="8" s="1"/>
  <c r="I123" i="8"/>
  <c r="I125" i="8"/>
  <c r="C124" i="10"/>
  <c r="C128" i="10"/>
  <c r="C123" i="10"/>
  <c r="C127" i="10"/>
  <c r="C126" i="10"/>
  <c r="C130" i="10"/>
  <c r="C108" i="10"/>
  <c r="C129" i="10"/>
  <c r="AP146" i="5"/>
  <c r="AP145" i="5"/>
  <c r="E123" i="6"/>
  <c r="E127" i="6"/>
  <c r="E132" i="6"/>
  <c r="E126" i="6"/>
  <c r="E130" i="6"/>
  <c r="E109" i="6"/>
  <c r="E112" i="6" s="1"/>
  <c r="E125" i="6"/>
  <c r="E128" i="6"/>
  <c r="E126" i="8"/>
  <c r="E123" i="8"/>
  <c r="E127" i="8"/>
  <c r="E124" i="8"/>
  <c r="E131" i="8"/>
  <c r="AU143" i="8" s="1"/>
  <c r="E128" i="8"/>
  <c r="AU140" i="8" s="1"/>
  <c r="E122" i="8"/>
  <c r="E130" i="8"/>
  <c r="AU142" i="8" s="1"/>
  <c r="E121" i="8"/>
  <c r="E125" i="8"/>
  <c r="C126" i="12"/>
  <c r="C122" i="12"/>
  <c r="C108" i="12"/>
  <c r="C127" i="12"/>
  <c r="C129" i="12"/>
  <c r="C130" i="12"/>
  <c r="C123" i="12"/>
  <c r="C124" i="12"/>
  <c r="E124" i="6"/>
  <c r="I126" i="6"/>
  <c r="I127" i="8"/>
  <c r="C128" i="12"/>
  <c r="L127" i="8"/>
  <c r="L122" i="8"/>
  <c r="L126" i="8"/>
  <c r="L130" i="8"/>
  <c r="BB142" i="8" s="1"/>
  <c r="L108" i="8"/>
  <c r="L116" i="8" s="1"/>
  <c r="L129" i="8"/>
  <c r="BB141" i="8" s="1"/>
  <c r="L131" i="8"/>
  <c r="BB143" i="8" s="1"/>
  <c r="L128" i="8"/>
  <c r="BB140" i="8" s="1"/>
  <c r="L125" i="8"/>
  <c r="P123" i="8"/>
  <c r="P126" i="8"/>
  <c r="O144" i="9"/>
  <c r="O145" i="9"/>
  <c r="M123" i="6"/>
  <c r="L129" i="6"/>
  <c r="M122" i="6"/>
  <c r="C121" i="10"/>
  <c r="C121" i="12"/>
  <c r="H131" i="6"/>
  <c r="J130" i="8" s="1"/>
  <c r="AZ142" i="8" s="1"/>
  <c r="J120" i="8"/>
  <c r="H130" i="6"/>
  <c r="J129" i="8" s="1"/>
  <c r="AZ141" i="8" s="1"/>
  <c r="K121" i="8"/>
  <c r="K123" i="8"/>
  <c r="K124" i="8"/>
  <c r="K108" i="8"/>
  <c r="K131" i="8"/>
  <c r="BA143" i="8" s="1"/>
  <c r="O128" i="8"/>
  <c r="BE140" i="8" s="1"/>
  <c r="O123" i="8"/>
  <c r="O122" i="8"/>
  <c r="C152" i="11"/>
  <c r="C147" i="11"/>
  <c r="C147" i="10"/>
  <c r="C145" i="10"/>
  <c r="AT147" i="7"/>
  <c r="AT159" i="7"/>
  <c r="O129" i="8"/>
  <c r="BE141" i="8" s="1"/>
  <c r="O127" i="8"/>
  <c r="O130" i="8"/>
  <c r="BE142" i="8" s="1"/>
  <c r="K129" i="8"/>
  <c r="BA141" i="8" s="1"/>
  <c r="H126" i="8"/>
  <c r="H108" i="8"/>
  <c r="H115" i="8" s="1"/>
  <c r="H125" i="8"/>
  <c r="H129" i="8"/>
  <c r="AX141" i="8" s="1"/>
  <c r="H130" i="8"/>
  <c r="AX142" i="8" s="1"/>
  <c r="M130" i="8"/>
  <c r="BC142" i="8" s="1"/>
  <c r="M122" i="8"/>
  <c r="M127" i="8"/>
  <c r="M128" i="8"/>
  <c r="BC140" i="8" s="1"/>
  <c r="O139" i="9"/>
  <c r="C123" i="7"/>
  <c r="C127" i="7"/>
  <c r="C131" i="7"/>
  <c r="F125" i="8"/>
  <c r="F108" i="8"/>
  <c r="F114" i="8" s="1"/>
  <c r="F121" i="8"/>
  <c r="F126" i="8"/>
  <c r="AS135" i="7"/>
  <c r="AS139" i="7"/>
  <c r="O142" i="9"/>
  <c r="AZ146" i="8"/>
  <c r="AZ150" i="8"/>
  <c r="AT147" i="8"/>
  <c r="Q146" i="8"/>
  <c r="AE147" i="8"/>
  <c r="C147" i="8" s="1"/>
  <c r="O148" i="9"/>
  <c r="AE150" i="8"/>
  <c r="C150" i="8" s="1"/>
  <c r="AE145" i="7"/>
  <c r="C145" i="7" s="1"/>
  <c r="AT155" i="7"/>
  <c r="C155" i="12"/>
  <c r="C156" i="12"/>
  <c r="C127" i="8"/>
  <c r="AE146" i="8"/>
  <c r="C146" i="8" s="1"/>
  <c r="C146" i="11"/>
  <c r="C145" i="11"/>
  <c r="C153" i="11"/>
  <c r="C154" i="11"/>
  <c r="C151" i="11"/>
  <c r="C155" i="11"/>
  <c r="C148" i="11"/>
  <c r="C150" i="11"/>
  <c r="C156" i="11"/>
  <c r="G150" i="10"/>
  <c r="K148" i="9"/>
  <c r="O150" i="9"/>
  <c r="O153" i="9"/>
  <c r="F115" i="8"/>
  <c r="O154" i="10"/>
  <c r="AZ143" i="8"/>
  <c r="AT145" i="8"/>
  <c r="O149" i="10"/>
  <c r="O152" i="10"/>
  <c r="AE153" i="8"/>
  <c r="C153" i="8" s="1"/>
  <c r="G153" i="10"/>
  <c r="AZ154" i="8"/>
  <c r="G155" i="10"/>
  <c r="G156" i="10"/>
  <c r="K146" i="9"/>
  <c r="AE147" i="7"/>
  <c r="K150" i="9"/>
  <c r="Q152" i="7"/>
  <c r="Q144" i="7"/>
  <c r="Q145" i="7"/>
  <c r="AS142" i="7"/>
  <c r="G141" i="9"/>
  <c r="G149" i="9"/>
  <c r="O149" i="9"/>
  <c r="K153" i="9"/>
  <c r="AE157" i="7"/>
  <c r="K155" i="9"/>
  <c r="G156" i="9"/>
  <c r="AT154" i="7"/>
  <c r="AS140" i="7"/>
  <c r="G140" i="9"/>
  <c r="G144" i="9"/>
  <c r="K142" i="9"/>
  <c r="C142" i="9" s="1"/>
  <c r="Q147" i="7"/>
  <c r="AE149" i="7"/>
  <c r="G153" i="9"/>
  <c r="N120" i="6"/>
  <c r="N112" i="6"/>
  <c r="N115" i="6"/>
  <c r="N132" i="6"/>
  <c r="N128" i="6"/>
  <c r="N124" i="6"/>
  <c r="N130" i="6"/>
  <c r="N126" i="6"/>
  <c r="N131" i="6"/>
  <c r="N127" i="6"/>
  <c r="N123" i="6"/>
  <c r="N122" i="6"/>
  <c r="L130" i="6"/>
  <c r="L122" i="6"/>
  <c r="L124" i="6"/>
  <c r="L126" i="6"/>
  <c r="L128" i="6"/>
  <c r="L123" i="6"/>
  <c r="L127" i="6"/>
  <c r="L109" i="6"/>
  <c r="L131" i="6"/>
  <c r="L132" i="6"/>
  <c r="AT149" i="8"/>
  <c r="Q148" i="8"/>
  <c r="AE154" i="8"/>
  <c r="C154" i="8" s="1"/>
  <c r="AT150" i="8"/>
  <c r="AZ145" i="8"/>
  <c r="Q147" i="8"/>
  <c r="AE148" i="8"/>
  <c r="C148" i="8" s="1"/>
  <c r="Q149" i="8"/>
  <c r="AZ152" i="8"/>
  <c r="AE152" i="8"/>
  <c r="C152" i="8" s="1"/>
  <c r="AE152" i="7"/>
  <c r="AE155" i="7"/>
  <c r="Q157" i="7"/>
  <c r="AS145" i="7"/>
  <c r="AT156" i="7"/>
  <c r="Q140" i="7"/>
  <c r="AE143" i="7"/>
  <c r="C143" i="7" s="1"/>
  <c r="AT146" i="7"/>
  <c r="AS146" i="7" s="1"/>
  <c r="Q148" i="7"/>
  <c r="K148" i="10"/>
  <c r="C148" i="10" s="1"/>
  <c r="O155" i="10"/>
  <c r="O156" i="10"/>
  <c r="G148" i="10"/>
  <c r="O150" i="10"/>
  <c r="K155" i="10"/>
  <c r="C155" i="10" s="1"/>
  <c r="K156" i="10"/>
  <c r="C156" i="10" s="1"/>
  <c r="G148" i="9"/>
  <c r="G152" i="9"/>
  <c r="K154" i="9"/>
  <c r="G139" i="9"/>
  <c r="K139" i="9"/>
  <c r="C139" i="9" s="1"/>
  <c r="G142" i="9"/>
  <c r="G143" i="9"/>
  <c r="G145" i="9"/>
  <c r="K140" i="9"/>
  <c r="C140" i="9" s="1"/>
  <c r="K141" i="9"/>
  <c r="C141" i="9" s="1"/>
  <c r="K143" i="9"/>
  <c r="C143" i="9" s="1"/>
  <c r="K145" i="9"/>
  <c r="G146" i="9"/>
  <c r="K149" i="9"/>
  <c r="G150" i="9"/>
  <c r="G154" i="9"/>
  <c r="O155" i="9"/>
  <c r="K156" i="9"/>
  <c r="O146" i="9"/>
  <c r="G151" i="9"/>
  <c r="K151" i="9"/>
  <c r="O151" i="9"/>
  <c r="K152" i="9"/>
  <c r="O152" i="9"/>
  <c r="O154" i="9"/>
  <c r="G155" i="9"/>
  <c r="G149" i="10"/>
  <c r="O151" i="10"/>
  <c r="K152" i="10"/>
  <c r="C152" i="10" s="1"/>
  <c r="O153" i="10"/>
  <c r="G154" i="10"/>
  <c r="O148" i="10"/>
  <c r="K149" i="10"/>
  <c r="C149" i="10" s="1"/>
  <c r="K150" i="10"/>
  <c r="C150" i="10" s="1"/>
  <c r="G151" i="10"/>
  <c r="K151" i="10"/>
  <c r="C151" i="10" s="1"/>
  <c r="G152" i="10"/>
  <c r="K153" i="10"/>
  <c r="C153" i="10" s="1"/>
  <c r="K154" i="10"/>
  <c r="C154" i="10" s="1"/>
  <c r="C125" i="8"/>
  <c r="G108" i="8"/>
  <c r="G125" i="8"/>
  <c r="G127" i="8"/>
  <c r="G124" i="8"/>
  <c r="G121" i="8"/>
  <c r="G129" i="8"/>
  <c r="AW141" i="8" s="1"/>
  <c r="G128" i="8"/>
  <c r="AW140" i="8" s="1"/>
  <c r="G122" i="8"/>
  <c r="G131" i="8"/>
  <c r="AW143" i="8" s="1"/>
  <c r="G123" i="8"/>
  <c r="C122" i="8"/>
  <c r="C108" i="8"/>
  <c r="N127" i="8"/>
  <c r="N126" i="8"/>
  <c r="N125" i="8"/>
  <c r="N129" i="8"/>
  <c r="BD141" i="8" s="1"/>
  <c r="N123" i="8"/>
  <c r="N128" i="8"/>
  <c r="BD140" i="8" s="1"/>
  <c r="N108" i="8"/>
  <c r="N122" i="8"/>
  <c r="N121" i="8"/>
  <c r="C131" i="8"/>
  <c r="C124" i="8"/>
  <c r="C128" i="8"/>
  <c r="C130" i="8"/>
  <c r="C123" i="8"/>
  <c r="C126" i="8"/>
  <c r="C129" i="8"/>
  <c r="P125" i="8"/>
  <c r="P127" i="8"/>
  <c r="AZ148" i="8"/>
  <c r="M131" i="8"/>
  <c r="BC143" i="8" s="1"/>
  <c r="P122" i="8"/>
  <c r="P108" i="8"/>
  <c r="P129" i="8"/>
  <c r="BF141" i="8" s="1"/>
  <c r="P131" i="8"/>
  <c r="BF143" i="8" s="1"/>
  <c r="AZ151" i="8"/>
  <c r="AZ156" i="8"/>
  <c r="C156" i="8"/>
  <c r="AZ144" i="8"/>
  <c r="AZ149" i="8"/>
  <c r="AE149" i="8"/>
  <c r="C149" i="8" s="1"/>
  <c r="Q150" i="8"/>
  <c r="Q152" i="8"/>
  <c r="AZ155" i="8"/>
  <c r="AE155" i="8"/>
  <c r="C155" i="8" s="1"/>
  <c r="M129" i="8"/>
  <c r="BC141" i="8" s="1"/>
  <c r="P128" i="8"/>
  <c r="BF140" i="8" s="1"/>
  <c r="P130" i="8"/>
  <c r="BF142" i="8" s="1"/>
  <c r="P121" i="8"/>
  <c r="M126" i="8"/>
  <c r="M125" i="8"/>
  <c r="M108" i="8"/>
  <c r="AE151" i="8"/>
  <c r="C151" i="8" s="1"/>
  <c r="AT155" i="8"/>
  <c r="AT141" i="7"/>
  <c r="AT153" i="7"/>
  <c r="AT152" i="7"/>
  <c r="C132" i="7"/>
  <c r="C124" i="7"/>
  <c r="C122" i="7"/>
  <c r="AE142" i="7"/>
  <c r="C142" i="7" s="1"/>
  <c r="O156" i="9"/>
  <c r="Q156" i="7"/>
  <c r="AS143" i="7"/>
  <c r="Q150" i="7"/>
  <c r="Q154" i="7"/>
  <c r="AT157" i="7"/>
  <c r="Q142" i="7"/>
  <c r="Q146" i="7"/>
  <c r="AE141" i="7"/>
  <c r="C141" i="7" s="1"/>
  <c r="AE144" i="7"/>
  <c r="C144" i="7" s="1"/>
  <c r="AE146" i="7"/>
  <c r="AE150" i="7"/>
  <c r="Q149" i="7"/>
  <c r="AE151" i="7"/>
  <c r="AE153" i="7"/>
  <c r="Q155" i="7"/>
  <c r="AE156" i="7"/>
  <c r="F122" i="6"/>
  <c r="F125" i="6"/>
  <c r="F128" i="6"/>
  <c r="F130" i="6"/>
  <c r="F129" i="6"/>
  <c r="F124" i="6"/>
  <c r="F109" i="6"/>
  <c r="F127" i="6"/>
  <c r="F132" i="6"/>
  <c r="F131" i="6"/>
  <c r="F126" i="6"/>
  <c r="O122" i="6"/>
  <c r="O130" i="6"/>
  <c r="O125" i="6"/>
  <c r="O132" i="6"/>
  <c r="O109" i="6"/>
  <c r="O124" i="6"/>
  <c r="O127" i="6"/>
  <c r="O129" i="6"/>
  <c r="O131" i="6"/>
  <c r="O123" i="6"/>
  <c r="O128" i="6"/>
  <c r="O126" i="6"/>
  <c r="AT154" i="8"/>
  <c r="D123" i="6"/>
  <c r="D125" i="6"/>
  <c r="D127" i="6"/>
  <c r="D129" i="6"/>
  <c r="D130" i="6"/>
  <c r="D109" i="6"/>
  <c r="D132" i="6"/>
  <c r="M125" i="6"/>
  <c r="M130" i="6"/>
  <c r="M129" i="6"/>
  <c r="M126" i="6"/>
  <c r="M109" i="6"/>
  <c r="M127" i="6"/>
  <c r="M132" i="6"/>
  <c r="M124" i="6"/>
  <c r="N113" i="6"/>
  <c r="N118" i="6"/>
  <c r="N110" i="6"/>
  <c r="N117" i="6"/>
  <c r="N114" i="6"/>
  <c r="N97" i="6"/>
  <c r="N111" i="6"/>
  <c r="N119" i="6"/>
  <c r="N116" i="6"/>
  <c r="K109" i="6"/>
  <c r="K129" i="6"/>
  <c r="K128" i="6"/>
  <c r="K132" i="6"/>
  <c r="K131" i="6"/>
  <c r="K123" i="6"/>
  <c r="K127" i="6"/>
  <c r="K124" i="6"/>
  <c r="K130" i="6"/>
  <c r="K122" i="6"/>
  <c r="AZ153" i="8"/>
  <c r="I109" i="6"/>
  <c r="I128" i="6"/>
  <c r="I125" i="6"/>
  <c r="I131" i="6"/>
  <c r="I124" i="6"/>
  <c r="I129" i="6"/>
  <c r="I132" i="6"/>
  <c r="I122" i="6"/>
  <c r="I130" i="6"/>
  <c r="I127" i="6"/>
  <c r="AT156" i="8"/>
  <c r="AT144" i="8"/>
  <c r="AZ141" i="7"/>
  <c r="AS147" i="8" l="1"/>
  <c r="C116" i="7"/>
  <c r="C165" i="12"/>
  <c r="C168" i="12"/>
  <c r="C167" i="12"/>
  <c r="C166" i="12"/>
  <c r="C167" i="10"/>
  <c r="C168" i="10"/>
  <c r="C166" i="10"/>
  <c r="AS153" i="8"/>
  <c r="E98" i="8"/>
  <c r="C112" i="7"/>
  <c r="AS157" i="7"/>
  <c r="C111" i="7"/>
  <c r="C118" i="7"/>
  <c r="C166" i="8"/>
  <c r="C167" i="8"/>
  <c r="C168" i="8"/>
  <c r="C165" i="8"/>
  <c r="C115" i="9"/>
  <c r="C112" i="9"/>
  <c r="C96" i="9"/>
  <c r="C106" i="9" s="1"/>
  <c r="G97" i="6"/>
  <c r="G101" i="6" s="1"/>
  <c r="D100" i="8" s="1"/>
  <c r="C165" i="11"/>
  <c r="C166" i="11"/>
  <c r="C168" i="11"/>
  <c r="C167" i="11"/>
  <c r="C164" i="10"/>
  <c r="C165" i="10"/>
  <c r="AS150" i="7"/>
  <c r="C163" i="12"/>
  <c r="C164" i="12"/>
  <c r="C163" i="11"/>
  <c r="C164" i="11"/>
  <c r="C117" i="9"/>
  <c r="C109" i="9"/>
  <c r="C110" i="9"/>
  <c r="C119" i="9"/>
  <c r="C114" i="9"/>
  <c r="C115" i="7"/>
  <c r="F117" i="8"/>
  <c r="C117" i="7"/>
  <c r="C120" i="7"/>
  <c r="C119" i="7"/>
  <c r="C97" i="7"/>
  <c r="C98" i="7" s="1"/>
  <c r="C114" i="7"/>
  <c r="C113" i="7"/>
  <c r="L115" i="8"/>
  <c r="F110" i="8"/>
  <c r="AS149" i="7"/>
  <c r="AS151" i="7"/>
  <c r="C163" i="8"/>
  <c r="C164" i="8"/>
  <c r="O109" i="8"/>
  <c r="H120" i="6"/>
  <c r="J119" i="8" s="1"/>
  <c r="C162" i="10"/>
  <c r="C163" i="10"/>
  <c r="C161" i="12"/>
  <c r="C162" i="12"/>
  <c r="C161" i="11"/>
  <c r="C162" i="11"/>
  <c r="C116" i="9"/>
  <c r="AS140" i="8"/>
  <c r="AS163" i="7"/>
  <c r="AS151" i="8"/>
  <c r="C161" i="8"/>
  <c r="C162" i="8"/>
  <c r="O117" i="8"/>
  <c r="O113" i="8"/>
  <c r="O112" i="8"/>
  <c r="L118" i="8"/>
  <c r="O96" i="8"/>
  <c r="O100" i="8" s="1"/>
  <c r="C161" i="10"/>
  <c r="C160" i="10"/>
  <c r="L111" i="8"/>
  <c r="AS162" i="7"/>
  <c r="G110" i="6"/>
  <c r="D109" i="8" s="1"/>
  <c r="H115" i="6"/>
  <c r="J114" i="8" s="1"/>
  <c r="G113" i="6"/>
  <c r="D112" i="8" s="1"/>
  <c r="E111" i="6"/>
  <c r="C155" i="7"/>
  <c r="C145" i="9"/>
  <c r="C153" i="9"/>
  <c r="C150" i="9"/>
  <c r="C160" i="12"/>
  <c r="C159" i="12"/>
  <c r="C159" i="11"/>
  <c r="C160" i="11"/>
  <c r="C148" i="9"/>
  <c r="C111" i="9"/>
  <c r="C113" i="9"/>
  <c r="E103" i="8"/>
  <c r="AS143" i="8"/>
  <c r="E100" i="8"/>
  <c r="H119" i="8"/>
  <c r="C152" i="9"/>
  <c r="C154" i="9"/>
  <c r="C155" i="9"/>
  <c r="C156" i="9"/>
  <c r="C149" i="9"/>
  <c r="C146" i="9"/>
  <c r="AS148" i="7"/>
  <c r="C151" i="9"/>
  <c r="J113" i="6"/>
  <c r="AS141" i="8"/>
  <c r="AS148" i="8"/>
  <c r="AS161" i="7"/>
  <c r="AS147" i="7"/>
  <c r="C159" i="8"/>
  <c r="C160" i="8"/>
  <c r="F119" i="8"/>
  <c r="F112" i="8"/>
  <c r="C159" i="10"/>
  <c r="F96" i="8"/>
  <c r="F98" i="8" s="1"/>
  <c r="F109" i="8"/>
  <c r="F113" i="8"/>
  <c r="F118" i="8"/>
  <c r="AS142" i="8"/>
  <c r="H111" i="6"/>
  <c r="J110" i="8" s="1"/>
  <c r="H119" i="6"/>
  <c r="J118" i="8" s="1"/>
  <c r="H113" i="6"/>
  <c r="J112" i="8" s="1"/>
  <c r="H110" i="6"/>
  <c r="J109" i="8" s="1"/>
  <c r="H116" i="6"/>
  <c r="J115" i="8" s="1"/>
  <c r="H112" i="6"/>
  <c r="J111" i="8" s="1"/>
  <c r="E116" i="6"/>
  <c r="AS155" i="8"/>
  <c r="H97" i="6"/>
  <c r="H107" i="6" s="1"/>
  <c r="J106" i="8" s="1"/>
  <c r="H114" i="6"/>
  <c r="J113" i="8" s="1"/>
  <c r="E115" i="6"/>
  <c r="AS146" i="8"/>
  <c r="H118" i="6"/>
  <c r="J117" i="8" s="1"/>
  <c r="J108" i="8"/>
  <c r="AS160" i="7"/>
  <c r="C119" i="11"/>
  <c r="C113" i="11"/>
  <c r="C109" i="11"/>
  <c r="C110" i="11"/>
  <c r="C117" i="11"/>
  <c r="C116" i="11"/>
  <c r="C114" i="11"/>
  <c r="C96" i="11"/>
  <c r="C112" i="11"/>
  <c r="C118" i="11"/>
  <c r="C115" i="11"/>
  <c r="C111" i="11"/>
  <c r="H112" i="8"/>
  <c r="H117" i="8"/>
  <c r="O115" i="8"/>
  <c r="O116" i="8"/>
  <c r="H110" i="8"/>
  <c r="H116" i="8"/>
  <c r="L113" i="8"/>
  <c r="L112" i="8"/>
  <c r="O114" i="8"/>
  <c r="O119" i="8"/>
  <c r="O110" i="8"/>
  <c r="AS145" i="8"/>
  <c r="H109" i="8"/>
  <c r="L114" i="8"/>
  <c r="O118" i="8"/>
  <c r="AS155" i="7"/>
  <c r="J111" i="6"/>
  <c r="J120" i="6"/>
  <c r="J118" i="6"/>
  <c r="G118" i="6"/>
  <c r="D117" i="8" s="1"/>
  <c r="G111" i="6"/>
  <c r="D110" i="8" s="1"/>
  <c r="G120" i="6"/>
  <c r="D119" i="8" s="1"/>
  <c r="J97" i="6"/>
  <c r="J98" i="6" s="1"/>
  <c r="J114" i="6"/>
  <c r="J116" i="6"/>
  <c r="G114" i="6"/>
  <c r="D113" i="8" s="1"/>
  <c r="G115" i="6"/>
  <c r="D114" i="8" s="1"/>
  <c r="G119" i="6"/>
  <c r="D118" i="8" s="1"/>
  <c r="AS150" i="8"/>
  <c r="J119" i="6"/>
  <c r="E118" i="6"/>
  <c r="E110" i="6"/>
  <c r="AS152" i="8"/>
  <c r="J115" i="6"/>
  <c r="J112" i="6"/>
  <c r="J110" i="6"/>
  <c r="G117" i="6"/>
  <c r="D116" i="8" s="1"/>
  <c r="D108" i="8"/>
  <c r="G116" i="6"/>
  <c r="D115" i="8" s="1"/>
  <c r="AS156" i="7"/>
  <c r="C147" i="7"/>
  <c r="C157" i="7"/>
  <c r="C150" i="7"/>
  <c r="C153" i="7"/>
  <c r="C152" i="7"/>
  <c r="C149" i="7"/>
  <c r="C146" i="7"/>
  <c r="C154" i="7"/>
  <c r="K109" i="8"/>
  <c r="K113" i="8"/>
  <c r="K117" i="8"/>
  <c r="K96" i="8"/>
  <c r="K119" i="8"/>
  <c r="K118" i="8"/>
  <c r="K116" i="8"/>
  <c r="K112" i="8"/>
  <c r="K114" i="8"/>
  <c r="K110" i="8"/>
  <c r="K111" i="8"/>
  <c r="K115" i="8"/>
  <c r="AS149" i="8"/>
  <c r="H113" i="8"/>
  <c r="H96" i="8"/>
  <c r="L110" i="8"/>
  <c r="L109" i="8"/>
  <c r="I116" i="8"/>
  <c r="I109" i="8"/>
  <c r="I115" i="8"/>
  <c r="I111" i="8"/>
  <c r="I96" i="8"/>
  <c r="I112" i="8"/>
  <c r="I110" i="8"/>
  <c r="I113" i="8"/>
  <c r="I119" i="8"/>
  <c r="I114" i="8"/>
  <c r="I118" i="8"/>
  <c r="I117" i="8"/>
  <c r="C157" i="10"/>
  <c r="C158" i="10"/>
  <c r="AS156" i="8"/>
  <c r="C110" i="12"/>
  <c r="C116" i="12"/>
  <c r="C115" i="12"/>
  <c r="C119" i="12"/>
  <c r="C117" i="12"/>
  <c r="C109" i="12"/>
  <c r="C114" i="12"/>
  <c r="C118" i="12"/>
  <c r="C96" i="12"/>
  <c r="C111" i="12"/>
  <c r="C113" i="12"/>
  <c r="C112" i="12"/>
  <c r="E120" i="6"/>
  <c r="E113" i="6"/>
  <c r="E119" i="6"/>
  <c r="E114" i="6"/>
  <c r="C148" i="7"/>
  <c r="E97" i="6"/>
  <c r="E99" i="6" s="1"/>
  <c r="E117" i="6"/>
  <c r="C156" i="7"/>
  <c r="C151" i="7"/>
  <c r="H111" i="8"/>
  <c r="H118" i="8"/>
  <c r="L117" i="8"/>
  <c r="L119" i="8"/>
  <c r="L96" i="8"/>
  <c r="L98" i="8" s="1"/>
  <c r="H114" i="8"/>
  <c r="AS159" i="7"/>
  <c r="C158" i="12"/>
  <c r="C157" i="12"/>
  <c r="F111" i="8"/>
  <c r="F116" i="8"/>
  <c r="C113" i="10"/>
  <c r="C111" i="10"/>
  <c r="C109" i="10"/>
  <c r="C96" i="10"/>
  <c r="C117" i="10"/>
  <c r="C114" i="10"/>
  <c r="C118" i="10"/>
  <c r="C115" i="10"/>
  <c r="C119" i="10"/>
  <c r="C110" i="10"/>
  <c r="C116" i="10"/>
  <c r="C112" i="10"/>
  <c r="E104" i="8"/>
  <c r="E97" i="8"/>
  <c r="E107" i="8"/>
  <c r="E101" i="8"/>
  <c r="E105" i="8"/>
  <c r="E106" i="8"/>
  <c r="E84" i="8"/>
  <c r="E99" i="8"/>
  <c r="C157" i="8"/>
  <c r="C158" i="8"/>
  <c r="C158" i="11"/>
  <c r="C157" i="11"/>
  <c r="AS144" i="8"/>
  <c r="L100" i="8"/>
  <c r="AS154" i="8"/>
  <c r="AS154" i="7"/>
  <c r="L114" i="6"/>
  <c r="L115" i="6"/>
  <c r="L118" i="6"/>
  <c r="L97" i="6"/>
  <c r="L111" i="6"/>
  <c r="L117" i="6"/>
  <c r="L112" i="6"/>
  <c r="L119" i="6"/>
  <c r="L116" i="6"/>
  <c r="L120" i="6"/>
  <c r="L110" i="6"/>
  <c r="L113" i="6"/>
  <c r="AS152" i="7"/>
  <c r="AS153" i="7"/>
  <c r="C114" i="8"/>
  <c r="C119" i="8"/>
  <c r="C117" i="8"/>
  <c r="C113" i="8"/>
  <c r="C118" i="8"/>
  <c r="C116" i="8"/>
  <c r="C96" i="8"/>
  <c r="C109" i="8"/>
  <c r="C112" i="8"/>
  <c r="C115" i="8"/>
  <c r="C111" i="8"/>
  <c r="C110" i="8"/>
  <c r="G113" i="8"/>
  <c r="G111" i="8"/>
  <c r="G117" i="8"/>
  <c r="G116" i="8"/>
  <c r="G109" i="8"/>
  <c r="G115" i="8"/>
  <c r="G114" i="8"/>
  <c r="G96" i="8"/>
  <c r="G112" i="8"/>
  <c r="G110" i="8"/>
  <c r="G118" i="8"/>
  <c r="G119" i="8"/>
  <c r="N117" i="8"/>
  <c r="N114" i="8"/>
  <c r="N119" i="8"/>
  <c r="N113" i="8"/>
  <c r="N110" i="8"/>
  <c r="N96" i="8"/>
  <c r="N111" i="8"/>
  <c r="N115" i="8"/>
  <c r="N118" i="8"/>
  <c r="N116" i="8"/>
  <c r="N112" i="8"/>
  <c r="N109" i="8"/>
  <c r="M114" i="8"/>
  <c r="M115" i="8"/>
  <c r="M109" i="8"/>
  <c r="M110" i="8"/>
  <c r="M117" i="8"/>
  <c r="M118" i="8"/>
  <c r="M116" i="8"/>
  <c r="M96" i="8"/>
  <c r="M119" i="8"/>
  <c r="M113" i="8"/>
  <c r="M112" i="8"/>
  <c r="M111" i="8"/>
  <c r="P115" i="8"/>
  <c r="P116" i="8"/>
  <c r="P117" i="8"/>
  <c r="P110" i="8"/>
  <c r="P111" i="8"/>
  <c r="P112" i="8"/>
  <c r="P119" i="8"/>
  <c r="P114" i="8"/>
  <c r="P118" i="8"/>
  <c r="P109" i="8"/>
  <c r="P113" i="8"/>
  <c r="P96" i="8"/>
  <c r="AS141" i="7"/>
  <c r="K110" i="6"/>
  <c r="K114" i="6"/>
  <c r="K115" i="6"/>
  <c r="K117" i="6"/>
  <c r="K112" i="6"/>
  <c r="K120" i="6"/>
  <c r="K119" i="6"/>
  <c r="K111" i="6"/>
  <c r="K118" i="6"/>
  <c r="K97" i="6"/>
  <c r="K113" i="6"/>
  <c r="K116" i="6"/>
  <c r="M110" i="6"/>
  <c r="M116" i="6"/>
  <c r="M97" i="6"/>
  <c r="M119" i="6"/>
  <c r="M114" i="6"/>
  <c r="M117" i="6"/>
  <c r="M115" i="6"/>
  <c r="M118" i="6"/>
  <c r="M113" i="6"/>
  <c r="M120" i="6"/>
  <c r="M111" i="6"/>
  <c r="M112" i="6"/>
  <c r="N85" i="6"/>
  <c r="N98" i="6"/>
  <c r="N104" i="6"/>
  <c r="N101" i="6"/>
  <c r="N103" i="6"/>
  <c r="N106" i="6"/>
  <c r="N105" i="6"/>
  <c r="N100" i="6"/>
  <c r="N99" i="6"/>
  <c r="N108" i="6"/>
  <c r="N102" i="6"/>
  <c r="N107" i="6"/>
  <c r="I111" i="6"/>
  <c r="I115" i="6"/>
  <c r="I97" i="6"/>
  <c r="I114" i="6"/>
  <c r="I117" i="6"/>
  <c r="I116" i="6"/>
  <c r="I113" i="6"/>
  <c r="I112" i="6"/>
  <c r="I110" i="6"/>
  <c r="I119" i="6"/>
  <c r="I118" i="6"/>
  <c r="I120" i="6"/>
  <c r="O110" i="6"/>
  <c r="O119" i="6"/>
  <c r="O112" i="6"/>
  <c r="O116" i="6"/>
  <c r="O113" i="6"/>
  <c r="O120" i="6"/>
  <c r="O114" i="6"/>
  <c r="O111" i="6"/>
  <c r="O117" i="6"/>
  <c r="O118" i="6"/>
  <c r="O115" i="6"/>
  <c r="O97" i="6"/>
  <c r="D118" i="6"/>
  <c r="D111" i="6"/>
  <c r="D112" i="6"/>
  <c r="D113" i="6"/>
  <c r="D116" i="6"/>
  <c r="D110" i="6"/>
  <c r="D119" i="6"/>
  <c r="D120" i="6"/>
  <c r="D97" i="6"/>
  <c r="D114" i="6"/>
  <c r="D117" i="6"/>
  <c r="D115" i="6"/>
  <c r="F120" i="6"/>
  <c r="F111" i="6"/>
  <c r="F110" i="6"/>
  <c r="F118" i="6"/>
  <c r="F115" i="6"/>
  <c r="F113" i="6"/>
  <c r="F117" i="6"/>
  <c r="F112" i="6"/>
  <c r="F116" i="6"/>
  <c r="F97" i="6"/>
  <c r="F119" i="6"/>
  <c r="F114" i="6"/>
  <c r="C99" i="9" l="1"/>
  <c r="G107" i="6"/>
  <c r="D106" i="8" s="1"/>
  <c r="C180" i="12"/>
  <c r="C173" i="12"/>
  <c r="C177" i="12"/>
  <c r="C178" i="12"/>
  <c r="C172" i="12"/>
  <c r="C169" i="12"/>
  <c r="C171" i="12"/>
  <c r="C176" i="12"/>
  <c r="C179" i="12"/>
  <c r="C174" i="12"/>
  <c r="C175" i="12"/>
  <c r="C170" i="12"/>
  <c r="C179" i="11"/>
  <c r="C178" i="11"/>
  <c r="C180" i="11"/>
  <c r="C178" i="10"/>
  <c r="C169" i="10"/>
  <c r="C177" i="10"/>
  <c r="C179" i="10"/>
  <c r="C176" i="10"/>
  <c r="C171" i="10"/>
  <c r="C180" i="10"/>
  <c r="C170" i="10"/>
  <c r="C173" i="10"/>
  <c r="C174" i="10"/>
  <c r="C172" i="10"/>
  <c r="C175" i="10"/>
  <c r="C180" i="8"/>
  <c r="C179" i="8"/>
  <c r="C178" i="8"/>
  <c r="C105" i="7"/>
  <c r="C106" i="7"/>
  <c r="C107" i="7"/>
  <c r="C176" i="11"/>
  <c r="C175" i="11"/>
  <c r="C177" i="11"/>
  <c r="C176" i="8"/>
  <c r="C175" i="8"/>
  <c r="C177" i="8"/>
  <c r="C168" i="9"/>
  <c r="C180" i="9" s="1"/>
  <c r="C166" i="9"/>
  <c r="C167" i="9"/>
  <c r="C174" i="8"/>
  <c r="C172" i="8"/>
  <c r="C173" i="8"/>
  <c r="C171" i="8"/>
  <c r="C170" i="8"/>
  <c r="C169" i="8"/>
  <c r="C173" i="11"/>
  <c r="C174" i="11"/>
  <c r="C172" i="11"/>
  <c r="C169" i="7"/>
  <c r="C181" i="7" s="1"/>
  <c r="C168" i="7"/>
  <c r="C166" i="7"/>
  <c r="C167" i="7"/>
  <c r="C171" i="11"/>
  <c r="C169" i="11"/>
  <c r="C170" i="11"/>
  <c r="G108" i="6"/>
  <c r="D107" i="8" s="1"/>
  <c r="G104" i="6"/>
  <c r="D103" i="8" s="1"/>
  <c r="G85" i="6"/>
  <c r="G73" i="6" s="1"/>
  <c r="G100" i="6"/>
  <c r="D99" i="8" s="1"/>
  <c r="D96" i="8"/>
  <c r="G98" i="6"/>
  <c r="D97" i="8" s="1"/>
  <c r="G106" i="6"/>
  <c r="D105" i="8" s="1"/>
  <c r="G99" i="6"/>
  <c r="D98" i="8" s="1"/>
  <c r="G105" i="6"/>
  <c r="D104" i="8" s="1"/>
  <c r="G102" i="6"/>
  <c r="D101" i="8" s="1"/>
  <c r="G103" i="6"/>
  <c r="D102" i="8" s="1"/>
  <c r="C102" i="9"/>
  <c r="C98" i="9"/>
  <c r="C107" i="9"/>
  <c r="C101" i="9"/>
  <c r="C100" i="9"/>
  <c r="C103" i="9"/>
  <c r="C105" i="9"/>
  <c r="C97" i="9"/>
  <c r="C104" i="9"/>
  <c r="C84" i="9"/>
  <c r="J105" i="6"/>
  <c r="C108" i="7"/>
  <c r="C100" i="7"/>
  <c r="C104" i="7"/>
  <c r="C101" i="7"/>
  <c r="C102" i="7"/>
  <c r="C99" i="7"/>
  <c r="C103" i="7"/>
  <c r="C85" i="7"/>
  <c r="C93" i="7" s="1"/>
  <c r="O101" i="8"/>
  <c r="O102" i="8"/>
  <c r="O107" i="8"/>
  <c r="C164" i="9"/>
  <c r="C165" i="9"/>
  <c r="C165" i="7"/>
  <c r="F102" i="8"/>
  <c r="E107" i="6"/>
  <c r="O84" i="8"/>
  <c r="O90" i="8" s="1"/>
  <c r="O99" i="8"/>
  <c r="O103" i="8"/>
  <c r="O97" i="8"/>
  <c r="O105" i="8"/>
  <c r="O98" i="8"/>
  <c r="O104" i="8"/>
  <c r="O106" i="8"/>
  <c r="C162" i="9"/>
  <c r="C163" i="9"/>
  <c r="C163" i="7"/>
  <c r="C164" i="7"/>
  <c r="F106" i="8"/>
  <c r="H104" i="6"/>
  <c r="J103" i="8" s="1"/>
  <c r="E102" i="6"/>
  <c r="H100" i="6"/>
  <c r="J99" i="8" s="1"/>
  <c r="H101" i="6"/>
  <c r="J100" i="8" s="1"/>
  <c r="H102" i="6"/>
  <c r="J101" i="8" s="1"/>
  <c r="H98" i="6"/>
  <c r="J97" i="8" s="1"/>
  <c r="F104" i="8"/>
  <c r="J106" i="6"/>
  <c r="J101" i="6"/>
  <c r="C161" i="7"/>
  <c r="C162" i="7"/>
  <c r="C157" i="9"/>
  <c r="C161" i="9"/>
  <c r="F107" i="8"/>
  <c r="F105" i="8"/>
  <c r="F101" i="8"/>
  <c r="F84" i="8"/>
  <c r="F90" i="8" s="1"/>
  <c r="F100" i="8"/>
  <c r="F99" i="8"/>
  <c r="F103" i="8"/>
  <c r="F97" i="8"/>
  <c r="C158" i="9"/>
  <c r="C159" i="9"/>
  <c r="C160" i="9"/>
  <c r="J102" i="6"/>
  <c r="J107" i="6"/>
  <c r="J85" i="6"/>
  <c r="J73" i="6" s="1"/>
  <c r="J103" i="6"/>
  <c r="J104" i="6"/>
  <c r="J100" i="6"/>
  <c r="J96" i="8"/>
  <c r="H103" i="6"/>
  <c r="J102" i="8" s="1"/>
  <c r="J99" i="6"/>
  <c r="J108" i="6"/>
  <c r="H106" i="6"/>
  <c r="J105" i="8" s="1"/>
  <c r="H85" i="6"/>
  <c r="H92" i="6" s="1"/>
  <c r="J91" i="8" s="1"/>
  <c r="E106" i="6"/>
  <c r="E104" i="6"/>
  <c r="H108" i="6"/>
  <c r="J107" i="8" s="1"/>
  <c r="H99" i="6"/>
  <c r="J98" i="8" s="1"/>
  <c r="H105" i="6"/>
  <c r="J104" i="8" s="1"/>
  <c r="C103" i="11"/>
  <c r="C106" i="11"/>
  <c r="C102" i="11"/>
  <c r="C99" i="11"/>
  <c r="C107" i="11"/>
  <c r="C104" i="11"/>
  <c r="C100" i="11"/>
  <c r="C84" i="11"/>
  <c r="C105" i="11"/>
  <c r="C98" i="11"/>
  <c r="C97" i="11"/>
  <c r="C101" i="11"/>
  <c r="C159" i="7"/>
  <c r="C160" i="7"/>
  <c r="E103" i="6"/>
  <c r="E85" i="6"/>
  <c r="E86" i="6" s="1"/>
  <c r="C158" i="7"/>
  <c r="L107" i="8"/>
  <c r="L84" i="8"/>
  <c r="L85" i="8" s="1"/>
  <c r="C97" i="10"/>
  <c r="C107" i="10"/>
  <c r="C84" i="10"/>
  <c r="C105" i="10"/>
  <c r="C101" i="10"/>
  <c r="C106" i="10"/>
  <c r="C103" i="10"/>
  <c r="C100" i="10"/>
  <c r="C102" i="10"/>
  <c r="C99" i="10"/>
  <c r="C98" i="10"/>
  <c r="C104" i="10"/>
  <c r="I107" i="8"/>
  <c r="I84" i="8"/>
  <c r="I102" i="8"/>
  <c r="I103" i="8"/>
  <c r="I99" i="8"/>
  <c r="I98" i="8"/>
  <c r="I100" i="8"/>
  <c r="I104" i="8"/>
  <c r="I105" i="8"/>
  <c r="I106" i="8"/>
  <c r="I97" i="8"/>
  <c r="I101" i="8"/>
  <c r="K98" i="8"/>
  <c r="K102" i="8"/>
  <c r="K97" i="8"/>
  <c r="K105" i="8"/>
  <c r="K104" i="8"/>
  <c r="K101" i="8"/>
  <c r="K107" i="8"/>
  <c r="K100" i="8"/>
  <c r="K84" i="8"/>
  <c r="K106" i="8"/>
  <c r="K99" i="8"/>
  <c r="K103" i="8"/>
  <c r="E101" i="6"/>
  <c r="E98" i="6"/>
  <c r="E105" i="6"/>
  <c r="E93" i="8"/>
  <c r="E91" i="8"/>
  <c r="E94" i="8"/>
  <c r="E89" i="8"/>
  <c r="E86" i="8"/>
  <c r="E87" i="8"/>
  <c r="E92" i="8"/>
  <c r="E95" i="8"/>
  <c r="E88" i="8"/>
  <c r="E90" i="8"/>
  <c r="E85" i="8"/>
  <c r="E72" i="8"/>
  <c r="H100" i="8"/>
  <c r="H98" i="8"/>
  <c r="H84" i="8"/>
  <c r="H104" i="8"/>
  <c r="H99" i="8"/>
  <c r="H101" i="8"/>
  <c r="H107" i="8"/>
  <c r="H102" i="8"/>
  <c r="H106" i="8"/>
  <c r="H105" i="8"/>
  <c r="H97" i="8"/>
  <c r="H103" i="8"/>
  <c r="L106" i="8"/>
  <c r="L103" i="8"/>
  <c r="L101" i="8"/>
  <c r="L99" i="8"/>
  <c r="L102" i="8"/>
  <c r="L97" i="8"/>
  <c r="L104" i="8"/>
  <c r="E108" i="6"/>
  <c r="E100" i="6"/>
  <c r="L105" i="8"/>
  <c r="C105" i="12"/>
  <c r="C98" i="12"/>
  <c r="C102" i="12"/>
  <c r="C106" i="12"/>
  <c r="C101" i="12"/>
  <c r="C104" i="12"/>
  <c r="C84" i="12"/>
  <c r="C97" i="12"/>
  <c r="C100" i="12"/>
  <c r="C107" i="12"/>
  <c r="C103" i="12"/>
  <c r="C99" i="12"/>
  <c r="L102" i="6"/>
  <c r="L100" i="6"/>
  <c r="L99" i="6"/>
  <c r="L98" i="6"/>
  <c r="L105" i="6"/>
  <c r="L101" i="6"/>
  <c r="L107" i="6"/>
  <c r="L108" i="6"/>
  <c r="L104" i="6"/>
  <c r="L106" i="6"/>
  <c r="L103" i="6"/>
  <c r="L85" i="6"/>
  <c r="C98" i="8"/>
  <c r="C103" i="8"/>
  <c r="C84" i="8"/>
  <c r="C105" i="8"/>
  <c r="C102" i="8"/>
  <c r="C107" i="8"/>
  <c r="C97" i="8"/>
  <c r="C101" i="8"/>
  <c r="C99" i="8"/>
  <c r="C106" i="8"/>
  <c r="C104" i="8"/>
  <c r="C100" i="8"/>
  <c r="P99" i="8"/>
  <c r="P100" i="8"/>
  <c r="P98" i="8"/>
  <c r="P102" i="8"/>
  <c r="P84" i="8"/>
  <c r="P101" i="8"/>
  <c r="P105" i="8"/>
  <c r="P103" i="8"/>
  <c r="P104" i="8"/>
  <c r="P107" i="8"/>
  <c r="P97" i="8"/>
  <c r="P106" i="8"/>
  <c r="G107" i="8"/>
  <c r="G102" i="8"/>
  <c r="G103" i="8"/>
  <c r="G98" i="8"/>
  <c r="G105" i="8"/>
  <c r="G106" i="8"/>
  <c r="G99" i="8"/>
  <c r="G97" i="8"/>
  <c r="G101" i="8"/>
  <c r="G100" i="8"/>
  <c r="G84" i="8"/>
  <c r="G104" i="8"/>
  <c r="N103" i="8"/>
  <c r="N100" i="8"/>
  <c r="N104" i="8"/>
  <c r="N107" i="8"/>
  <c r="N102" i="8"/>
  <c r="N97" i="8"/>
  <c r="N101" i="8"/>
  <c r="N84" i="8"/>
  <c r="N105" i="8"/>
  <c r="N98" i="8"/>
  <c r="N99" i="8"/>
  <c r="N106" i="8"/>
  <c r="M84" i="8"/>
  <c r="M104" i="8"/>
  <c r="M100" i="8"/>
  <c r="M101" i="8"/>
  <c r="M107" i="8"/>
  <c r="M103" i="8"/>
  <c r="M97" i="8"/>
  <c r="M105" i="8"/>
  <c r="M99" i="8"/>
  <c r="M102" i="8"/>
  <c r="M106" i="8"/>
  <c r="M98" i="8"/>
  <c r="O92" i="8"/>
  <c r="O72" i="8"/>
  <c r="O86" i="8"/>
  <c r="O88" i="8"/>
  <c r="O95" i="8"/>
  <c r="O85" i="8"/>
  <c r="I85" i="6"/>
  <c r="I100" i="6"/>
  <c r="I105" i="6"/>
  <c r="I104" i="6"/>
  <c r="I102" i="6"/>
  <c r="I108" i="6"/>
  <c r="I107" i="6"/>
  <c r="I106" i="6"/>
  <c r="I98" i="6"/>
  <c r="I101" i="6"/>
  <c r="I103" i="6"/>
  <c r="I99" i="6"/>
  <c r="M104" i="6"/>
  <c r="M106" i="6"/>
  <c r="M103" i="6"/>
  <c r="M107" i="6"/>
  <c r="M98" i="6"/>
  <c r="M85" i="6"/>
  <c r="M102" i="6"/>
  <c r="M101" i="6"/>
  <c r="M105" i="6"/>
  <c r="M99" i="6"/>
  <c r="M100" i="6"/>
  <c r="M108" i="6"/>
  <c r="O107" i="6"/>
  <c r="O103" i="6"/>
  <c r="O105" i="6"/>
  <c r="O100" i="6"/>
  <c r="O85" i="6"/>
  <c r="O99" i="6"/>
  <c r="O101" i="6"/>
  <c r="O106" i="6"/>
  <c r="O98" i="6"/>
  <c r="O102" i="6"/>
  <c r="O108" i="6"/>
  <c r="O104" i="6"/>
  <c r="K101" i="6"/>
  <c r="K108" i="6"/>
  <c r="K104" i="6"/>
  <c r="K107" i="6"/>
  <c r="K103" i="6"/>
  <c r="K102" i="6"/>
  <c r="K98" i="6"/>
  <c r="K106" i="6"/>
  <c r="K100" i="6"/>
  <c r="K85" i="6"/>
  <c r="K105" i="6"/>
  <c r="K99" i="6"/>
  <c r="F107" i="6"/>
  <c r="F103" i="6"/>
  <c r="F100" i="6"/>
  <c r="F105" i="6"/>
  <c r="F101" i="6"/>
  <c r="F98" i="6"/>
  <c r="F108" i="6"/>
  <c r="F99" i="6"/>
  <c r="F102" i="6"/>
  <c r="F85" i="6"/>
  <c r="F104" i="6"/>
  <c r="F106" i="6"/>
  <c r="D105" i="6"/>
  <c r="D101" i="6"/>
  <c r="D102" i="6"/>
  <c r="D108" i="6"/>
  <c r="D103" i="6"/>
  <c r="D107" i="6"/>
  <c r="D98" i="6"/>
  <c r="D106" i="6"/>
  <c r="D85" i="6"/>
  <c r="D99" i="6"/>
  <c r="D100" i="6"/>
  <c r="D104" i="6"/>
  <c r="N95" i="6"/>
  <c r="N92" i="6"/>
  <c r="N73" i="6"/>
  <c r="N86" i="6"/>
  <c r="N93" i="6"/>
  <c r="N89" i="6"/>
  <c r="N91" i="6"/>
  <c r="N87" i="6"/>
  <c r="N94" i="6"/>
  <c r="N88" i="6"/>
  <c r="N90" i="6"/>
  <c r="N96" i="6"/>
  <c r="L91" i="8" l="1"/>
  <c r="C89" i="7"/>
  <c r="L87" i="8"/>
  <c r="C190" i="12"/>
  <c r="C191" i="12"/>
  <c r="C192" i="12"/>
  <c r="C192" i="11"/>
  <c r="C191" i="11"/>
  <c r="C190" i="11"/>
  <c r="G96" i="6"/>
  <c r="D95" i="8" s="1"/>
  <c r="C190" i="10"/>
  <c r="C192" i="10"/>
  <c r="C191" i="10"/>
  <c r="C192" i="9"/>
  <c r="C191" i="9"/>
  <c r="C190" i="9"/>
  <c r="C193" i="7"/>
  <c r="C192" i="7"/>
  <c r="C190" i="7"/>
  <c r="C191" i="7"/>
  <c r="C189" i="12"/>
  <c r="C187" i="12"/>
  <c r="C188" i="12"/>
  <c r="C187" i="11"/>
  <c r="C189" i="11"/>
  <c r="C188" i="11"/>
  <c r="C190" i="8"/>
  <c r="C191" i="8"/>
  <c r="C192" i="8"/>
  <c r="C189" i="10"/>
  <c r="C187" i="10"/>
  <c r="C188" i="10"/>
  <c r="C187" i="9"/>
  <c r="C189" i="9"/>
  <c r="C188" i="9"/>
  <c r="C186" i="12"/>
  <c r="C184" i="12"/>
  <c r="C183" i="12"/>
  <c r="C185" i="12"/>
  <c r="C186" i="11"/>
  <c r="C185" i="11"/>
  <c r="C184" i="11"/>
  <c r="C189" i="8"/>
  <c r="C188" i="8"/>
  <c r="C187" i="8"/>
  <c r="C189" i="7"/>
  <c r="C188" i="7"/>
  <c r="C186" i="9"/>
  <c r="C185" i="9"/>
  <c r="C184" i="9"/>
  <c r="C186" i="10"/>
  <c r="C185" i="10"/>
  <c r="C184" i="10"/>
  <c r="C186" i="8"/>
  <c r="C184" i="8"/>
  <c r="C185" i="8"/>
  <c r="C187" i="7"/>
  <c r="C186" i="7"/>
  <c r="C185" i="7"/>
  <c r="C183" i="10"/>
  <c r="C182" i="10"/>
  <c r="C181" i="10"/>
  <c r="C87" i="7"/>
  <c r="C181" i="9"/>
  <c r="C183" i="9"/>
  <c r="C182" i="9"/>
  <c r="C92" i="7"/>
  <c r="C181" i="12"/>
  <c r="C182" i="12"/>
  <c r="C181" i="11"/>
  <c r="C183" i="11"/>
  <c r="C182" i="11"/>
  <c r="C183" i="8"/>
  <c r="C181" i="8"/>
  <c r="C182" i="8"/>
  <c r="C184" i="7"/>
  <c r="C182" i="7"/>
  <c r="C183" i="7"/>
  <c r="C178" i="9"/>
  <c r="C179" i="9"/>
  <c r="C179" i="7"/>
  <c r="C180" i="7"/>
  <c r="C177" i="9"/>
  <c r="C175" i="9"/>
  <c r="C176" i="9"/>
  <c r="G92" i="6"/>
  <c r="D91" i="8" s="1"/>
  <c r="G86" i="6"/>
  <c r="D85" i="8" s="1"/>
  <c r="G94" i="6"/>
  <c r="D93" i="8" s="1"/>
  <c r="G91" i="6"/>
  <c r="D90" i="8" s="1"/>
  <c r="G95" i="6"/>
  <c r="D94" i="8" s="1"/>
  <c r="G88" i="6"/>
  <c r="D87" i="8" s="1"/>
  <c r="C176" i="7"/>
  <c r="C178" i="7"/>
  <c r="C177" i="7"/>
  <c r="C172" i="9"/>
  <c r="C173" i="9"/>
  <c r="C174" i="9"/>
  <c r="C171" i="9"/>
  <c r="C169" i="9"/>
  <c r="C170" i="9"/>
  <c r="C170" i="7"/>
  <c r="C174" i="7"/>
  <c r="C175" i="7"/>
  <c r="C171" i="7"/>
  <c r="C173" i="7"/>
  <c r="C172" i="7"/>
  <c r="G90" i="6"/>
  <c r="D89" i="8" s="1"/>
  <c r="G93" i="6"/>
  <c r="D92" i="8" s="1"/>
  <c r="G87" i="6"/>
  <c r="D86" i="8" s="1"/>
  <c r="G89" i="6"/>
  <c r="D88" i="8" s="1"/>
  <c r="D84" i="8"/>
  <c r="C90" i="9"/>
  <c r="C89" i="9"/>
  <c r="C92" i="9"/>
  <c r="C94" i="9"/>
  <c r="C91" i="9"/>
  <c r="C93" i="9"/>
  <c r="C86" i="9"/>
  <c r="C95" i="9"/>
  <c r="C87" i="9"/>
  <c r="C88" i="9"/>
  <c r="C85" i="9"/>
  <c r="C72" i="9"/>
  <c r="C91" i="7"/>
  <c r="C90" i="7"/>
  <c r="C95" i="7"/>
  <c r="C88" i="7"/>
  <c r="C73" i="7"/>
  <c r="C81" i="7" s="1"/>
  <c r="C96" i="7"/>
  <c r="C94" i="7"/>
  <c r="C86" i="7"/>
  <c r="J86" i="6"/>
  <c r="O89" i="8"/>
  <c r="O91" i="8"/>
  <c r="O93" i="8"/>
  <c r="F95" i="8"/>
  <c r="O94" i="8"/>
  <c r="O87" i="8"/>
  <c r="L93" i="8"/>
  <c r="F94" i="8"/>
  <c r="H90" i="6"/>
  <c r="J89" i="8" s="1"/>
  <c r="E87" i="6"/>
  <c r="E92" i="6"/>
  <c r="E88" i="6"/>
  <c r="E95" i="6"/>
  <c r="E90" i="6"/>
  <c r="E93" i="6"/>
  <c r="E73" i="6"/>
  <c r="E74" i="6" s="1"/>
  <c r="E96" i="6"/>
  <c r="E91" i="6"/>
  <c r="E94" i="6"/>
  <c r="E89" i="6"/>
  <c r="J94" i="6"/>
  <c r="H96" i="6"/>
  <c r="J95" i="8" s="1"/>
  <c r="J87" i="6"/>
  <c r="H91" i="6"/>
  <c r="J90" i="8" s="1"/>
  <c r="F85" i="8"/>
  <c r="J93" i="6"/>
  <c r="J95" i="6"/>
  <c r="J90" i="6"/>
  <c r="J96" i="6"/>
  <c r="J91" i="6"/>
  <c r="J89" i="6"/>
  <c r="J92" i="6"/>
  <c r="J88" i="6"/>
  <c r="F87" i="8"/>
  <c r="F91" i="8"/>
  <c r="F88" i="8"/>
  <c r="F86" i="8"/>
  <c r="F89" i="8"/>
  <c r="F93" i="8"/>
  <c r="F92" i="8"/>
  <c r="F72" i="8"/>
  <c r="F78" i="8" s="1"/>
  <c r="H94" i="6"/>
  <c r="J93" i="8" s="1"/>
  <c r="H95" i="6"/>
  <c r="J94" i="8" s="1"/>
  <c r="H87" i="6"/>
  <c r="J86" i="8" s="1"/>
  <c r="J84" i="8"/>
  <c r="H73" i="6"/>
  <c r="H83" i="6" s="1"/>
  <c r="J82" i="8" s="1"/>
  <c r="H89" i="6"/>
  <c r="J88" i="8" s="1"/>
  <c r="H93" i="6"/>
  <c r="J92" i="8" s="1"/>
  <c r="H88" i="6"/>
  <c r="J87" i="8" s="1"/>
  <c r="H86" i="6"/>
  <c r="J85" i="8" s="1"/>
  <c r="C94" i="11"/>
  <c r="C72" i="11"/>
  <c r="C88" i="11"/>
  <c r="C90" i="11"/>
  <c r="C86" i="11"/>
  <c r="C89" i="11"/>
  <c r="C91" i="11"/>
  <c r="C93" i="11"/>
  <c r="C87" i="11"/>
  <c r="C85" i="11"/>
  <c r="C92" i="11"/>
  <c r="C95" i="11"/>
  <c r="L86" i="8"/>
  <c r="L89" i="8"/>
  <c r="L88" i="8"/>
  <c r="H85" i="8"/>
  <c r="H72" i="8"/>
  <c r="H87" i="8"/>
  <c r="H91" i="8"/>
  <c r="H92" i="8"/>
  <c r="H90" i="8"/>
  <c r="H89" i="8"/>
  <c r="H95" i="8"/>
  <c r="H93" i="8"/>
  <c r="H94" i="8"/>
  <c r="H88" i="8"/>
  <c r="H86" i="8"/>
  <c r="I91" i="8"/>
  <c r="I89" i="8"/>
  <c r="I92" i="8"/>
  <c r="I85" i="8"/>
  <c r="I95" i="8"/>
  <c r="I94" i="8"/>
  <c r="I86" i="8"/>
  <c r="I93" i="8"/>
  <c r="I72" i="8"/>
  <c r="I87" i="8"/>
  <c r="I88" i="8"/>
  <c r="I90" i="8"/>
  <c r="L95" i="8"/>
  <c r="L90" i="8"/>
  <c r="L94" i="8"/>
  <c r="C95" i="12"/>
  <c r="C89" i="12"/>
  <c r="C86" i="12"/>
  <c r="C90" i="12"/>
  <c r="C92" i="12"/>
  <c r="C91" i="12"/>
  <c r="C87" i="12"/>
  <c r="C93" i="12"/>
  <c r="C85" i="12"/>
  <c r="C72" i="12"/>
  <c r="C88" i="12"/>
  <c r="C94" i="12"/>
  <c r="K88" i="8"/>
  <c r="K87" i="8"/>
  <c r="K93" i="8"/>
  <c r="K72" i="8"/>
  <c r="K94" i="8"/>
  <c r="K91" i="8"/>
  <c r="K85" i="8"/>
  <c r="K90" i="8"/>
  <c r="K86" i="8"/>
  <c r="K95" i="8"/>
  <c r="K92" i="8"/>
  <c r="K89" i="8"/>
  <c r="L72" i="8"/>
  <c r="L74" i="8" s="1"/>
  <c r="L92" i="8"/>
  <c r="E75" i="8"/>
  <c r="E73" i="8"/>
  <c r="E80" i="8"/>
  <c r="E60" i="8"/>
  <c r="E77" i="8"/>
  <c r="E82" i="8"/>
  <c r="E81" i="8"/>
  <c r="E79" i="8"/>
  <c r="E74" i="8"/>
  <c r="E83" i="8"/>
  <c r="E76" i="8"/>
  <c r="E78" i="8"/>
  <c r="C89" i="10"/>
  <c r="C87" i="10"/>
  <c r="C85" i="10"/>
  <c r="C95" i="10"/>
  <c r="C92" i="10"/>
  <c r="C90" i="10"/>
  <c r="C86" i="10"/>
  <c r="C88" i="10"/>
  <c r="C93" i="10"/>
  <c r="C94" i="10"/>
  <c r="C72" i="10"/>
  <c r="C91" i="10"/>
  <c r="D72" i="8"/>
  <c r="G75" i="6"/>
  <c r="D74" i="8" s="1"/>
  <c r="G74" i="6"/>
  <c r="D73" i="8" s="1"/>
  <c r="G83" i="6"/>
  <c r="D82" i="8" s="1"/>
  <c r="G79" i="6"/>
  <c r="D78" i="8" s="1"/>
  <c r="G76" i="6"/>
  <c r="D75" i="8" s="1"/>
  <c r="G61" i="6"/>
  <c r="G80" i="6"/>
  <c r="D79" i="8" s="1"/>
  <c r="G84" i="6"/>
  <c r="D83" i="8" s="1"/>
  <c r="G77" i="6"/>
  <c r="D76" i="8" s="1"/>
  <c r="G81" i="6"/>
  <c r="D80" i="8" s="1"/>
  <c r="G78" i="6"/>
  <c r="D77" i="8" s="1"/>
  <c r="G82" i="6"/>
  <c r="D81" i="8" s="1"/>
  <c r="L86" i="6"/>
  <c r="L90" i="6"/>
  <c r="L87" i="6"/>
  <c r="L95" i="6"/>
  <c r="L96" i="6"/>
  <c r="L93" i="6"/>
  <c r="L88" i="6"/>
  <c r="L89" i="6"/>
  <c r="L94" i="6"/>
  <c r="L92" i="6"/>
  <c r="L73" i="6"/>
  <c r="L91" i="6"/>
  <c r="J84" i="6"/>
  <c r="J78" i="6"/>
  <c r="J76" i="6"/>
  <c r="J61" i="6"/>
  <c r="J80" i="6"/>
  <c r="J83" i="6"/>
  <c r="J81" i="6"/>
  <c r="J79" i="6"/>
  <c r="J74" i="6"/>
  <c r="J75" i="6"/>
  <c r="J82" i="6"/>
  <c r="J77" i="6"/>
  <c r="G95" i="8"/>
  <c r="G94" i="8"/>
  <c r="G85" i="8"/>
  <c r="G88" i="8"/>
  <c r="G93" i="8"/>
  <c r="G89" i="8"/>
  <c r="G91" i="8"/>
  <c r="G90" i="8"/>
  <c r="G72" i="8"/>
  <c r="G92" i="8"/>
  <c r="G86" i="8"/>
  <c r="G87" i="8"/>
  <c r="C89" i="8"/>
  <c r="C94" i="8"/>
  <c r="C92" i="8"/>
  <c r="C72" i="8"/>
  <c r="C86" i="8"/>
  <c r="C91" i="8"/>
  <c r="C90" i="8"/>
  <c r="C95" i="8"/>
  <c r="C93" i="8"/>
  <c r="C87" i="8"/>
  <c r="C85" i="8"/>
  <c r="C88" i="8"/>
  <c r="N89" i="8"/>
  <c r="N88" i="8"/>
  <c r="N92" i="8"/>
  <c r="N85" i="8"/>
  <c r="N91" i="8"/>
  <c r="N90" i="8"/>
  <c r="N72" i="8"/>
  <c r="N94" i="8"/>
  <c r="N95" i="8"/>
  <c r="N93" i="8"/>
  <c r="N86" i="8"/>
  <c r="N87" i="8"/>
  <c r="O79" i="8"/>
  <c r="O60" i="8"/>
  <c r="O74" i="8"/>
  <c r="O80" i="8"/>
  <c r="O83" i="8"/>
  <c r="O77" i="8"/>
  <c r="O81" i="8"/>
  <c r="O82" i="8"/>
  <c r="O78" i="8"/>
  <c r="O73" i="8"/>
  <c r="O75" i="8"/>
  <c r="O76" i="8"/>
  <c r="M86" i="8"/>
  <c r="M89" i="8"/>
  <c r="M87" i="8"/>
  <c r="M72" i="8"/>
  <c r="M95" i="8"/>
  <c r="M90" i="8"/>
  <c r="M94" i="8"/>
  <c r="M91" i="8"/>
  <c r="M88" i="8"/>
  <c r="M93" i="8"/>
  <c r="M85" i="8"/>
  <c r="M92" i="8"/>
  <c r="P89" i="8"/>
  <c r="P87" i="8"/>
  <c r="P72" i="8"/>
  <c r="P92" i="8"/>
  <c r="P88" i="8"/>
  <c r="P91" i="8"/>
  <c r="P94" i="8"/>
  <c r="P93" i="8"/>
  <c r="P90" i="8"/>
  <c r="P86" i="8"/>
  <c r="P85" i="8"/>
  <c r="P95" i="8"/>
  <c r="N78" i="6"/>
  <c r="N83" i="6"/>
  <c r="N82" i="6"/>
  <c r="N81" i="6"/>
  <c r="N79" i="6"/>
  <c r="N76" i="6"/>
  <c r="N75" i="6"/>
  <c r="N74" i="6"/>
  <c r="N61" i="6"/>
  <c r="N84" i="6"/>
  <c r="N77" i="6"/>
  <c r="N80" i="6"/>
  <c r="F86" i="6"/>
  <c r="F73" i="6"/>
  <c r="F94" i="6"/>
  <c r="F93" i="6"/>
  <c r="F92" i="6"/>
  <c r="F88" i="6"/>
  <c r="F95" i="6"/>
  <c r="F96" i="6"/>
  <c r="F90" i="6"/>
  <c r="F89" i="6"/>
  <c r="F91" i="6"/>
  <c r="F87" i="6"/>
  <c r="K93" i="6"/>
  <c r="K73" i="6"/>
  <c r="K94" i="6"/>
  <c r="K90" i="6"/>
  <c r="K95" i="6"/>
  <c r="K89" i="6"/>
  <c r="K87" i="6"/>
  <c r="K86" i="6"/>
  <c r="K96" i="6"/>
  <c r="K88" i="6"/>
  <c r="K91" i="6"/>
  <c r="K92" i="6"/>
  <c r="M93" i="6"/>
  <c r="M87" i="6"/>
  <c r="M96" i="6"/>
  <c r="M86" i="6"/>
  <c r="M73" i="6"/>
  <c r="M88" i="6"/>
  <c r="M92" i="6"/>
  <c r="M91" i="6"/>
  <c r="M90" i="6"/>
  <c r="M94" i="6"/>
  <c r="M95" i="6"/>
  <c r="M89" i="6"/>
  <c r="D95" i="6"/>
  <c r="D88" i="6"/>
  <c r="D91" i="6"/>
  <c r="D86" i="6"/>
  <c r="D92" i="6"/>
  <c r="D93" i="6"/>
  <c r="D96" i="6"/>
  <c r="D73" i="6"/>
  <c r="D87" i="6"/>
  <c r="D94" i="6"/>
  <c r="D89" i="6"/>
  <c r="D90" i="6"/>
  <c r="O92" i="6"/>
  <c r="O86" i="6"/>
  <c r="O94" i="6"/>
  <c r="O96" i="6"/>
  <c r="O93" i="6"/>
  <c r="O87" i="6"/>
  <c r="O89" i="6"/>
  <c r="O90" i="6"/>
  <c r="O73" i="6"/>
  <c r="O88" i="6"/>
  <c r="O95" i="6"/>
  <c r="O91" i="6"/>
  <c r="I87" i="6"/>
  <c r="I86" i="6"/>
  <c r="I95" i="6"/>
  <c r="I73" i="6"/>
  <c r="I90" i="6"/>
  <c r="I93" i="6"/>
  <c r="I89" i="6"/>
  <c r="I88" i="6"/>
  <c r="I96" i="6"/>
  <c r="I94" i="6"/>
  <c r="I91" i="6"/>
  <c r="I92" i="6"/>
  <c r="C201" i="12" l="1"/>
  <c r="C202" i="12"/>
  <c r="C203" i="12"/>
  <c r="C204" i="12"/>
  <c r="C200" i="12"/>
  <c r="C204" i="11"/>
  <c r="C203" i="11"/>
  <c r="C200" i="11"/>
  <c r="C199" i="11"/>
  <c r="C201" i="11"/>
  <c r="C202" i="11"/>
  <c r="C202" i="10"/>
  <c r="C201" i="10"/>
  <c r="C204" i="10"/>
  <c r="C200" i="10"/>
  <c r="C203" i="10"/>
  <c r="C200" i="9"/>
  <c r="C201" i="9"/>
  <c r="C203" i="9"/>
  <c r="C202" i="9"/>
  <c r="C204" i="9"/>
  <c r="C199" i="7"/>
  <c r="C201" i="7"/>
  <c r="C200" i="7"/>
  <c r="C202" i="7"/>
  <c r="C204" i="7"/>
  <c r="C205" i="7"/>
  <c r="C213" i="7" s="1"/>
  <c r="C203" i="7"/>
  <c r="C204" i="8"/>
  <c r="C201" i="8"/>
  <c r="C203" i="8"/>
  <c r="C202" i="8"/>
  <c r="C198" i="7"/>
  <c r="C199" i="9"/>
  <c r="C198" i="8"/>
  <c r="C200" i="8"/>
  <c r="C199" i="8"/>
  <c r="C198" i="12"/>
  <c r="C199" i="12"/>
  <c r="C198" i="11"/>
  <c r="C198" i="10"/>
  <c r="C199" i="10"/>
  <c r="C197" i="9"/>
  <c r="C198" i="9"/>
  <c r="C197" i="8"/>
  <c r="C196" i="8"/>
  <c r="C195" i="8"/>
  <c r="C196" i="12"/>
  <c r="C197" i="12"/>
  <c r="C193" i="12"/>
  <c r="C194" i="12"/>
  <c r="C195" i="12"/>
  <c r="C193" i="11"/>
  <c r="C194" i="11"/>
  <c r="C195" i="11"/>
  <c r="C196" i="11"/>
  <c r="C197" i="11"/>
  <c r="C195" i="10"/>
  <c r="C197" i="10"/>
  <c r="C196" i="10"/>
  <c r="C195" i="9"/>
  <c r="C196" i="9"/>
  <c r="C196" i="7"/>
  <c r="C197" i="7"/>
  <c r="C193" i="10"/>
  <c r="C194" i="10"/>
  <c r="C193" i="9"/>
  <c r="C194" i="9"/>
  <c r="C193" i="8"/>
  <c r="C194" i="8"/>
  <c r="C194" i="7"/>
  <c r="C195" i="7"/>
  <c r="J72" i="8"/>
  <c r="C83" i="7"/>
  <c r="C82" i="7"/>
  <c r="C75" i="7"/>
  <c r="C76" i="7"/>
  <c r="C74" i="7"/>
  <c r="C78" i="7"/>
  <c r="C77" i="7"/>
  <c r="C80" i="7"/>
  <c r="C79" i="7"/>
  <c r="C61" i="7"/>
  <c r="C71" i="7" s="1"/>
  <c r="C84" i="7"/>
  <c r="F79" i="8"/>
  <c r="H82" i="6"/>
  <c r="J81" i="8" s="1"/>
  <c r="C81" i="9"/>
  <c r="C79" i="9"/>
  <c r="C76" i="9"/>
  <c r="C77" i="9"/>
  <c r="C74" i="9"/>
  <c r="C60" i="9"/>
  <c r="C78" i="9"/>
  <c r="C75" i="9"/>
  <c r="C82" i="9"/>
  <c r="C83" i="9"/>
  <c r="C80" i="9"/>
  <c r="C73" i="9"/>
  <c r="E80" i="6"/>
  <c r="H77" i="6"/>
  <c r="J76" i="8" s="1"/>
  <c r="E76" i="6"/>
  <c r="E75" i="6"/>
  <c r="E79" i="6"/>
  <c r="E61" i="6"/>
  <c r="E62" i="6" s="1"/>
  <c r="E78" i="6"/>
  <c r="E81" i="6"/>
  <c r="E83" i="6"/>
  <c r="E82" i="6"/>
  <c r="E77" i="6"/>
  <c r="E84" i="6"/>
  <c r="H76" i="6"/>
  <c r="J75" i="8" s="1"/>
  <c r="H61" i="6"/>
  <c r="H69" i="6" s="1"/>
  <c r="J68" i="8" s="1"/>
  <c r="H80" i="6"/>
  <c r="J79" i="8" s="1"/>
  <c r="H81" i="6"/>
  <c r="J80" i="8" s="1"/>
  <c r="H75" i="6"/>
  <c r="J74" i="8" s="1"/>
  <c r="H84" i="6"/>
  <c r="J83" i="8" s="1"/>
  <c r="H79" i="6"/>
  <c r="J78" i="8" s="1"/>
  <c r="H74" i="6"/>
  <c r="J73" i="8" s="1"/>
  <c r="H78" i="6"/>
  <c r="J77" i="8" s="1"/>
  <c r="F60" i="8"/>
  <c r="F69" i="8" s="1"/>
  <c r="F75" i="8"/>
  <c r="F82" i="8"/>
  <c r="F73" i="8"/>
  <c r="F76" i="8"/>
  <c r="F80" i="8"/>
  <c r="F81" i="8"/>
  <c r="F77" i="8"/>
  <c r="F83" i="8"/>
  <c r="F74" i="8"/>
  <c r="L79" i="8"/>
  <c r="C74" i="11"/>
  <c r="C81" i="11"/>
  <c r="C73" i="11"/>
  <c r="C75" i="11"/>
  <c r="C77" i="11"/>
  <c r="C79" i="11"/>
  <c r="C80" i="11"/>
  <c r="C83" i="11"/>
  <c r="C76" i="11"/>
  <c r="C78" i="11"/>
  <c r="C60" i="11"/>
  <c r="C82" i="11"/>
  <c r="L60" i="8"/>
  <c r="L71" i="8" s="1"/>
  <c r="L76" i="8"/>
  <c r="L78" i="8"/>
  <c r="L82" i="8"/>
  <c r="L80" i="8"/>
  <c r="C74" i="10"/>
  <c r="C79" i="10"/>
  <c r="C76" i="10"/>
  <c r="C73" i="10"/>
  <c r="C83" i="10"/>
  <c r="C80" i="10"/>
  <c r="C75" i="10"/>
  <c r="C78" i="10"/>
  <c r="C81" i="10"/>
  <c r="C82" i="10"/>
  <c r="C77" i="10"/>
  <c r="C60" i="10"/>
  <c r="L77" i="8"/>
  <c r="L83" i="8"/>
  <c r="L75" i="8"/>
  <c r="K78" i="8"/>
  <c r="K83" i="8"/>
  <c r="K60" i="8"/>
  <c r="K76" i="8"/>
  <c r="K79" i="8"/>
  <c r="K73" i="8"/>
  <c r="K82" i="8"/>
  <c r="K77" i="8"/>
  <c r="K74" i="8"/>
  <c r="K75" i="8"/>
  <c r="K81" i="8"/>
  <c r="K80" i="8"/>
  <c r="H81" i="8"/>
  <c r="H83" i="8"/>
  <c r="H75" i="8"/>
  <c r="H60" i="8"/>
  <c r="H82" i="8"/>
  <c r="H77" i="8"/>
  <c r="H80" i="8"/>
  <c r="H73" i="8"/>
  <c r="H74" i="8"/>
  <c r="H79" i="8"/>
  <c r="H78" i="8"/>
  <c r="H76" i="8"/>
  <c r="L81" i="8"/>
  <c r="L73" i="8"/>
  <c r="E62" i="8"/>
  <c r="E69" i="8"/>
  <c r="E63" i="8"/>
  <c r="E64" i="8"/>
  <c r="E70" i="8"/>
  <c r="E66" i="8"/>
  <c r="E61" i="8"/>
  <c r="E48" i="8"/>
  <c r="E65" i="8"/>
  <c r="E67" i="8"/>
  <c r="E71" i="8"/>
  <c r="E68" i="8"/>
  <c r="C74" i="12"/>
  <c r="C79" i="12"/>
  <c r="C75" i="12"/>
  <c r="C80" i="12"/>
  <c r="C60" i="12"/>
  <c r="C76" i="12"/>
  <c r="C78" i="12"/>
  <c r="C82" i="12"/>
  <c r="C77" i="12"/>
  <c r="C73" i="12"/>
  <c r="C81" i="12"/>
  <c r="C83" i="12"/>
  <c r="I73" i="8"/>
  <c r="I82" i="8"/>
  <c r="I76" i="8"/>
  <c r="I75" i="8"/>
  <c r="I74" i="8"/>
  <c r="I83" i="8"/>
  <c r="I80" i="8"/>
  <c r="I81" i="8"/>
  <c r="I79" i="8"/>
  <c r="I60" i="8"/>
  <c r="I77" i="8"/>
  <c r="I78" i="8"/>
  <c r="L75" i="6"/>
  <c r="L83" i="6"/>
  <c r="L84" i="6"/>
  <c r="L80" i="6"/>
  <c r="L82" i="6"/>
  <c r="L74" i="6"/>
  <c r="L77" i="6"/>
  <c r="L81" i="6"/>
  <c r="L76" i="6"/>
  <c r="L79" i="6"/>
  <c r="L61" i="6"/>
  <c r="L78" i="6"/>
  <c r="D60" i="8"/>
  <c r="G69" i="6"/>
  <c r="D68" i="8" s="1"/>
  <c r="G68" i="6"/>
  <c r="D67" i="8" s="1"/>
  <c r="G72" i="6"/>
  <c r="D71" i="8" s="1"/>
  <c r="G63" i="6"/>
  <c r="D62" i="8" s="1"/>
  <c r="G67" i="6"/>
  <c r="D66" i="8" s="1"/>
  <c r="G64" i="6"/>
  <c r="D63" i="8" s="1"/>
  <c r="G62" i="6"/>
  <c r="D61" i="8" s="1"/>
  <c r="G66" i="6"/>
  <c r="D65" i="8" s="1"/>
  <c r="G70" i="6"/>
  <c r="D69" i="8" s="1"/>
  <c r="G65" i="6"/>
  <c r="D64" i="8" s="1"/>
  <c r="G49" i="6"/>
  <c r="G71" i="6"/>
  <c r="D70" i="8" s="1"/>
  <c r="J66" i="6"/>
  <c r="J68" i="6"/>
  <c r="J70" i="6"/>
  <c r="J63" i="6"/>
  <c r="J64" i="6"/>
  <c r="J72" i="6"/>
  <c r="J71" i="6"/>
  <c r="J67" i="6"/>
  <c r="J69" i="6"/>
  <c r="J62" i="6"/>
  <c r="J49" i="6"/>
  <c r="J65" i="6"/>
  <c r="M73" i="8"/>
  <c r="M80" i="8"/>
  <c r="M75" i="8"/>
  <c r="M77" i="8"/>
  <c r="M79" i="8"/>
  <c r="M78" i="8"/>
  <c r="M83" i="8"/>
  <c r="M60" i="8"/>
  <c r="M74" i="8"/>
  <c r="M81" i="8"/>
  <c r="M76" i="8"/>
  <c r="M82" i="8"/>
  <c r="C74" i="8"/>
  <c r="C79" i="8"/>
  <c r="C60" i="8"/>
  <c r="C80" i="8"/>
  <c r="C77" i="8"/>
  <c r="C81" i="8"/>
  <c r="C76" i="8"/>
  <c r="C73" i="8"/>
  <c r="C83" i="8"/>
  <c r="C82" i="8"/>
  <c r="C78" i="8"/>
  <c r="C75" i="8"/>
  <c r="P79" i="8"/>
  <c r="P74" i="8"/>
  <c r="P75" i="8"/>
  <c r="P81" i="8"/>
  <c r="P76" i="8"/>
  <c r="P82" i="8"/>
  <c r="P77" i="8"/>
  <c r="P83" i="8"/>
  <c r="P73" i="8"/>
  <c r="P78" i="8"/>
  <c r="P60" i="8"/>
  <c r="P80" i="8"/>
  <c r="N78" i="8"/>
  <c r="N79" i="8"/>
  <c r="N60" i="8"/>
  <c r="N75" i="8"/>
  <c r="N73" i="8"/>
  <c r="N80" i="8"/>
  <c r="N74" i="8"/>
  <c r="N81" i="8"/>
  <c r="N76" i="8"/>
  <c r="N83" i="8"/>
  <c r="N82" i="8"/>
  <c r="N77" i="8"/>
  <c r="O69" i="8"/>
  <c r="O64" i="8"/>
  <c r="O48" i="8"/>
  <c r="O67" i="8"/>
  <c r="O62" i="8"/>
  <c r="O71" i="8"/>
  <c r="O68" i="8"/>
  <c r="O66" i="8"/>
  <c r="O65" i="8"/>
  <c r="O61" i="8"/>
  <c r="O63" i="8"/>
  <c r="O70" i="8"/>
  <c r="G83" i="8"/>
  <c r="G82" i="8"/>
  <c r="G79" i="8"/>
  <c r="G74" i="8"/>
  <c r="G77" i="8"/>
  <c r="G60" i="8"/>
  <c r="G81" i="8"/>
  <c r="G73" i="8"/>
  <c r="G78" i="8"/>
  <c r="G80" i="8"/>
  <c r="G76" i="8"/>
  <c r="G75" i="8"/>
  <c r="I61" i="6"/>
  <c r="I74" i="6"/>
  <c r="I78" i="6"/>
  <c r="I82" i="6"/>
  <c r="I75" i="6"/>
  <c r="I84" i="6"/>
  <c r="I80" i="6"/>
  <c r="I83" i="6"/>
  <c r="I79" i="6"/>
  <c r="I76" i="6"/>
  <c r="I81" i="6"/>
  <c r="I77" i="6"/>
  <c r="D76" i="6"/>
  <c r="D80" i="6"/>
  <c r="D81" i="6"/>
  <c r="D84" i="6"/>
  <c r="D61" i="6"/>
  <c r="D75" i="6"/>
  <c r="D82" i="6"/>
  <c r="D78" i="6"/>
  <c r="D77" i="6"/>
  <c r="D74" i="6"/>
  <c r="D79" i="6"/>
  <c r="D83" i="6"/>
  <c r="K82" i="6"/>
  <c r="K80" i="6"/>
  <c r="K74" i="6"/>
  <c r="K75" i="6"/>
  <c r="K84" i="6"/>
  <c r="K76" i="6"/>
  <c r="K77" i="6"/>
  <c r="K81" i="6"/>
  <c r="K61" i="6"/>
  <c r="K83" i="6"/>
  <c r="K79" i="6"/>
  <c r="K78" i="6"/>
  <c r="F61" i="6"/>
  <c r="F84" i="6"/>
  <c r="F75" i="6"/>
  <c r="F77" i="6"/>
  <c r="F74" i="6"/>
  <c r="F78" i="6"/>
  <c r="F83" i="6"/>
  <c r="F76" i="6"/>
  <c r="F81" i="6"/>
  <c r="F82" i="6"/>
  <c r="F80" i="6"/>
  <c r="F79" i="6"/>
  <c r="O75" i="6"/>
  <c r="O80" i="6"/>
  <c r="O78" i="6"/>
  <c r="O81" i="6"/>
  <c r="O76" i="6"/>
  <c r="O79" i="6"/>
  <c r="O84" i="6"/>
  <c r="O77" i="6"/>
  <c r="O83" i="6"/>
  <c r="O74" i="6"/>
  <c r="O61" i="6"/>
  <c r="O82" i="6"/>
  <c r="M84" i="6"/>
  <c r="M61" i="6"/>
  <c r="M83" i="6"/>
  <c r="M76" i="6"/>
  <c r="M79" i="6"/>
  <c r="M77" i="6"/>
  <c r="M78" i="6"/>
  <c r="M82" i="6"/>
  <c r="M74" i="6"/>
  <c r="M81" i="6"/>
  <c r="M75" i="6"/>
  <c r="M80" i="6"/>
  <c r="N49" i="6"/>
  <c r="N66" i="6"/>
  <c r="N69" i="6"/>
  <c r="N62" i="6"/>
  <c r="N72" i="6"/>
  <c r="N70" i="6"/>
  <c r="N71" i="6"/>
  <c r="N68" i="6"/>
  <c r="N64" i="6"/>
  <c r="N67" i="6"/>
  <c r="N63" i="6"/>
  <c r="N65" i="6"/>
  <c r="C211" i="12" l="1"/>
  <c r="C209" i="12"/>
  <c r="C212" i="12"/>
  <c r="C213" i="12"/>
  <c r="C207" i="12"/>
  <c r="C208" i="12"/>
  <c r="C210" i="12"/>
  <c r="C207" i="10"/>
  <c r="C208" i="10"/>
  <c r="C209" i="10"/>
  <c r="C210" i="10"/>
  <c r="C211" i="10"/>
  <c r="C212" i="10"/>
  <c r="C213" i="10"/>
  <c r="C206" i="10"/>
  <c r="C210" i="9"/>
  <c r="C211" i="9"/>
  <c r="C212" i="9"/>
  <c r="C213" i="9"/>
  <c r="C212" i="8"/>
  <c r="C213" i="8"/>
  <c r="C210" i="8"/>
  <c r="C211" i="8"/>
  <c r="C212" i="7"/>
  <c r="C211" i="7"/>
  <c r="C207" i="11"/>
  <c r="C208" i="11"/>
  <c r="C209" i="11"/>
  <c r="C210" i="11"/>
  <c r="C207" i="9"/>
  <c r="C209" i="9"/>
  <c r="C208" i="9"/>
  <c r="C209" i="8"/>
  <c r="C208" i="8"/>
  <c r="C208" i="7"/>
  <c r="C209" i="7"/>
  <c r="C210" i="7"/>
  <c r="C207" i="7"/>
  <c r="C206" i="7"/>
  <c r="C206" i="12"/>
  <c r="C205" i="12"/>
  <c r="C205" i="11"/>
  <c r="C206" i="11"/>
  <c r="C205" i="10"/>
  <c r="C206" i="9"/>
  <c r="C205" i="9"/>
  <c r="C206" i="8"/>
  <c r="C207" i="8"/>
  <c r="C205" i="8"/>
  <c r="C64" i="7"/>
  <c r="C69" i="7"/>
  <c r="C67" i="7"/>
  <c r="C49" i="7"/>
  <c r="C54" i="7" s="1"/>
  <c r="C70" i="7"/>
  <c r="C72" i="7"/>
  <c r="C62" i="7"/>
  <c r="C68" i="7"/>
  <c r="C65" i="7"/>
  <c r="C66" i="7"/>
  <c r="C63" i="7"/>
  <c r="L63" i="8"/>
  <c r="F65" i="8"/>
  <c r="L67" i="8"/>
  <c r="L48" i="8"/>
  <c r="L54" i="8" s="1"/>
  <c r="E64" i="6"/>
  <c r="C69" i="9"/>
  <c r="C71" i="9"/>
  <c r="C48" i="9"/>
  <c r="C62" i="9"/>
  <c r="C70" i="9"/>
  <c r="C65" i="9"/>
  <c r="C64" i="9"/>
  <c r="C68" i="9"/>
  <c r="C66" i="9"/>
  <c r="C67" i="9"/>
  <c r="C61" i="9"/>
  <c r="C63" i="9"/>
  <c r="L70" i="8"/>
  <c r="L69" i="8"/>
  <c r="L66" i="8"/>
  <c r="L64" i="8"/>
  <c r="L62" i="8"/>
  <c r="L68" i="8"/>
  <c r="L61" i="8"/>
  <c r="L65" i="8"/>
  <c r="H66" i="6"/>
  <c r="J65" i="8" s="1"/>
  <c r="F61" i="8"/>
  <c r="F66" i="8"/>
  <c r="F62" i="8"/>
  <c r="F67" i="8"/>
  <c r="F48" i="8"/>
  <c r="F51" i="8" s="1"/>
  <c r="E63" i="6"/>
  <c r="H63" i="6"/>
  <c r="J62" i="8" s="1"/>
  <c r="E65" i="6"/>
  <c r="H68" i="6"/>
  <c r="J67" i="8" s="1"/>
  <c r="E67" i="6"/>
  <c r="H70" i="6"/>
  <c r="J69" i="8" s="1"/>
  <c r="H65" i="6"/>
  <c r="J64" i="8" s="1"/>
  <c r="H49" i="6"/>
  <c r="H54" i="6" s="1"/>
  <c r="J53" i="8" s="1"/>
  <c r="J60" i="8"/>
  <c r="E69" i="6"/>
  <c r="E66" i="6"/>
  <c r="E72" i="6"/>
  <c r="E68" i="6"/>
  <c r="H71" i="6"/>
  <c r="J70" i="8" s="1"/>
  <c r="H72" i="6"/>
  <c r="J71" i="8" s="1"/>
  <c r="H64" i="6"/>
  <c r="J63" i="8" s="1"/>
  <c r="E49" i="6"/>
  <c r="E37" i="6" s="1"/>
  <c r="E71" i="6"/>
  <c r="E70" i="6"/>
  <c r="H62" i="6"/>
  <c r="J61" i="8" s="1"/>
  <c r="H67" i="6"/>
  <c r="J66" i="8" s="1"/>
  <c r="F64" i="8"/>
  <c r="F71" i="8"/>
  <c r="F70" i="8"/>
  <c r="F63" i="8"/>
  <c r="F68" i="8"/>
  <c r="C69" i="11"/>
  <c r="C62" i="11"/>
  <c r="C66" i="11"/>
  <c r="C71" i="11"/>
  <c r="C65" i="11"/>
  <c r="C68" i="11"/>
  <c r="C61" i="11"/>
  <c r="C70" i="11"/>
  <c r="C63" i="11"/>
  <c r="C48" i="11"/>
  <c r="C64" i="11"/>
  <c r="C67" i="11"/>
  <c r="I63" i="8"/>
  <c r="I61" i="8"/>
  <c r="I67" i="8"/>
  <c r="I65" i="8"/>
  <c r="I70" i="8"/>
  <c r="I71" i="8"/>
  <c r="I62" i="8"/>
  <c r="I66" i="8"/>
  <c r="I48" i="8"/>
  <c r="I64" i="8"/>
  <c r="I68" i="8"/>
  <c r="I69" i="8"/>
  <c r="C48" i="10"/>
  <c r="C63" i="10"/>
  <c r="C69" i="10"/>
  <c r="C66" i="10"/>
  <c r="C70" i="10"/>
  <c r="C68" i="10"/>
  <c r="C71" i="10"/>
  <c r="C62" i="10"/>
  <c r="C61" i="10"/>
  <c r="C65" i="10"/>
  <c r="C67" i="10"/>
  <c r="C64" i="10"/>
  <c r="C65" i="12"/>
  <c r="C66" i="12"/>
  <c r="C63" i="12"/>
  <c r="C71" i="12"/>
  <c r="C69" i="12"/>
  <c r="C64" i="12"/>
  <c r="C48" i="12"/>
  <c r="C62" i="12"/>
  <c r="C67" i="12"/>
  <c r="C61" i="12"/>
  <c r="C68" i="12"/>
  <c r="C70" i="12"/>
  <c r="E36" i="8"/>
  <c r="E53" i="8"/>
  <c r="E51" i="8"/>
  <c r="E49" i="8"/>
  <c r="E57" i="8"/>
  <c r="E58" i="8"/>
  <c r="E52" i="8"/>
  <c r="E55" i="8"/>
  <c r="E54" i="8"/>
  <c r="E56" i="8"/>
  <c r="E59" i="8"/>
  <c r="E50" i="8"/>
  <c r="K61" i="8"/>
  <c r="K71" i="8"/>
  <c r="K63" i="8"/>
  <c r="K62" i="8"/>
  <c r="K64" i="8"/>
  <c r="K48" i="8"/>
  <c r="K67" i="8"/>
  <c r="K69" i="8"/>
  <c r="K70" i="8"/>
  <c r="K68" i="8"/>
  <c r="K66" i="8"/>
  <c r="K65" i="8"/>
  <c r="H66" i="8"/>
  <c r="H71" i="8"/>
  <c r="H68" i="8"/>
  <c r="H61" i="8"/>
  <c r="H48" i="8"/>
  <c r="H63" i="8"/>
  <c r="H69" i="8"/>
  <c r="H65" i="8"/>
  <c r="H62" i="8"/>
  <c r="H67" i="8"/>
  <c r="H64" i="8"/>
  <c r="H70" i="8"/>
  <c r="D48" i="8"/>
  <c r="G54" i="6"/>
  <c r="D53" i="8" s="1"/>
  <c r="G60" i="6"/>
  <c r="D59" i="8" s="1"/>
  <c r="G50" i="6"/>
  <c r="D49" i="8" s="1"/>
  <c r="G53" i="6"/>
  <c r="D52" i="8" s="1"/>
  <c r="G55" i="6"/>
  <c r="D54" i="8" s="1"/>
  <c r="G52" i="6"/>
  <c r="D51" i="8" s="1"/>
  <c r="G58" i="6"/>
  <c r="D57" i="8" s="1"/>
  <c r="G56" i="6"/>
  <c r="D55" i="8" s="1"/>
  <c r="G57" i="6"/>
  <c r="D56" i="8" s="1"/>
  <c r="G37" i="6"/>
  <c r="G59" i="6"/>
  <c r="D58" i="8" s="1"/>
  <c r="G51" i="6"/>
  <c r="D50" i="8" s="1"/>
  <c r="L71" i="6"/>
  <c r="L65" i="6"/>
  <c r="L66" i="6"/>
  <c r="L68" i="6"/>
  <c r="L69" i="6"/>
  <c r="L70" i="6"/>
  <c r="L72" i="6"/>
  <c r="L64" i="6"/>
  <c r="L49" i="6"/>
  <c r="L63" i="6"/>
  <c r="L62" i="6"/>
  <c r="L67" i="6"/>
  <c r="J52" i="6"/>
  <c r="J54" i="6"/>
  <c r="J56" i="6"/>
  <c r="J50" i="6"/>
  <c r="J59" i="6"/>
  <c r="J51" i="6"/>
  <c r="J37" i="6"/>
  <c r="J53" i="6"/>
  <c r="J55" i="6"/>
  <c r="J58" i="6"/>
  <c r="J60" i="6"/>
  <c r="J57" i="6"/>
  <c r="G68" i="8"/>
  <c r="G67" i="8"/>
  <c r="G64" i="8"/>
  <c r="G71" i="8"/>
  <c r="G66" i="8"/>
  <c r="G70" i="8"/>
  <c r="G63" i="8"/>
  <c r="G69" i="8"/>
  <c r="G48" i="8"/>
  <c r="G61" i="8"/>
  <c r="G62" i="8"/>
  <c r="G65" i="8"/>
  <c r="M61" i="8"/>
  <c r="M71" i="8"/>
  <c r="M63" i="8"/>
  <c r="M66" i="8"/>
  <c r="M48" i="8"/>
  <c r="M65" i="8"/>
  <c r="M62" i="8"/>
  <c r="M70" i="8"/>
  <c r="M67" i="8"/>
  <c r="M68" i="8"/>
  <c r="M69" i="8"/>
  <c r="M64" i="8"/>
  <c r="P65" i="8"/>
  <c r="P69" i="8"/>
  <c r="P63" i="8"/>
  <c r="P68" i="8"/>
  <c r="P61" i="8"/>
  <c r="P67" i="8"/>
  <c r="P70" i="8"/>
  <c r="P71" i="8"/>
  <c r="P64" i="8"/>
  <c r="P62" i="8"/>
  <c r="P66" i="8"/>
  <c r="P48" i="8"/>
  <c r="C65" i="8"/>
  <c r="C70" i="8"/>
  <c r="C68" i="8"/>
  <c r="C64" i="8"/>
  <c r="C62" i="8"/>
  <c r="C67" i="8"/>
  <c r="C66" i="8"/>
  <c r="C71" i="8"/>
  <c r="C69" i="8"/>
  <c r="C48" i="8"/>
  <c r="C63" i="8"/>
  <c r="C61" i="8"/>
  <c r="O59" i="8"/>
  <c r="O57" i="8"/>
  <c r="O55" i="8"/>
  <c r="O36" i="8"/>
  <c r="O50" i="8"/>
  <c r="O58" i="8"/>
  <c r="O54" i="8"/>
  <c r="O56" i="8"/>
  <c r="O51" i="8"/>
  <c r="O52" i="8"/>
  <c r="O49" i="8"/>
  <c r="O53" i="8"/>
  <c r="N48" i="8"/>
  <c r="N64" i="8"/>
  <c r="N62" i="8"/>
  <c r="N63" i="8"/>
  <c r="N70" i="8"/>
  <c r="N66" i="8"/>
  <c r="N69" i="8"/>
  <c r="N67" i="8"/>
  <c r="N61" i="8"/>
  <c r="N71" i="8"/>
  <c r="N65" i="8"/>
  <c r="N68" i="8"/>
  <c r="O65" i="6"/>
  <c r="O72" i="6"/>
  <c r="O49" i="6"/>
  <c r="O67" i="6"/>
  <c r="O68" i="6"/>
  <c r="O69" i="6"/>
  <c r="O63" i="6"/>
  <c r="O70" i="6"/>
  <c r="O64" i="6"/>
  <c r="O71" i="6"/>
  <c r="O66" i="6"/>
  <c r="O62" i="6"/>
  <c r="M69" i="6"/>
  <c r="M65" i="6"/>
  <c r="M63" i="6"/>
  <c r="M70" i="6"/>
  <c r="M64" i="6"/>
  <c r="M66" i="6"/>
  <c r="M49" i="6"/>
  <c r="M67" i="6"/>
  <c r="M62" i="6"/>
  <c r="M72" i="6"/>
  <c r="M68" i="6"/>
  <c r="M71" i="6"/>
  <c r="N37" i="6"/>
  <c r="N53" i="6"/>
  <c r="N60" i="6"/>
  <c r="N51" i="6"/>
  <c r="N52" i="6"/>
  <c r="N50" i="6"/>
  <c r="N54" i="6"/>
  <c r="N59" i="6"/>
  <c r="N56" i="6"/>
  <c r="N58" i="6"/>
  <c r="N55" i="6"/>
  <c r="N57" i="6"/>
  <c r="F69" i="6"/>
  <c r="F66" i="6"/>
  <c r="F68" i="6"/>
  <c r="F72" i="6"/>
  <c r="F65" i="6"/>
  <c r="F71" i="6"/>
  <c r="F64" i="6"/>
  <c r="F67" i="6"/>
  <c r="F62" i="6"/>
  <c r="F49" i="6"/>
  <c r="F70" i="6"/>
  <c r="F63" i="6"/>
  <c r="K49" i="6"/>
  <c r="K67" i="6"/>
  <c r="K71" i="6"/>
  <c r="K65" i="6"/>
  <c r="K62" i="6"/>
  <c r="K66" i="6"/>
  <c r="K63" i="6"/>
  <c r="K69" i="6"/>
  <c r="K72" i="6"/>
  <c r="K64" i="6"/>
  <c r="K68" i="6"/>
  <c r="K70" i="6"/>
  <c r="D71" i="6"/>
  <c r="D49" i="6"/>
  <c r="D65" i="6"/>
  <c r="D66" i="6"/>
  <c r="D70" i="6"/>
  <c r="D67" i="6"/>
  <c r="D68" i="6"/>
  <c r="D64" i="6"/>
  <c r="D72" i="6"/>
  <c r="D69" i="6"/>
  <c r="D62" i="6"/>
  <c r="D63" i="6"/>
  <c r="I69" i="6"/>
  <c r="I64" i="6"/>
  <c r="I67" i="6"/>
  <c r="I68" i="6"/>
  <c r="I66" i="6"/>
  <c r="I65" i="6"/>
  <c r="I49" i="6"/>
  <c r="I71" i="6"/>
  <c r="I72" i="6"/>
  <c r="I70" i="6"/>
  <c r="I62" i="6"/>
  <c r="I63" i="6"/>
  <c r="C57" i="7" l="1"/>
  <c r="C52" i="7"/>
  <c r="C53" i="7"/>
  <c r="C60" i="7"/>
  <c r="C56" i="7"/>
  <c r="C50" i="7"/>
  <c r="C37" i="7"/>
  <c r="C47" i="7" s="1"/>
  <c r="C51" i="7"/>
  <c r="C59" i="7"/>
  <c r="C55" i="7"/>
  <c r="C58" i="7"/>
  <c r="F49" i="8"/>
  <c r="F54" i="8"/>
  <c r="F36" i="8"/>
  <c r="F47" i="8" s="1"/>
  <c r="F53" i="8"/>
  <c r="F59" i="8"/>
  <c r="F56" i="8"/>
  <c r="F58" i="8"/>
  <c r="F57" i="8"/>
  <c r="F50" i="8"/>
  <c r="F52" i="8"/>
  <c r="F55" i="8"/>
  <c r="L50" i="8"/>
  <c r="L55" i="8"/>
  <c r="L49" i="8"/>
  <c r="L58" i="8"/>
  <c r="L36" i="8"/>
  <c r="L45" i="8" s="1"/>
  <c r="L56" i="8"/>
  <c r="E52" i="6"/>
  <c r="L57" i="8"/>
  <c r="L52" i="8"/>
  <c r="L59" i="8"/>
  <c r="L51" i="8"/>
  <c r="L53" i="8"/>
  <c r="E59" i="6"/>
  <c r="E51" i="6"/>
  <c r="E57" i="6"/>
  <c r="H60" i="6"/>
  <c r="J59" i="8" s="1"/>
  <c r="E54" i="6"/>
  <c r="E55" i="6"/>
  <c r="C59" i="9"/>
  <c r="C56" i="9"/>
  <c r="C53" i="9"/>
  <c r="C50" i="9"/>
  <c r="C54" i="9"/>
  <c r="C49" i="9"/>
  <c r="C58" i="9"/>
  <c r="C57" i="9"/>
  <c r="C36" i="9"/>
  <c r="C51" i="9"/>
  <c r="C52" i="9"/>
  <c r="C55" i="9"/>
  <c r="E53" i="6"/>
  <c r="E60" i="6"/>
  <c r="E58" i="6"/>
  <c r="E56" i="6"/>
  <c r="E50" i="6"/>
  <c r="H57" i="6"/>
  <c r="J56" i="8" s="1"/>
  <c r="H52" i="6"/>
  <c r="J51" i="8" s="1"/>
  <c r="H58" i="6"/>
  <c r="J57" i="8" s="1"/>
  <c r="H59" i="6"/>
  <c r="J58" i="8" s="1"/>
  <c r="H50" i="6"/>
  <c r="J49" i="8" s="1"/>
  <c r="H56" i="6"/>
  <c r="J55" i="8" s="1"/>
  <c r="H51" i="6"/>
  <c r="J50" i="8" s="1"/>
  <c r="H55" i="6"/>
  <c r="J54" i="8" s="1"/>
  <c r="H53" i="6"/>
  <c r="J52" i="8" s="1"/>
  <c r="H37" i="6"/>
  <c r="H47" i="6" s="1"/>
  <c r="J46" i="8" s="1"/>
  <c r="J48" i="8"/>
  <c r="C36" i="11"/>
  <c r="C49" i="11"/>
  <c r="C56" i="11"/>
  <c r="C53" i="11"/>
  <c r="C50" i="11"/>
  <c r="C58" i="11"/>
  <c r="C55" i="11"/>
  <c r="C57" i="11"/>
  <c r="C52" i="11"/>
  <c r="C59" i="11"/>
  <c r="C54" i="11"/>
  <c r="C51" i="11"/>
  <c r="C36" i="12"/>
  <c r="C59" i="12"/>
  <c r="C49" i="12"/>
  <c r="C52" i="12"/>
  <c r="C54" i="12"/>
  <c r="C58" i="12"/>
  <c r="C56" i="12"/>
  <c r="C51" i="12"/>
  <c r="C53" i="12"/>
  <c r="C57" i="12"/>
  <c r="C55" i="12"/>
  <c r="C50" i="12"/>
  <c r="K59" i="8"/>
  <c r="K36" i="8"/>
  <c r="K55" i="8"/>
  <c r="K50" i="8"/>
  <c r="K57" i="8"/>
  <c r="K56" i="8"/>
  <c r="K58" i="8"/>
  <c r="K49" i="8"/>
  <c r="K53" i="8"/>
  <c r="K51" i="8"/>
  <c r="K52" i="8"/>
  <c r="K54" i="8"/>
  <c r="H59" i="8"/>
  <c r="H51" i="8"/>
  <c r="H50" i="8"/>
  <c r="H54" i="8"/>
  <c r="H58" i="8"/>
  <c r="H36" i="8"/>
  <c r="H53" i="8"/>
  <c r="H55" i="8"/>
  <c r="H57" i="8"/>
  <c r="H49" i="8"/>
  <c r="H52" i="8"/>
  <c r="H56" i="8"/>
  <c r="E39" i="8"/>
  <c r="E46" i="8"/>
  <c r="E44" i="8"/>
  <c r="E43" i="8"/>
  <c r="E42" i="8"/>
  <c r="E40" i="8"/>
  <c r="E37" i="8"/>
  <c r="E41" i="8"/>
  <c r="E38" i="8"/>
  <c r="E45" i="8"/>
  <c r="E24" i="8"/>
  <c r="E47" i="8"/>
  <c r="C49" i="10"/>
  <c r="C54" i="10"/>
  <c r="C59" i="10"/>
  <c r="C57" i="10"/>
  <c r="C53" i="10"/>
  <c r="C56" i="10"/>
  <c r="C52" i="10"/>
  <c r="C58" i="10"/>
  <c r="C55" i="10"/>
  <c r="C36" i="10"/>
  <c r="C50" i="10"/>
  <c r="C51" i="10"/>
  <c r="I52" i="8"/>
  <c r="I59" i="8"/>
  <c r="I56" i="8"/>
  <c r="I36" i="8"/>
  <c r="I58" i="8"/>
  <c r="I51" i="8"/>
  <c r="I50" i="8"/>
  <c r="I55" i="8"/>
  <c r="I53" i="8"/>
  <c r="I49" i="8"/>
  <c r="I57" i="8"/>
  <c r="I54" i="8"/>
  <c r="D36" i="8"/>
  <c r="G38" i="6"/>
  <c r="D37" i="8" s="1"/>
  <c r="G44" i="6"/>
  <c r="D43" i="8" s="1"/>
  <c r="G45" i="6"/>
  <c r="D44" i="8" s="1"/>
  <c r="G43" i="6"/>
  <c r="D42" i="8" s="1"/>
  <c r="G42" i="6"/>
  <c r="D41" i="8" s="1"/>
  <c r="G39" i="6"/>
  <c r="D38" i="8" s="1"/>
  <c r="G40" i="6"/>
  <c r="D39" i="8" s="1"/>
  <c r="G41" i="6"/>
  <c r="D40" i="8" s="1"/>
  <c r="G48" i="6"/>
  <c r="D47" i="8" s="1"/>
  <c r="G46" i="6"/>
  <c r="D45" i="8" s="1"/>
  <c r="G25" i="6"/>
  <c r="G47" i="6"/>
  <c r="D46" i="8" s="1"/>
  <c r="L59" i="6"/>
  <c r="L52" i="6"/>
  <c r="L56" i="6"/>
  <c r="L60" i="6"/>
  <c r="L58" i="6"/>
  <c r="L37" i="6"/>
  <c r="L55" i="6"/>
  <c r="L57" i="6"/>
  <c r="L53" i="6"/>
  <c r="L51" i="6"/>
  <c r="L50" i="6"/>
  <c r="L54" i="6"/>
  <c r="J38" i="6"/>
  <c r="J41" i="6"/>
  <c r="J39" i="6"/>
  <c r="J40" i="6"/>
  <c r="J45" i="6"/>
  <c r="J44" i="6"/>
  <c r="J25" i="6"/>
  <c r="J43" i="6"/>
  <c r="J46" i="6"/>
  <c r="J47" i="6"/>
  <c r="J48" i="6"/>
  <c r="J42" i="6"/>
  <c r="O38" i="8"/>
  <c r="O41" i="8"/>
  <c r="O44" i="8"/>
  <c r="O45" i="8"/>
  <c r="O39" i="8"/>
  <c r="O47" i="8"/>
  <c r="O46" i="8"/>
  <c r="O24" i="8"/>
  <c r="O37" i="8"/>
  <c r="O43" i="8"/>
  <c r="O42" i="8"/>
  <c r="O40" i="8"/>
  <c r="P52" i="8"/>
  <c r="P59" i="8"/>
  <c r="P55" i="8"/>
  <c r="P54" i="8"/>
  <c r="P58" i="8"/>
  <c r="P51" i="8"/>
  <c r="P49" i="8"/>
  <c r="P50" i="8"/>
  <c r="P53" i="8"/>
  <c r="P56" i="8"/>
  <c r="P57" i="8"/>
  <c r="P36" i="8"/>
  <c r="C49" i="8"/>
  <c r="C53" i="8"/>
  <c r="C51" i="8"/>
  <c r="C58" i="8"/>
  <c r="C56" i="8"/>
  <c r="C52" i="8"/>
  <c r="C54" i="8"/>
  <c r="C50" i="8"/>
  <c r="C36" i="8"/>
  <c r="C57" i="8"/>
  <c r="C59" i="8"/>
  <c r="C55" i="8"/>
  <c r="N58" i="8"/>
  <c r="N59" i="8"/>
  <c r="N54" i="8"/>
  <c r="N50" i="8"/>
  <c r="N36" i="8"/>
  <c r="N57" i="8"/>
  <c r="N49" i="8"/>
  <c r="N51" i="8"/>
  <c r="N52" i="8"/>
  <c r="N56" i="8"/>
  <c r="N53" i="8"/>
  <c r="N55" i="8"/>
  <c r="M55" i="8"/>
  <c r="M53" i="8"/>
  <c r="M36" i="8"/>
  <c r="M59" i="8"/>
  <c r="M49" i="8"/>
  <c r="M54" i="8"/>
  <c r="M58" i="8"/>
  <c r="M56" i="8"/>
  <c r="M57" i="8"/>
  <c r="M50" i="8"/>
  <c r="M52" i="8"/>
  <c r="M51" i="8"/>
  <c r="G55" i="8"/>
  <c r="G59" i="8"/>
  <c r="G52" i="8"/>
  <c r="G58" i="8"/>
  <c r="G36" i="8"/>
  <c r="G49" i="8"/>
  <c r="G53" i="8"/>
  <c r="G54" i="8"/>
  <c r="G51" i="8"/>
  <c r="G56" i="8"/>
  <c r="G50" i="8"/>
  <c r="G57" i="8"/>
  <c r="C44" i="7"/>
  <c r="K56" i="6"/>
  <c r="K53" i="6"/>
  <c r="K60" i="6"/>
  <c r="K52" i="6"/>
  <c r="K50" i="6"/>
  <c r="K54" i="6"/>
  <c r="K59" i="6"/>
  <c r="K37" i="6"/>
  <c r="K57" i="6"/>
  <c r="K55" i="6"/>
  <c r="K51" i="6"/>
  <c r="K58" i="6"/>
  <c r="N47" i="6"/>
  <c r="N45" i="6"/>
  <c r="N46" i="6"/>
  <c r="N40" i="6"/>
  <c r="N38" i="6"/>
  <c r="N42" i="6"/>
  <c r="N39" i="6"/>
  <c r="N48" i="6"/>
  <c r="N41" i="6"/>
  <c r="N43" i="6"/>
  <c r="N25" i="6"/>
  <c r="N44" i="6"/>
  <c r="E43" i="6"/>
  <c r="E38" i="6"/>
  <c r="E42" i="6"/>
  <c r="E40" i="6"/>
  <c r="E47" i="6"/>
  <c r="E41" i="6"/>
  <c r="E48" i="6"/>
  <c r="E45" i="6"/>
  <c r="E46" i="6"/>
  <c r="E25" i="6"/>
  <c r="E44" i="6"/>
  <c r="E39" i="6"/>
  <c r="I54" i="6"/>
  <c r="I60" i="6"/>
  <c r="I53" i="6"/>
  <c r="I58" i="6"/>
  <c r="I52" i="6"/>
  <c r="I55" i="6"/>
  <c r="I56" i="6"/>
  <c r="I37" i="6"/>
  <c r="I57" i="6"/>
  <c r="I51" i="6"/>
  <c r="I59" i="6"/>
  <c r="I50" i="6"/>
  <c r="M55" i="6"/>
  <c r="M57" i="6"/>
  <c r="M52" i="6"/>
  <c r="M54" i="6"/>
  <c r="M58" i="6"/>
  <c r="M51" i="6"/>
  <c r="M53" i="6"/>
  <c r="M50" i="6"/>
  <c r="M59" i="6"/>
  <c r="M56" i="6"/>
  <c r="M37" i="6"/>
  <c r="M60" i="6"/>
  <c r="O57" i="6"/>
  <c r="O58" i="6"/>
  <c r="O50" i="6"/>
  <c r="O37" i="6"/>
  <c r="O53" i="6"/>
  <c r="O51" i="6"/>
  <c r="O55" i="6"/>
  <c r="O56" i="6"/>
  <c r="O59" i="6"/>
  <c r="O54" i="6"/>
  <c r="O60" i="6"/>
  <c r="O52" i="6"/>
  <c r="D60" i="6"/>
  <c r="D56" i="6"/>
  <c r="D55" i="6"/>
  <c r="D54" i="6"/>
  <c r="D37" i="6"/>
  <c r="D52" i="6"/>
  <c r="D51" i="6"/>
  <c r="D59" i="6"/>
  <c r="D57" i="6"/>
  <c r="D53" i="6"/>
  <c r="D58" i="6"/>
  <c r="D50" i="6"/>
  <c r="F55" i="6"/>
  <c r="F53" i="6"/>
  <c r="F54" i="6"/>
  <c r="F57" i="6"/>
  <c r="F37" i="6"/>
  <c r="F50" i="6"/>
  <c r="F51" i="6"/>
  <c r="F59" i="6"/>
  <c r="F56" i="6"/>
  <c r="F60" i="6"/>
  <c r="F52" i="6"/>
  <c r="F58" i="6"/>
  <c r="F24" i="8" l="1"/>
  <c r="C45" i="7"/>
  <c r="C46" i="7"/>
  <c r="F40" i="8"/>
  <c r="C39" i="7"/>
  <c r="C43" i="7"/>
  <c r="C42" i="7"/>
  <c r="C38" i="7"/>
  <c r="C40" i="7"/>
  <c r="C48" i="7"/>
  <c r="C41" i="7"/>
  <c r="C25" i="7"/>
  <c r="C33" i="7" s="1"/>
  <c r="F38" i="8"/>
  <c r="F42" i="8"/>
  <c r="F45" i="8"/>
  <c r="F43" i="8"/>
  <c r="F46" i="8"/>
  <c r="F37" i="8"/>
  <c r="F41" i="8"/>
  <c r="F39" i="8"/>
  <c r="F44" i="8"/>
  <c r="L41" i="8"/>
  <c r="L40" i="8"/>
  <c r="L39" i="8"/>
  <c r="L24" i="8"/>
  <c r="L31" i="8" s="1"/>
  <c r="L43" i="8"/>
  <c r="L46" i="8"/>
  <c r="L42" i="8"/>
  <c r="L44" i="8"/>
  <c r="L47" i="8"/>
  <c r="L38" i="8"/>
  <c r="L37" i="8"/>
  <c r="H44" i="6"/>
  <c r="J43" i="8" s="1"/>
  <c r="C47" i="9"/>
  <c r="C43" i="9"/>
  <c r="C44" i="9"/>
  <c r="C46" i="9"/>
  <c r="C45" i="9"/>
  <c r="C39" i="9"/>
  <c r="C42" i="9"/>
  <c r="C37" i="9"/>
  <c r="C38" i="9"/>
  <c r="C41" i="9"/>
  <c r="C40" i="9"/>
  <c r="C24" i="9"/>
  <c r="H41" i="6"/>
  <c r="J40" i="8" s="1"/>
  <c r="H48" i="6"/>
  <c r="J47" i="8" s="1"/>
  <c r="H42" i="6"/>
  <c r="J41" i="8" s="1"/>
  <c r="H39" i="6"/>
  <c r="J38" i="8" s="1"/>
  <c r="J36" i="8"/>
  <c r="H45" i="6"/>
  <c r="J44" i="8" s="1"/>
  <c r="H38" i="6"/>
  <c r="J37" i="8" s="1"/>
  <c r="H46" i="6"/>
  <c r="J45" i="8" s="1"/>
  <c r="H40" i="6"/>
  <c r="J39" i="8" s="1"/>
  <c r="H25" i="6"/>
  <c r="J24" i="8" s="1"/>
  <c r="H43" i="6"/>
  <c r="J42" i="8" s="1"/>
  <c r="C37" i="11"/>
  <c r="C43" i="11"/>
  <c r="C42" i="11"/>
  <c r="C39" i="11"/>
  <c r="C47" i="11"/>
  <c r="C46" i="11"/>
  <c r="C45" i="11"/>
  <c r="C41" i="11"/>
  <c r="C40" i="11"/>
  <c r="C44" i="11"/>
  <c r="C24" i="11"/>
  <c r="C38" i="11"/>
  <c r="E29" i="8"/>
  <c r="E27" i="8"/>
  <c r="E25" i="8"/>
  <c r="E30" i="8"/>
  <c r="E12" i="8"/>
  <c r="E33" i="8"/>
  <c r="E31" i="8"/>
  <c r="E35" i="8"/>
  <c r="E34" i="8"/>
  <c r="E32" i="8"/>
  <c r="E28" i="8"/>
  <c r="E26" i="8"/>
  <c r="C40" i="10"/>
  <c r="C46" i="10"/>
  <c r="C37" i="10"/>
  <c r="C41" i="10"/>
  <c r="C38" i="10"/>
  <c r="C24" i="10"/>
  <c r="C43" i="10"/>
  <c r="C42" i="10"/>
  <c r="C44" i="10"/>
  <c r="C47" i="10"/>
  <c r="C45" i="10"/>
  <c r="C39" i="10"/>
  <c r="H40" i="8"/>
  <c r="H43" i="8"/>
  <c r="H39" i="8"/>
  <c r="H24" i="8"/>
  <c r="H41" i="8"/>
  <c r="H37" i="8"/>
  <c r="H47" i="8"/>
  <c r="H44" i="8"/>
  <c r="H42" i="8"/>
  <c r="H46" i="8"/>
  <c r="H45" i="8"/>
  <c r="H38" i="8"/>
  <c r="K47" i="8"/>
  <c r="K45" i="8"/>
  <c r="K38" i="8"/>
  <c r="K40" i="8"/>
  <c r="K24" i="8"/>
  <c r="K43" i="8"/>
  <c r="K41" i="8"/>
  <c r="K42" i="8"/>
  <c r="K44" i="8"/>
  <c r="K37" i="8"/>
  <c r="K46" i="8"/>
  <c r="K39" i="8"/>
  <c r="I24" i="8"/>
  <c r="I45" i="8"/>
  <c r="I46" i="8"/>
  <c r="I38" i="8"/>
  <c r="I47" i="8"/>
  <c r="I40" i="8"/>
  <c r="I42" i="8"/>
  <c r="I43" i="8"/>
  <c r="I41" i="8"/>
  <c r="I39" i="8"/>
  <c r="I37" i="8"/>
  <c r="I44" i="8"/>
  <c r="C37" i="12"/>
  <c r="C42" i="12"/>
  <c r="C24" i="12"/>
  <c r="C45" i="12"/>
  <c r="C38" i="12"/>
  <c r="C40" i="12"/>
  <c r="C43" i="12"/>
  <c r="C44" i="12"/>
  <c r="C39" i="12"/>
  <c r="C47" i="12"/>
  <c r="C41" i="12"/>
  <c r="C46" i="12"/>
  <c r="F33" i="8"/>
  <c r="F28" i="8"/>
  <c r="F27" i="8"/>
  <c r="F26" i="8"/>
  <c r="F30" i="8"/>
  <c r="F31" i="8"/>
  <c r="F29" i="8"/>
  <c r="F35" i="8"/>
  <c r="F25" i="8"/>
  <c r="F34" i="8"/>
  <c r="F12" i="8"/>
  <c r="F32" i="8"/>
  <c r="J27" i="6"/>
  <c r="J29" i="6"/>
  <c r="J32" i="6"/>
  <c r="J13" i="6"/>
  <c r="J26" i="6"/>
  <c r="J31" i="6"/>
  <c r="J36" i="6"/>
  <c r="J28" i="6"/>
  <c r="J34" i="6"/>
  <c r="J35" i="6"/>
  <c r="J30" i="6"/>
  <c r="J33" i="6"/>
  <c r="D24" i="8"/>
  <c r="G35" i="6"/>
  <c r="D34" i="8" s="1"/>
  <c r="G34" i="6"/>
  <c r="D33" i="8" s="1"/>
  <c r="G28" i="6"/>
  <c r="D27" i="8" s="1"/>
  <c r="G13" i="6"/>
  <c r="G26" i="6"/>
  <c r="D25" i="8" s="1"/>
  <c r="G27" i="6"/>
  <c r="D26" i="8" s="1"/>
  <c r="G31" i="6"/>
  <c r="D30" i="8" s="1"/>
  <c r="G29" i="6"/>
  <c r="D28" i="8" s="1"/>
  <c r="G30" i="6"/>
  <c r="D29" i="8" s="1"/>
  <c r="G33" i="6"/>
  <c r="D32" i="8" s="1"/>
  <c r="G36" i="6"/>
  <c r="D35" i="8" s="1"/>
  <c r="G32" i="6"/>
  <c r="D31" i="8" s="1"/>
  <c r="L25" i="6"/>
  <c r="L46" i="6"/>
  <c r="L48" i="6"/>
  <c r="L47" i="6"/>
  <c r="L45" i="6"/>
  <c r="L40" i="6"/>
  <c r="L38" i="6"/>
  <c r="L42" i="6"/>
  <c r="L43" i="6"/>
  <c r="L44" i="6"/>
  <c r="L39" i="6"/>
  <c r="L41" i="6"/>
  <c r="P40" i="8"/>
  <c r="P39" i="8"/>
  <c r="P46" i="8"/>
  <c r="P38" i="8"/>
  <c r="P43" i="8"/>
  <c r="P37" i="8"/>
  <c r="P45" i="8"/>
  <c r="P47" i="8"/>
  <c r="P24" i="8"/>
  <c r="P41" i="8"/>
  <c r="P44" i="8"/>
  <c r="P42" i="8"/>
  <c r="O28" i="8"/>
  <c r="O34" i="8"/>
  <c r="O35" i="8"/>
  <c r="O31" i="8"/>
  <c r="O30" i="8"/>
  <c r="O25" i="8"/>
  <c r="O32" i="8"/>
  <c r="O33" i="8"/>
  <c r="O26" i="8"/>
  <c r="O27" i="8"/>
  <c r="O12" i="8"/>
  <c r="O29" i="8"/>
  <c r="M44" i="8"/>
  <c r="M39" i="8"/>
  <c r="M42" i="8"/>
  <c r="M41" i="8"/>
  <c r="M37" i="8"/>
  <c r="M40" i="8"/>
  <c r="M43" i="8"/>
  <c r="M24" i="8"/>
  <c r="M47" i="8"/>
  <c r="M38" i="8"/>
  <c r="M46" i="8"/>
  <c r="M45" i="8"/>
  <c r="G39" i="8"/>
  <c r="G47" i="8"/>
  <c r="G24" i="8"/>
  <c r="G40" i="8"/>
  <c r="G38" i="8"/>
  <c r="G37" i="8"/>
  <c r="G43" i="8"/>
  <c r="G42" i="8"/>
  <c r="G46" i="8"/>
  <c r="G44" i="8"/>
  <c r="G41" i="8"/>
  <c r="G45" i="8"/>
  <c r="N45" i="8"/>
  <c r="N47" i="8"/>
  <c r="N37" i="8"/>
  <c r="N40" i="8"/>
  <c r="N43" i="8"/>
  <c r="N24" i="8"/>
  <c r="N42" i="8"/>
  <c r="N44" i="8"/>
  <c r="N41" i="8"/>
  <c r="N46" i="8"/>
  <c r="N39" i="8"/>
  <c r="N38" i="8"/>
  <c r="C39" i="8"/>
  <c r="C37" i="8"/>
  <c r="C41" i="8"/>
  <c r="C46" i="8"/>
  <c r="C43" i="8"/>
  <c r="C42" i="8"/>
  <c r="C40" i="8"/>
  <c r="C38" i="8"/>
  <c r="C44" i="8"/>
  <c r="C24" i="8"/>
  <c r="C47" i="8"/>
  <c r="C45" i="8"/>
  <c r="C28" i="7"/>
  <c r="O46" i="6"/>
  <c r="O38" i="6"/>
  <c r="O42" i="6"/>
  <c r="O44" i="6"/>
  <c r="O48" i="6"/>
  <c r="O43" i="6"/>
  <c r="O47" i="6"/>
  <c r="O39" i="6"/>
  <c r="O40" i="6"/>
  <c r="O45" i="6"/>
  <c r="O25" i="6"/>
  <c r="O41" i="6"/>
  <c r="I25" i="6"/>
  <c r="I40" i="6"/>
  <c r="I41" i="6"/>
  <c r="I44" i="6"/>
  <c r="I38" i="6"/>
  <c r="I42" i="6"/>
  <c r="I39" i="6"/>
  <c r="I46" i="6"/>
  <c r="I47" i="6"/>
  <c r="I48" i="6"/>
  <c r="I43" i="6"/>
  <c r="I45" i="6"/>
  <c r="K48" i="6"/>
  <c r="K39" i="6"/>
  <c r="K46" i="6"/>
  <c r="K45" i="6"/>
  <c r="K47" i="6"/>
  <c r="K40" i="6"/>
  <c r="K38" i="6"/>
  <c r="K42" i="6"/>
  <c r="K25" i="6"/>
  <c r="K44" i="6"/>
  <c r="K41" i="6"/>
  <c r="K43" i="6"/>
  <c r="M47" i="6"/>
  <c r="M25" i="6"/>
  <c r="M45" i="6"/>
  <c r="M40" i="6"/>
  <c r="M41" i="6"/>
  <c r="M39" i="6"/>
  <c r="M48" i="6"/>
  <c r="M46" i="6"/>
  <c r="M44" i="6"/>
  <c r="M42" i="6"/>
  <c r="M43" i="6"/>
  <c r="M38" i="6"/>
  <c r="N36" i="6"/>
  <c r="N28" i="6"/>
  <c r="N30" i="6"/>
  <c r="N31" i="6"/>
  <c r="N27" i="6"/>
  <c r="N34" i="6"/>
  <c r="N32" i="6"/>
  <c r="N13" i="6"/>
  <c r="N33" i="6"/>
  <c r="N29" i="6"/>
  <c r="N35" i="6"/>
  <c r="N26" i="6"/>
  <c r="F38" i="6"/>
  <c r="F47" i="6"/>
  <c r="F41" i="6"/>
  <c r="F25" i="6"/>
  <c r="F42" i="6"/>
  <c r="F39" i="6"/>
  <c r="F46" i="6"/>
  <c r="F40" i="6"/>
  <c r="F43" i="6"/>
  <c r="F45" i="6"/>
  <c r="F44" i="6"/>
  <c r="F48" i="6"/>
  <c r="E28" i="6"/>
  <c r="E33" i="6"/>
  <c r="E36" i="6"/>
  <c r="E34" i="6"/>
  <c r="E32" i="6"/>
  <c r="E30" i="6"/>
  <c r="E26" i="6"/>
  <c r="E13" i="6"/>
  <c r="E31" i="6"/>
  <c r="E29" i="6"/>
  <c r="E27" i="6"/>
  <c r="E35" i="6"/>
  <c r="D42" i="6"/>
  <c r="D40" i="6"/>
  <c r="D45" i="6"/>
  <c r="D46" i="6"/>
  <c r="D25" i="6"/>
  <c r="D38" i="6"/>
  <c r="D39" i="6"/>
  <c r="D48" i="6"/>
  <c r="D47" i="6"/>
  <c r="D44" i="6"/>
  <c r="D41" i="6"/>
  <c r="D43" i="6"/>
  <c r="C30" i="7" l="1"/>
  <c r="C31" i="7"/>
  <c r="C35" i="7"/>
  <c r="C13" i="7"/>
  <c r="C19" i="7" s="1"/>
  <c r="C26" i="7"/>
  <c r="C27" i="7"/>
  <c r="C29" i="7"/>
  <c r="C36" i="7"/>
  <c r="C34" i="7"/>
  <c r="C32" i="7"/>
  <c r="L12" i="8"/>
  <c r="L14" i="8" s="1"/>
  <c r="L32" i="8"/>
  <c r="L34" i="8"/>
  <c r="L25" i="8"/>
  <c r="L30" i="8"/>
  <c r="L27" i="8"/>
  <c r="L35" i="8"/>
  <c r="L33" i="8"/>
  <c r="L28" i="8"/>
  <c r="L26" i="8"/>
  <c r="L29" i="8"/>
  <c r="C26" i="9"/>
  <c r="C28" i="9"/>
  <c r="C35" i="9"/>
  <c r="C25" i="9"/>
  <c r="C33" i="9"/>
  <c r="C31" i="9"/>
  <c r="C27" i="9"/>
  <c r="C29" i="9"/>
  <c r="C32" i="9"/>
  <c r="C34" i="9"/>
  <c r="C12" i="9"/>
  <c r="C30" i="9"/>
  <c r="H26" i="6"/>
  <c r="J25" i="8" s="1"/>
  <c r="H31" i="6"/>
  <c r="J30" i="8" s="1"/>
  <c r="H28" i="6"/>
  <c r="J27" i="8" s="1"/>
  <c r="H35" i="6"/>
  <c r="J34" i="8" s="1"/>
  <c r="H13" i="6"/>
  <c r="H17" i="6" s="1"/>
  <c r="J16" i="8" s="1"/>
  <c r="H34" i="6"/>
  <c r="J33" i="8" s="1"/>
  <c r="H36" i="6"/>
  <c r="J35" i="8" s="1"/>
  <c r="H29" i="6"/>
  <c r="J28" i="8" s="1"/>
  <c r="H30" i="6"/>
  <c r="J29" i="8" s="1"/>
  <c r="H33" i="6"/>
  <c r="J32" i="8" s="1"/>
  <c r="H27" i="6"/>
  <c r="J26" i="8" s="1"/>
  <c r="H32" i="6"/>
  <c r="J31" i="8" s="1"/>
  <c r="C30" i="11"/>
  <c r="C32" i="11"/>
  <c r="C31" i="11"/>
  <c r="C12" i="11"/>
  <c r="C33" i="11"/>
  <c r="C27" i="11"/>
  <c r="C26" i="11"/>
  <c r="C29" i="11"/>
  <c r="C28" i="11"/>
  <c r="C34" i="11"/>
  <c r="C35" i="11"/>
  <c r="C25" i="11"/>
  <c r="C28" i="12"/>
  <c r="C27" i="12"/>
  <c r="C29" i="12"/>
  <c r="C26" i="12"/>
  <c r="C12" i="12"/>
  <c r="C30" i="12"/>
  <c r="C35" i="12"/>
  <c r="C32" i="12"/>
  <c r="C25" i="12"/>
  <c r="C33" i="12"/>
  <c r="C34" i="12"/>
  <c r="C31" i="12"/>
  <c r="C33" i="10"/>
  <c r="C29" i="10"/>
  <c r="C27" i="10"/>
  <c r="C32" i="10"/>
  <c r="C35" i="10"/>
  <c r="C25" i="10"/>
  <c r="C28" i="10"/>
  <c r="C26" i="10"/>
  <c r="C30" i="10"/>
  <c r="C34" i="10"/>
  <c r="C31" i="10"/>
  <c r="C12" i="10"/>
  <c r="K33" i="8"/>
  <c r="K31" i="8"/>
  <c r="K32" i="8"/>
  <c r="K30" i="8"/>
  <c r="K34" i="8"/>
  <c r="K28" i="8"/>
  <c r="K29" i="8"/>
  <c r="K35" i="8"/>
  <c r="K27" i="8"/>
  <c r="K25" i="8"/>
  <c r="K12" i="8"/>
  <c r="K26" i="8"/>
  <c r="I29" i="8"/>
  <c r="I35" i="8"/>
  <c r="I12" i="8"/>
  <c r="I33" i="8"/>
  <c r="I32" i="8"/>
  <c r="I25" i="8"/>
  <c r="I27" i="8"/>
  <c r="I34" i="8"/>
  <c r="I26" i="8"/>
  <c r="I28" i="8"/>
  <c r="I30" i="8"/>
  <c r="I31" i="8"/>
  <c r="H32" i="8"/>
  <c r="H35" i="8"/>
  <c r="H31" i="8"/>
  <c r="H34" i="8"/>
  <c r="H33" i="8"/>
  <c r="H28" i="8"/>
  <c r="H27" i="8"/>
  <c r="H26" i="8"/>
  <c r="H29" i="8"/>
  <c r="H12" i="8"/>
  <c r="H25" i="8"/>
  <c r="H30" i="8"/>
  <c r="E23" i="8"/>
  <c r="E18" i="8"/>
  <c r="E21" i="8"/>
  <c r="E17" i="8"/>
  <c r="E15" i="8"/>
  <c r="E20" i="8"/>
  <c r="E16" i="8"/>
  <c r="E22" i="8"/>
  <c r="E14" i="8"/>
  <c r="E19" i="8"/>
  <c r="E13" i="8"/>
  <c r="L20" i="8"/>
  <c r="L17" i="8"/>
  <c r="L23" i="8"/>
  <c r="L16" i="8"/>
  <c r="L22" i="8"/>
  <c r="L19" i="8"/>
  <c r="L18" i="8"/>
  <c r="L21" i="8"/>
  <c r="F18" i="8"/>
  <c r="F20" i="8"/>
  <c r="F14" i="8"/>
  <c r="F21" i="8"/>
  <c r="F23" i="8"/>
  <c r="F13" i="8"/>
  <c r="F22" i="8"/>
  <c r="F19" i="8"/>
  <c r="F17" i="8"/>
  <c r="F15" i="8"/>
  <c r="F16" i="8"/>
  <c r="J21" i="6"/>
  <c r="J15" i="6"/>
  <c r="J14" i="6"/>
  <c r="J18" i="6"/>
  <c r="J23" i="6"/>
  <c r="J22" i="6"/>
  <c r="J24" i="6"/>
  <c r="J19" i="6"/>
  <c r="J17" i="6"/>
  <c r="J16" i="6"/>
  <c r="J20" i="6"/>
  <c r="L34" i="6"/>
  <c r="L33" i="6"/>
  <c r="L36" i="6"/>
  <c r="L32" i="6"/>
  <c r="L31" i="6"/>
  <c r="L28" i="6"/>
  <c r="L29" i="6"/>
  <c r="L13" i="6"/>
  <c r="L30" i="6"/>
  <c r="L27" i="6"/>
  <c r="L35" i="6"/>
  <c r="L26" i="6"/>
  <c r="G20" i="6"/>
  <c r="D19" i="8" s="1"/>
  <c r="G22" i="6"/>
  <c r="D21" i="8" s="1"/>
  <c r="G15" i="6"/>
  <c r="D14" i="8" s="1"/>
  <c r="G18" i="6"/>
  <c r="D17" i="8" s="1"/>
  <c r="G21" i="6"/>
  <c r="D20" i="8" s="1"/>
  <c r="G19" i="6"/>
  <c r="D18" i="8" s="1"/>
  <c r="G17" i="6"/>
  <c r="D16" i="8" s="1"/>
  <c r="D12" i="8"/>
  <c r="G24" i="6"/>
  <c r="D23" i="8" s="1"/>
  <c r="G23" i="6"/>
  <c r="D22" i="8" s="1"/>
  <c r="G14" i="6"/>
  <c r="D13" i="8" s="1"/>
  <c r="G16" i="6"/>
  <c r="D15" i="8" s="1"/>
  <c r="M33" i="8"/>
  <c r="M35" i="8"/>
  <c r="M12" i="8"/>
  <c r="M26" i="8"/>
  <c r="M32" i="8"/>
  <c r="M31" i="8"/>
  <c r="M30" i="8"/>
  <c r="M28" i="8"/>
  <c r="M29" i="8"/>
  <c r="M34" i="8"/>
  <c r="M25" i="8"/>
  <c r="M27" i="8"/>
  <c r="G35" i="8"/>
  <c r="G26" i="8"/>
  <c r="G32" i="8"/>
  <c r="G31" i="8"/>
  <c r="G12" i="8"/>
  <c r="G29" i="8"/>
  <c r="G34" i="8"/>
  <c r="G30" i="8"/>
  <c r="G27" i="8"/>
  <c r="G28" i="8"/>
  <c r="G25" i="8"/>
  <c r="G33" i="8"/>
  <c r="O20" i="8"/>
  <c r="O18" i="8"/>
  <c r="O19" i="8"/>
  <c r="O13" i="8"/>
  <c r="O22" i="8"/>
  <c r="O17" i="8"/>
  <c r="O23" i="8"/>
  <c r="O16" i="8"/>
  <c r="O21" i="8"/>
  <c r="O15" i="8"/>
  <c r="O14" i="8"/>
  <c r="C12" i="8"/>
  <c r="C34" i="8"/>
  <c r="C31" i="8"/>
  <c r="C29" i="8"/>
  <c r="C33" i="8"/>
  <c r="C35" i="8"/>
  <c r="C27" i="8"/>
  <c r="C25" i="8"/>
  <c r="C26" i="8"/>
  <c r="C28" i="8"/>
  <c r="C32" i="8"/>
  <c r="C30" i="8"/>
  <c r="N25" i="8"/>
  <c r="N34" i="8"/>
  <c r="N32" i="8"/>
  <c r="N31" i="8"/>
  <c r="N30" i="8"/>
  <c r="N35" i="8"/>
  <c r="N33" i="8"/>
  <c r="N28" i="8"/>
  <c r="N27" i="8"/>
  <c r="N26" i="8"/>
  <c r="N12" i="8"/>
  <c r="N29" i="8"/>
  <c r="P28" i="8"/>
  <c r="P29" i="8"/>
  <c r="P12" i="8"/>
  <c r="P31" i="8"/>
  <c r="P25" i="8"/>
  <c r="P34" i="8"/>
  <c r="P27" i="8"/>
  <c r="P32" i="8"/>
  <c r="P26" i="8"/>
  <c r="P30" i="8"/>
  <c r="P33" i="8"/>
  <c r="P35" i="8"/>
  <c r="E22" i="6"/>
  <c r="E20" i="6"/>
  <c r="E21" i="6"/>
  <c r="E23" i="6"/>
  <c r="E15" i="6"/>
  <c r="E16" i="6"/>
  <c r="E14" i="6"/>
  <c r="E17" i="6"/>
  <c r="E24" i="6"/>
  <c r="E19" i="6"/>
  <c r="E18" i="6"/>
  <c r="F28" i="6"/>
  <c r="F36" i="6"/>
  <c r="F33" i="6"/>
  <c r="F35" i="6"/>
  <c r="F30" i="6"/>
  <c r="F32" i="6"/>
  <c r="F27" i="6"/>
  <c r="F13" i="6"/>
  <c r="F34" i="6"/>
  <c r="F31" i="6"/>
  <c r="F29" i="6"/>
  <c r="F26" i="6"/>
  <c r="N22" i="6"/>
  <c r="N17" i="6"/>
  <c r="N18" i="6"/>
  <c r="N19" i="6"/>
  <c r="N14" i="6"/>
  <c r="N24" i="6"/>
  <c r="N23" i="6"/>
  <c r="N20" i="6"/>
  <c r="N15" i="6"/>
  <c r="N21" i="6"/>
  <c r="N16" i="6"/>
  <c r="O28" i="6"/>
  <c r="O34" i="6"/>
  <c r="O13" i="6"/>
  <c r="O32" i="6"/>
  <c r="O26" i="6"/>
  <c r="O31" i="6"/>
  <c r="O33" i="6"/>
  <c r="O27" i="6"/>
  <c r="O29" i="6"/>
  <c r="O30" i="6"/>
  <c r="O36" i="6"/>
  <c r="O35" i="6"/>
  <c r="D26" i="6"/>
  <c r="D34" i="6"/>
  <c r="D27" i="6"/>
  <c r="D32" i="6"/>
  <c r="D36" i="6"/>
  <c r="D29" i="6"/>
  <c r="D31" i="6"/>
  <c r="D33" i="6"/>
  <c r="D30" i="6"/>
  <c r="D28" i="6"/>
  <c r="D35" i="6"/>
  <c r="D13" i="6"/>
  <c r="M27" i="6"/>
  <c r="M30" i="6"/>
  <c r="M33" i="6"/>
  <c r="M29" i="6"/>
  <c r="M31" i="6"/>
  <c r="M13" i="6"/>
  <c r="M35" i="6"/>
  <c r="M28" i="6"/>
  <c r="M36" i="6"/>
  <c r="M26" i="6"/>
  <c r="M32" i="6"/>
  <c r="M34" i="6"/>
  <c r="K13" i="6"/>
  <c r="K31" i="6"/>
  <c r="K34" i="6"/>
  <c r="K26" i="6"/>
  <c r="K29" i="6"/>
  <c r="K36" i="6"/>
  <c r="K28" i="6"/>
  <c r="K33" i="6"/>
  <c r="K35" i="6"/>
  <c r="K27" i="6"/>
  <c r="K30" i="6"/>
  <c r="K32" i="6"/>
  <c r="I30" i="6"/>
  <c r="I29" i="6"/>
  <c r="I33" i="6"/>
  <c r="I28" i="6"/>
  <c r="I26" i="6"/>
  <c r="I34" i="6"/>
  <c r="I35" i="6"/>
  <c r="I27" i="6"/>
  <c r="I31" i="6"/>
  <c r="I36" i="6"/>
  <c r="I13" i="6"/>
  <c r="I32" i="6"/>
  <c r="L13" i="8" l="1"/>
  <c r="C17" i="7"/>
  <c r="C16" i="7"/>
  <c r="C18" i="7"/>
  <c r="C20" i="7"/>
  <c r="C22" i="7"/>
  <c r="C23" i="7"/>
  <c r="C24" i="7"/>
  <c r="C21" i="7"/>
  <c r="C14" i="7"/>
  <c r="C15" i="7"/>
  <c r="L15" i="8"/>
  <c r="H20" i="6"/>
  <c r="J19" i="8" s="1"/>
  <c r="H23" i="6"/>
  <c r="J22" i="8" s="1"/>
  <c r="H24" i="6"/>
  <c r="J23" i="8" s="1"/>
  <c r="H21" i="6"/>
  <c r="J20" i="8" s="1"/>
  <c r="H16" i="6"/>
  <c r="J15" i="8" s="1"/>
  <c r="H19" i="6"/>
  <c r="J18" i="8" s="1"/>
  <c r="H14" i="6"/>
  <c r="J13" i="8" s="1"/>
  <c r="H15" i="6"/>
  <c r="J14" i="8" s="1"/>
  <c r="J12" i="8"/>
  <c r="H18" i="6"/>
  <c r="J17" i="8" s="1"/>
  <c r="C19" i="9"/>
  <c r="C18" i="9"/>
  <c r="C20" i="9"/>
  <c r="C17" i="9"/>
  <c r="C16" i="9"/>
  <c r="C15" i="9"/>
  <c r="C13" i="9"/>
  <c r="C21" i="9"/>
  <c r="C14" i="9"/>
  <c r="C22" i="9"/>
  <c r="C23" i="9"/>
  <c r="H22" i="6"/>
  <c r="J21" i="8" s="1"/>
  <c r="C15" i="11"/>
  <c r="C22" i="11"/>
  <c r="C21" i="11"/>
  <c r="C18" i="11"/>
  <c r="C23" i="11"/>
  <c r="C16" i="11"/>
  <c r="C19" i="11"/>
  <c r="C20" i="11"/>
  <c r="C13" i="11"/>
  <c r="C17" i="11"/>
  <c r="C14" i="11"/>
  <c r="C16" i="10"/>
  <c r="C22" i="10"/>
  <c r="C20" i="10"/>
  <c r="C23" i="10"/>
  <c r="C14" i="10"/>
  <c r="C19" i="10"/>
  <c r="C18" i="10"/>
  <c r="C15" i="10"/>
  <c r="C21" i="10"/>
  <c r="C17" i="10"/>
  <c r="C13" i="10"/>
  <c r="I15" i="8"/>
  <c r="I13" i="8"/>
  <c r="I23" i="8"/>
  <c r="I19" i="8"/>
  <c r="I17" i="8"/>
  <c r="I21" i="8"/>
  <c r="I18" i="8"/>
  <c r="I22" i="8"/>
  <c r="I14" i="8"/>
  <c r="I20" i="8"/>
  <c r="I16" i="8"/>
  <c r="K23" i="8"/>
  <c r="K15" i="8"/>
  <c r="K13" i="8"/>
  <c r="K22" i="8"/>
  <c r="K16" i="8"/>
  <c r="K17" i="8"/>
  <c r="K14" i="8"/>
  <c r="K21" i="8"/>
  <c r="K18" i="8"/>
  <c r="K19" i="8"/>
  <c r="K20" i="8"/>
  <c r="H20" i="8"/>
  <c r="H17" i="8"/>
  <c r="H14" i="8"/>
  <c r="H16" i="8"/>
  <c r="H19" i="8"/>
  <c r="H13" i="8"/>
  <c r="H22" i="8"/>
  <c r="H21" i="8"/>
  <c r="H15" i="8"/>
  <c r="H18" i="8"/>
  <c r="H23" i="8"/>
  <c r="C23" i="12"/>
  <c r="C18" i="12"/>
  <c r="C17" i="12"/>
  <c r="C19" i="12"/>
  <c r="C22" i="12"/>
  <c r="C20" i="12"/>
  <c r="C13" i="12"/>
  <c r="C21" i="12"/>
  <c r="C14" i="12"/>
  <c r="C16" i="12"/>
  <c r="C15" i="12"/>
  <c r="L17" i="6"/>
  <c r="L18" i="6"/>
  <c r="L21" i="6"/>
  <c r="L20" i="6"/>
  <c r="L24" i="6"/>
  <c r="L16" i="6"/>
  <c r="L14" i="6"/>
  <c r="L22" i="6"/>
  <c r="L15" i="6"/>
  <c r="L19" i="6"/>
  <c r="L23" i="6"/>
  <c r="M13" i="8"/>
  <c r="M21" i="8"/>
  <c r="M18" i="8"/>
  <c r="M14" i="8"/>
  <c r="M20" i="8"/>
  <c r="M15" i="8"/>
  <c r="M22" i="8"/>
  <c r="M16" i="8"/>
  <c r="M17" i="8"/>
  <c r="M19" i="8"/>
  <c r="M23" i="8"/>
  <c r="C16" i="8"/>
  <c r="C13" i="8"/>
  <c r="C20" i="8"/>
  <c r="C23" i="8"/>
  <c r="C19" i="8"/>
  <c r="C15" i="8"/>
  <c r="C14" i="8"/>
  <c r="C22" i="8"/>
  <c r="C21" i="8"/>
  <c r="C17" i="8"/>
  <c r="C18" i="8"/>
  <c r="P23" i="8"/>
  <c r="P19" i="8"/>
  <c r="P16" i="8"/>
  <c r="P17" i="8"/>
  <c r="P13" i="8"/>
  <c r="P21" i="8"/>
  <c r="P18" i="8"/>
  <c r="P15" i="8"/>
  <c r="P14" i="8"/>
  <c r="P20" i="8"/>
  <c r="P22" i="8"/>
  <c r="N21" i="8"/>
  <c r="N14" i="8"/>
  <c r="N20" i="8"/>
  <c r="N19" i="8"/>
  <c r="N17" i="8"/>
  <c r="N15" i="8"/>
  <c r="N13" i="8"/>
  <c r="N18" i="8"/>
  <c r="N22" i="8"/>
  <c r="N16" i="8"/>
  <c r="N23" i="8"/>
  <c r="G15" i="8"/>
  <c r="G19" i="8"/>
  <c r="G18" i="8"/>
  <c r="G23" i="8"/>
  <c r="G13" i="8"/>
  <c r="G17" i="8"/>
  <c r="G16" i="8"/>
  <c r="G14" i="8"/>
  <c r="G20" i="8"/>
  <c r="G21" i="8"/>
  <c r="G22" i="8"/>
  <c r="M16" i="6"/>
  <c r="M22" i="6"/>
  <c r="M20" i="6"/>
  <c r="M24" i="6"/>
  <c r="M14" i="6"/>
  <c r="M18" i="6"/>
  <c r="M19" i="6"/>
  <c r="M23" i="6"/>
  <c r="M17" i="6"/>
  <c r="M15" i="6"/>
  <c r="M21" i="6"/>
  <c r="F24" i="6"/>
  <c r="F21" i="6"/>
  <c r="F14" i="6"/>
  <c r="F22" i="6"/>
  <c r="F16" i="6"/>
  <c r="F18" i="6"/>
  <c r="F17" i="6"/>
  <c r="F23" i="6"/>
  <c r="F19" i="6"/>
  <c r="F15" i="6"/>
  <c r="F20" i="6"/>
  <c r="I22" i="6"/>
  <c r="I24" i="6"/>
  <c r="I15" i="6"/>
  <c r="I21" i="6"/>
  <c r="I16" i="6"/>
  <c r="I18" i="6"/>
  <c r="I17" i="6"/>
  <c r="I23" i="6"/>
  <c r="I20" i="6"/>
  <c r="I19" i="6"/>
  <c r="I14" i="6"/>
  <c r="K14" i="6"/>
  <c r="K15" i="6"/>
  <c r="K21" i="6"/>
  <c r="K23" i="6"/>
  <c r="K19" i="6"/>
  <c r="K20" i="6"/>
  <c r="K16" i="6"/>
  <c r="K22" i="6"/>
  <c r="K18" i="6"/>
  <c r="K17" i="6"/>
  <c r="K24" i="6"/>
  <c r="D24" i="6"/>
  <c r="D20" i="6"/>
  <c r="D15" i="6"/>
  <c r="D17" i="6"/>
  <c r="D18" i="6"/>
  <c r="D19" i="6"/>
  <c r="D23" i="6"/>
  <c r="D22" i="6"/>
  <c r="D21" i="6"/>
  <c r="D14" i="6"/>
  <c r="D16" i="6"/>
  <c r="O15" i="6"/>
  <c r="O23" i="6"/>
  <c r="O24" i="6"/>
  <c r="O18" i="6"/>
  <c r="O22" i="6"/>
  <c r="O20" i="6"/>
  <c r="O14" i="6"/>
  <c r="O17" i="6"/>
  <c r="O16" i="6"/>
  <c r="O21" i="6"/>
  <c r="O19" i="6"/>
</calcChain>
</file>

<file path=xl/sharedStrings.xml><?xml version="1.0" encoding="utf-8"?>
<sst xmlns="http://schemas.openxmlformats.org/spreadsheetml/2006/main" count="8268" uniqueCount="260">
  <si>
    <t>TABLA DE CONTENIDO</t>
  </si>
  <si>
    <t>Cuadro</t>
  </si>
  <si>
    <t>Nombre indicador</t>
  </si>
  <si>
    <t>Cuadro 1</t>
  </si>
  <si>
    <t>Cuadro 2</t>
  </si>
  <si>
    <t>Cuadro 3</t>
  </si>
  <si>
    <t>Cuadro 4</t>
  </si>
  <si>
    <t>Cuadro 5</t>
  </si>
  <si>
    <t>Cuadro 6</t>
  </si>
  <si>
    <t>Cuadro 7</t>
  </si>
  <si>
    <t>Cuadro 8</t>
  </si>
  <si>
    <t>Cuadro 9</t>
  </si>
  <si>
    <t>Cuadro 10</t>
  </si>
  <si>
    <t>SECRETARÍA DISTRITAL DE HÁBITAT</t>
  </si>
  <si>
    <t>SUBSECRETARÍA DE PLANEACIÓN Y POLITICA</t>
  </si>
  <si>
    <t>SUBDIRECCIÓN DE INFORMACIÓN SECTORIAL</t>
  </si>
  <si>
    <t>SISTEMA DE INFORMACIÓN DEL HÁBITAT</t>
  </si>
  <si>
    <t>Concepto</t>
  </si>
  <si>
    <t>Descripción</t>
  </si>
  <si>
    <t>Operación estadística</t>
  </si>
  <si>
    <t>Entidad responsable</t>
  </si>
  <si>
    <t>Área temática</t>
  </si>
  <si>
    <t>Tema</t>
  </si>
  <si>
    <t>Antecedentes</t>
  </si>
  <si>
    <t>Objetivo general</t>
  </si>
  <si>
    <t>Objetivos específicos</t>
  </si>
  <si>
    <t>Definiciones básicas</t>
  </si>
  <si>
    <t>Variables de estudio, clasificación y calculadas</t>
  </si>
  <si>
    <t>Universo de estudio</t>
  </si>
  <si>
    <t>Unidad de observación</t>
  </si>
  <si>
    <t>Unidad de análisis</t>
  </si>
  <si>
    <t>Desagregación temática</t>
  </si>
  <si>
    <t>Desagregación geográfica</t>
  </si>
  <si>
    <t>Periodicidad de recolección</t>
  </si>
  <si>
    <t>Mensual</t>
  </si>
  <si>
    <t>Periodicidad de procesamiento</t>
  </si>
  <si>
    <t>Periodicidad de difusión</t>
  </si>
  <si>
    <t>Medio de difusión</t>
  </si>
  <si>
    <t>Medio de consulta</t>
  </si>
  <si>
    <t>Accesibilidad de la información</t>
  </si>
  <si>
    <t>Índice de Precios al Consumidor - IPC</t>
  </si>
  <si>
    <t>Departamento Administrativo Nacional de Estadística - DANE</t>
  </si>
  <si>
    <t>Consumo</t>
  </si>
  <si>
    <t xml:space="preserve">Acumular y presentar, a partir de un mes base, la variación promedio mensual de precios de una canasta de bienes y servicios representativa del consumo de los hogares del país </t>
  </si>
  <si>
    <t>Suministrar números índices para ejercicios técnicos de deflactación e indexación de valores monetarios, relacionados con el consumo final de los hogares</t>
  </si>
  <si>
    <t>Entrevista directa con el formulario único de recolección en medio físico o magnético</t>
  </si>
  <si>
    <t>SECRETARÍA DISTRITAL DEL HÁBITAT - SDHT</t>
  </si>
  <si>
    <t>SUBSECRETARÍA DE PLANEACIÓN Y POLÍTICA</t>
  </si>
  <si>
    <t xml:space="preserve">SISTEMA DE INFORMACIÓN DEL HÁBITAT </t>
  </si>
  <si>
    <t>Años</t>
  </si>
  <si>
    <t>Total Nacional</t>
  </si>
  <si>
    <t>Índice Total Nacional</t>
  </si>
  <si>
    <t>Variaciones</t>
  </si>
  <si>
    <t>Año corrido</t>
  </si>
  <si>
    <t>Anual</t>
  </si>
  <si>
    <t>Enero</t>
  </si>
  <si>
    <t>Febrero</t>
  </si>
  <si>
    <t>Marzo</t>
  </si>
  <si>
    <t>Abril</t>
  </si>
  <si>
    <t>Mayo</t>
  </si>
  <si>
    <t>Junio</t>
  </si>
  <si>
    <t>Julio</t>
  </si>
  <si>
    <t>Agosto</t>
  </si>
  <si>
    <t>Septiembre</t>
  </si>
  <si>
    <t>Octubre</t>
  </si>
  <si>
    <t>Noviembre</t>
  </si>
  <si>
    <t>Diciembre</t>
  </si>
  <si>
    <t>Fuente: DANE - Índice de Precios al Consumidor - IPC</t>
  </si>
  <si>
    <t>Nivel de ingreso</t>
  </si>
  <si>
    <t>Variación año corrido</t>
  </si>
  <si>
    <t>Variación anual</t>
  </si>
  <si>
    <t>Índice de Precios al Consumidor, IPC - Total Nacional</t>
  </si>
  <si>
    <t>Total</t>
  </si>
  <si>
    <t>Grupo de gasto</t>
  </si>
  <si>
    <t>Vivienda</t>
  </si>
  <si>
    <t>Salud</t>
  </si>
  <si>
    <t>Transporte</t>
  </si>
  <si>
    <t>Mes</t>
  </si>
  <si>
    <t xml:space="preserve">Gasto de ocupación de la vivienda </t>
  </si>
  <si>
    <t>Gasto De Ocupación</t>
  </si>
  <si>
    <t>Gastos básicos</t>
  </si>
  <si>
    <t>Combustible</t>
  </si>
  <si>
    <t>Unidad de muestreo</t>
  </si>
  <si>
    <t>Variable de clasificación: grupos, subgrupos, clases y gastos básicos, niveles de ingreso y área geográfica</t>
  </si>
  <si>
    <t>Variables de análisis: precio y variación de los precios de los bienes y servicios de consumo final</t>
  </si>
  <si>
    <t xml:space="preserve">DANE </t>
  </si>
  <si>
    <t>Año</t>
  </si>
  <si>
    <t>Tipo de operación estadística</t>
  </si>
  <si>
    <t>Variable calculada: promedio geométrico de la variación de los precios y promedio ponderado de números - índices</t>
  </si>
  <si>
    <t>Cuadro 11</t>
  </si>
  <si>
    <t>Variación mensual</t>
  </si>
  <si>
    <t>Educación</t>
  </si>
  <si>
    <t xml:space="preserve">Metadato de la Operación Estadística                                                                  </t>
  </si>
  <si>
    <t>Pobres</t>
  </si>
  <si>
    <t>Vulnerables</t>
  </si>
  <si>
    <t>Clase media</t>
  </si>
  <si>
    <t>Ingresos altos</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</si>
  <si>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</si>
  <si>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</si>
  <si>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</si>
  <si>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</si>
  <si>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</si>
  <si>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</si>
  <si>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</si>
  <si>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</si>
  <si>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</si>
  <si>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</si>
  <si>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</si>
  <si>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</si>
  <si>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</si>
  <si>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</si>
  <si>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</si>
  <si>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</si>
  <si>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</si>
  <si>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</si>
  <si>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</si>
  <si>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</si>
  <si>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</si>
  <si>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</si>
  <si>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Alimentos Y Bebidas No Alcohólicas</t>
  </si>
  <si>
    <t>Bebidas Alcohólicas Y Tabaco</t>
  </si>
  <si>
    <t>Prendas De Vestir Y Calzado</t>
  </si>
  <si>
    <t>Alojamiento, Agua, Electricidad, Gas Y Otros Combustibles</t>
  </si>
  <si>
    <t>Muebles, Artículos Para El Hogar Y Para La Conservación Ordinaria Del Hogar</t>
  </si>
  <si>
    <t>Información Y Comunicación</t>
  </si>
  <si>
    <t>Recreación Y Cultura</t>
  </si>
  <si>
    <t>Restaurantes Y Hoteles</t>
  </si>
  <si>
    <t>Bienes Y Servicios Diversos</t>
  </si>
  <si>
    <t>Índice de Precios al Consumidor, IPC en gastos a la vivienda - Total nacional</t>
  </si>
  <si>
    <t xml:space="preserve">Alojamiento, Agua, Electricidad, Gas Y Otros Combustibles                                 </t>
  </si>
  <si>
    <t xml:space="preserve">Alquileres Efectivos Del Alojamiento                                                      </t>
  </si>
  <si>
    <t xml:space="preserve">Alquileres Imputados Del Alojamiento                                                      </t>
  </si>
  <si>
    <t>Conservación Y Reparación De La Vivienda</t>
  </si>
  <si>
    <t xml:space="preserve">Electricidad, Gas Y Otros Combustibles                                                    </t>
  </si>
  <si>
    <t xml:space="preserve">Suministro De Agua Y Servicios Diversos Relacionados Con La Vivienda                      </t>
  </si>
  <si>
    <t xml:space="preserve">Artefactos Para El Hogar                                                                  </t>
  </si>
  <si>
    <t xml:space="preserve">Artículos De Vidrio Y Cristal, Vajilla Y Utensilios Para El Hogar                         </t>
  </si>
  <si>
    <t xml:space="preserve">Bienes Y Servicios Para Conservación Ordinaria Del Hogar                                  </t>
  </si>
  <si>
    <t xml:space="preserve">Herramientas Y Equipo Para El Hogar Y El Jardín                                           </t>
  </si>
  <si>
    <t xml:space="preserve">Muebles Y Accesorios, Alfombras Y Otros Materiales Para Pisos                             </t>
  </si>
  <si>
    <t xml:space="preserve">Productos Textiles Para El Hogar                                                          </t>
  </si>
  <si>
    <t>ALQUILERES EFECTIVOS DE ALOJAMIENTO</t>
  </si>
  <si>
    <t>SUMINISTRO DE AGUA Y SERVICIOS DIVERSOS RELACIONADOS CON  LA VIVIENDA*</t>
  </si>
  <si>
    <t>BIENES Y SERVICIOS PARA CONSERVACIÓN ORDINARIA DEL HOGAR</t>
  </si>
  <si>
    <t>SUMINISTRO DE AGUA Y SERVICIOS DIVERSOS RELACIONADOS CON  LA VIVIENDA</t>
  </si>
  <si>
    <t>Alcantarillado</t>
  </si>
  <si>
    <t xml:space="preserve">Electricidad                                         </t>
  </si>
  <si>
    <t xml:space="preserve">Gas                              </t>
  </si>
  <si>
    <t>Recogida de basura</t>
  </si>
  <si>
    <t xml:space="preserve">Suministro De Agua                                           </t>
  </si>
  <si>
    <t>Clase Media</t>
  </si>
  <si>
    <t>Ingresos Altos</t>
  </si>
  <si>
    <t>Gasto en Alquileres Efectivos Del Alojamiento                                                      según nivel de ingreso</t>
  </si>
  <si>
    <t>Vivienda +</t>
  </si>
  <si>
    <t>Vivienda
+</t>
  </si>
  <si>
    <t>Gasto de ocupación
+</t>
  </si>
  <si>
    <t>Combustibles
+</t>
  </si>
  <si>
    <t>+ índice ajustado por la variación acumulada del año</t>
  </si>
  <si>
    <t>++ índice ajustado por la variación acumulada del año hasta diciembre de 2018</t>
  </si>
  <si>
    <t>Alquileres Efectivos Del Alojamiento                                                      
++</t>
  </si>
  <si>
    <t>Alquileres Imputados Del Alojamiento                                                      
++</t>
  </si>
  <si>
    <t>Conservación Y Reparación De La Vivienda
++</t>
  </si>
  <si>
    <t>Electricidad, Gas Y Otros Combustibles                                                    ++</t>
  </si>
  <si>
    <t>Suministro De Agua Y Servicios Diversos Relacionados Con La Vivienda                      
++</t>
  </si>
  <si>
    <t>Artículos De Vidrio Y Cristal, Vajilla Y Utensilios Para El Hogar                         
++</t>
  </si>
  <si>
    <t>Bienes Y Servicios Para Conservación Ordinaria Del Hogar                                  
++</t>
  </si>
  <si>
    <t>Herramientas Y Equipo Para El Hogar Y El Jardín                                           
++</t>
  </si>
  <si>
    <t>Muebles Y Accesorios, Alfombras Y Otros Materiales Para Pisos                             
++</t>
  </si>
  <si>
    <t>Productos Textiles Para El Hogar                                                          
++</t>
  </si>
  <si>
    <t>Variables de clasificación: divisiones, grupos, clase, subclase y artículo/producto</t>
  </si>
  <si>
    <t>Clasificación internacional COICOP: divisiones, grupos, clase, subclase y artículo/producto, Niveles de ingreso por enfoque absoluto y ciudades</t>
  </si>
  <si>
    <t>Periodo base del estudio</t>
  </si>
  <si>
    <t>diciembre de 2018 = 100</t>
  </si>
  <si>
    <t>encuesta que combina muestreo probabilístico y no probabilístico</t>
  </si>
  <si>
    <t>Componentes de la estructura</t>
  </si>
  <si>
    <t>Canasta de referencia</t>
  </si>
  <si>
    <t>Población</t>
  </si>
  <si>
    <t>Alimentos Y Bebidas No Alcohólicas ++</t>
  </si>
  <si>
    <t>Bebidas Alcohólicas Y Tabaco ++</t>
  </si>
  <si>
    <t>Prendas De Vestir Y Calzado ++</t>
  </si>
  <si>
    <t>Alojamiento, Agua, Electricidad, Gas Y Otros Combustibles ++</t>
  </si>
  <si>
    <t>Muebles, Artículos Para El Hogar Y Para La Conservación Ordinaria Del Hogar ++</t>
  </si>
  <si>
    <t>Salud ++</t>
  </si>
  <si>
    <t>Transporte ++</t>
  </si>
  <si>
    <t>Información Y Comunicación ++</t>
  </si>
  <si>
    <t>Recreación Y Cultura ++</t>
  </si>
  <si>
    <t>Educación ++</t>
  </si>
  <si>
    <t>Restaurantes Y Hoteles ++</t>
  </si>
  <si>
    <t>Bienes Y Servicios Diversos ++</t>
  </si>
  <si>
    <t>* La información de enero 2009 a diciembre de 2018 corresponde al ejercicio de reconstrucción histórica realizado por el DANE</t>
  </si>
  <si>
    <t>+ Índice ajustado por la infllación acumulada</t>
  </si>
  <si>
    <t>++ Índice ajustado por la variación acumulada del año hasta diciembre de 2018</t>
  </si>
  <si>
    <t>Variación anual entre los índices de la reconstrucción histórica y el sistema de consulta dinámico</t>
  </si>
  <si>
    <t>** La información de enero 2009 a diciembre de 2018 corresponde al ejercicio de reconstrucción histórica realizado por el DANE</t>
  </si>
  <si>
    <t xml:space="preserve">Alcantarillado
</t>
  </si>
  <si>
    <t xml:space="preserve">Recogida de basura
</t>
  </si>
  <si>
    <t xml:space="preserve">Suministro De Agua                                           
</t>
  </si>
  <si>
    <t xml:space="preserve">Muebles, Artículos Para El Hogar Y Para La Conservación Ordinaria Del Hogar               </t>
  </si>
  <si>
    <t xml:space="preserve">Total Nacional y Bogotá, Índice de precios al consumidor </t>
  </si>
  <si>
    <t>Total Nacional y Bogotá, Índice de precios al consumidor, según nivel de ingreso</t>
  </si>
  <si>
    <t>Total Nacional, Índice de precios al consumidor, según grupos de gasto</t>
  </si>
  <si>
    <t>Bogotá, Índice de precios al consumidor, según grupos de gasto</t>
  </si>
  <si>
    <t>Total Nacional, Índice de precios al consumidor, según grupo vivienda</t>
  </si>
  <si>
    <t>Bogotá, Índice de precios al consumidor, según grupo vivienda</t>
  </si>
  <si>
    <t>Total Nacional, Índice de precios al consumidor, según gastos de ocupación de la vivienda</t>
  </si>
  <si>
    <t>Bogotá, Índice de precios al consumidor, según gastos de ocupación de la vivienda</t>
  </si>
  <si>
    <t>Total Nacional, Índice de precios al consumidor, según gastos básicos de vivienda</t>
  </si>
  <si>
    <t>Bogotá, Índice de precios al consumidor, según gastos básicos de vivienda</t>
  </si>
  <si>
    <t>Total Nacional y Bogotá, Índices y variaciones,Gasto en Alquileres Efectivos Del Alojamiento  , según nivel de ingreso</t>
  </si>
  <si>
    <t>Información sobre artículos y precios enmarcados en el campo del consumo final de los hogares,</t>
  </si>
  <si>
    <t>Oficialmente desde los años 50, el DANE adelanta la medición de estos indicadores, Desde 1954 se han incluido cuatro revisiones de fondo en la producción del indicador, es decir con actualización de ponderaciones, aumento de la cobertura geográfica y selección de canasta para seguimiento de precios, son ellas el IPC-20, IPC-40, IPC-60 e IPC-98: Es la revisión que incluye más cambios que los anteriores, destacándose: la captura descentralizada de información, el cambio en el sistema de producción y difusión del índice (incluyendo un nivel fijo y otro flexible) y la utilización de modelos para ajuste de calidad implícitos, IPC-08: Incorpora la más reciente revisión del índice, comprende una actualización de la canasta familiar y las ponderaciones de cálculo, así como el aumento de la cobertura geográfica del indicador a 24 ciudades, sobre la base de la encuesta de ingresos y gastos más reciente 2006-2007, Incluye además, la división del grupo Transporte y comunicaciones y una restructuración en el número de gastos básicos y de artículos para seguimiento de precios, Para la última actualización de 2019, se usó la metodología López-Calva y Ortiz-Juárez (2011);   se mantiene la clasificación COICOP y se cambia la estructura a: divisiones, grupos, clase, subclase y artículo/producto; se aumenta el número de actículos de la canasta a 443 artículos; se amplía el número de municipios a 38 (32 capitales de departamento y 6 municipios priorizados);  se incluyen los hogares unipersonales y se actualizó el criterio de conformación de grupos de hogares a enfoque absoluto (pobres, vulnerables, clase media e ingresos altos)</t>
  </si>
  <si>
    <t>Medir la evolución de precios de los bienes y servicios de consumo de los hogares para determinar el comportamiento de los mismos en la economía (inflación o deflación),</t>
  </si>
  <si>
    <t>Número índice: expresión numérica que acumula las variaciones porcentuales observadas, Variaciones porcentuales: crecimiento porcentual del número índice, entre dos periodos de tiempo,</t>
  </si>
  <si>
    <t>Contribuciones porcentuales: aporte en puntos porcentuales de las variaciones individuales a la variación de un agregado,</t>
  </si>
  <si>
    <t>Indicadores: relativos simples por fuentes, promedio geométrico de índices simples por fuentes para cada artículo o variedad, promedio ponderado de los promedios geométricos de índices simples,</t>
  </si>
  <si>
    <t>Variables de análisis: Precio y variación de los precios de los bienes y servicios de consumo final,</t>
  </si>
  <si>
    <t>Variable calculada: Promedio geométrico de la variación de los  precios y promedio ponderado de números índices,</t>
  </si>
  <si>
    <t>todos los establecimientos de comercio al por menor, ubicados en el área urbana que distribuyen bienes y servicios de consumo final y que son demandados por
los hogares del país, además se incluyen colegios, viviendas en arriendo, hospitales,</t>
  </si>
  <si>
    <t>el establecimiento de comercio al por menor que vende algún bien o servicio de consumo final para los hogares del país,</t>
  </si>
  <si>
    <t>La unidad de análisis se refiere a los precios de los bienes y servicios adquiridos por los consumidores,</t>
  </si>
  <si>
    <t>Nivel fijo y nivel flexible,
Nivel fijo: aplica el índice, asociado a una ponderación de gasto fijo y se actualiza a partir de encuestas de ingresos y gastos, Se compone por cuatro categorías de gasto que son división, grupo, clase y subclase,
Nivel flexible: se modifica por cambios en los patrones de consumo, La información que ofrece es recolectada sobre una gama amplia de artículos y se actualiza con mayor rapidez que el nivel fijo, Permite el uso del promedio geométrico y está compuesto por artículos y sus variedades,</t>
  </si>
  <si>
    <t>Encuesta Nacional de Presupuesto de los Hogares realizada entre 2016 y 2017,</t>
  </si>
  <si>
    <t>Hogares particulares (excluye hogares colectivos),</t>
  </si>
  <si>
    <t>total nacional, 22 ciudades capitales y un agregado de “otras áreas urbanas”, niveles de ingresos para el total nacional, estructura fija a nivel de Divisiones (12), grupos (42), clases de gasto (84) y subclases (188),</t>
  </si>
  <si>
    <t>Treinta y ocho ciudades: Bogotá D,C,, Cali, Medellín, Barranquilla, Bucaramanga, Manizales, Pereira, Pasto, Cúcuta, Cartagena, Neiva, Montería, Villavicencio, Tunja, Florencia, Popayán, Valledupar, Riohacha, Santa Marta, Armenia, Sincelejo, Ibagué y un agregado nacional comprendido por las ciudades de: Yopal, Inírida, Puerto Carreño, Arauca, Leticia, Mitú, San José del Guaviare, San Andrés de Tumaco, Buenaventura, Barrancabermeja, Rionegro, Quibdó, San Andrés y Mocoa</t>
  </si>
  <si>
    <t xml:space="preserve">Página Web (www,dane,gov,co), </t>
  </si>
  <si>
    <t>Boletínes de prensa, boletines estadísticos, sistema de consulta dinámico,</t>
  </si>
  <si>
    <t>Nota, Elaborado a partir de la metodología, ficha metodológica y manuales del Índice de Precios al Consumidor  - IPC,</t>
  </si>
  <si>
    <t>Índice y variaciones, Índice de Precios al Consumidor</t>
  </si>
  <si>
    <t>Bogotá D,C</t>
  </si>
  <si>
    <t>Índice      Bogotá D,C</t>
  </si>
  <si>
    <t>Índice de Precios al Consumidor, IPC - Total nacional y Bogotá D,C,</t>
  </si>
  <si>
    <t>Índices y variaciones, Nivel de ingreso</t>
  </si>
  <si>
    <t>Bogotá D,C,</t>
  </si>
  <si>
    <t>n,d,</t>
  </si>
  <si>
    <t>Índices y variaciones, Grupos de gasto</t>
  </si>
  <si>
    <t>Índice de Precios al Consumidor, IPC - Bogotá D,C,</t>
  </si>
  <si>
    <t>** Se usó el sistema de ponderaciones y correlaciones usado por el DANE para empalmar las series a nivel nacional hasta diciembre de 2018, Los ponderadores de Bogotá se obtuvieron mediante regla de tres simple entre las ponderaciones de la metodología de 2008 y los ponderadores de la metodología de empalme a nivel nacional,</t>
  </si>
  <si>
    <t>Índices y variaciones, Vivienda</t>
  </si>
  <si>
    <t>** Los ponderadores usados entre enero de 2009 y diciembre de 2018 son: Alojamiento (0,827242524916944)  y Muebles y artículos (0,172757475083056), Los ponderadores usados desde enero de 2019 son: Alojamiento(0,887697668185473) y Muebles y artículos (0,112302331814527)</t>
  </si>
  <si>
    <t>Índice de Precios al Consumidor, IPC en gastos a la vivienda - Bogotá D,C,</t>
  </si>
  <si>
    <t>* Se usó el sistema de ponderaciones y correlaciones usado por el DANE para empalmar las series a nivel nacional hasta diciembre de 2018, Los ponderadores de Bogotá se obtuvieron mediante regla de tres simple entre las ponderaciones de la metodología de 2008 y los ponderadores de la metodología de empalme a nivel nacional,</t>
  </si>
  <si>
    <t>** Los ponderadores usados entre enero de 2009 y diciembre de 2018 son: Alojamiento (0,813303391679614)  y Muebles y artículos (0,186696608320386), Los ponderadores usados desde enero de 2019 son: Alojamiento(0,886334806894897) y Muebles y artículos (0,113665193105103)</t>
  </si>
  <si>
    <t>Índices y variaciones, Gastos de ocupación de la vivienda</t>
  </si>
  <si>
    <t>* El suministro de agua y servicios diversos relacionados con vivienda, a nivel de grupo,  tiene una clase relacionada con lo que antes se medía como gastos de ocupación, Se toma la totalidad del grupo hasta tanto se defina la homologación entre las versiones del IPC</t>
  </si>
  <si>
    <t>*** Los ponderadores usados entre enero de 2009 y diciembre de 2008 fueron: Alquileres(0,552889822744471), Suministro de agua (0,184451966203127) y Bienes y servicios (0,262658211052402), Los ponderadores usados desde enero de 2019 son: Alquileres (0,623784259963279), Suministro de agua(0,224380644178743) y Bienes y servicios(0,151835095857977),</t>
  </si>
  <si>
    <t>Índices y variaciones, Gastos básicos</t>
  </si>
  <si>
    <t>* Se usaron los ponderadores de la metodología 2019 para toda la serie de Combustible, Los ponderadores son: Alcantarillado (0,0732436472346786), Electricidad(0,439461883408072), Gas(0,152466367713005), Recogida de basura(0,0597907324364724) y Suministro de agua (0,275037369207773)</t>
  </si>
  <si>
    <t>* Se usaron los ponderadores de la metodología 2019 para toda la serie de Combustible, Los ponderadores son: Alcantarillado(0,06160742863239), Electricidad(0,423821843898127), Gas(0,167851046318453), Recogida de basura(0,041244989407264) y Suministro de agua(0,305474691743762)</t>
  </si>
  <si>
    <t>Índices y variaciones,Gasto en Alquileres Efectivos Del Alojamiento  , según nivel de ingreso</t>
  </si>
  <si>
    <t>Artefactos Para El Hogar                                                              
++</t>
  </si>
  <si>
    <t xml:space="preserve">1.1. Índice de precios al consumidor - IPC </t>
  </si>
  <si>
    <t>1. INDICADORES DE REFERENCIA - BOGOTÁ D.C.</t>
  </si>
  <si>
    <t>INDICADORES INFORMACIÓN SECTORIAL BOGOTÁ D.C.</t>
  </si>
  <si>
    <t/>
  </si>
  <si>
    <t xml:space="preserve">Índice de Precios al Consumidor, IPC - Nacional </t>
  </si>
  <si>
    <t>1998 diciembre - 2025 Junio</t>
  </si>
  <si>
    <t>2003 - junio 2025</t>
  </si>
  <si>
    <t>2009 - junio 2025</t>
  </si>
  <si>
    <t>1999  -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</si>
</sst>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0.00_);_(* \(#,##0.00\);_(* &quot;-&quot;??_);_(@_)"/>
    <numFmt numFmtId="165" formatCode="_-* #,##0.00\ [$€]_-;\-* #,##0.00\ [$€]_-;_-* &quot;-&quot;??\ [$€]_-;_-@_-"/>
    <numFmt numFmtId="166" formatCode="0.000"/>
    <numFmt numFmtId="167" formatCode="###,###.00"/>
  </numFmts>
  <fonts count="66" x14ac:knownFonts="1">
    <font>
      <sz val="11"/>
      <color theme="1"/>
      <name val="Calibri"/>
      <family val="2"/>
      <scheme val="minor"/>
    </font>
    <font>
      <sz val="10"/>
      <name val="Arial"/>
      <family val="2"/>
    </font>
    <font>
      <sz val="11"/>
      <color indexed="8"/>
      <name val="Calibri"/>
      <family val="2"/>
    </font>
    <font>
      <sz val="12"/>
      <color indexed="8"/>
      <name val="Calibri"/>
      <family val="2"/>
    </font>
    <font>
      <b/>
      <sz val="14"/>
      <color indexed="8"/>
      <name val="Calibri"/>
      <family val="2"/>
    </font>
    <font>
      <b/>
      <sz val="16"/>
      <color indexed="8"/>
      <name val="Calibri"/>
      <family val="2"/>
    </font>
    <font>
      <b/>
      <sz val="11"/>
      <name val="Calibri"/>
      <family val="2"/>
    </font>
    <font>
      <b/>
      <sz val="10"/>
      <color indexed="8"/>
      <name val="Calibri"/>
      <family val="2"/>
    </font>
    <font>
      <sz val="10"/>
      <color indexed="8"/>
      <name val="Calibri"/>
      <family val="2"/>
    </font>
    <font>
      <b/>
      <sz val="11"/>
      <color indexed="8"/>
      <name val="Calibri"/>
      <family val="2"/>
    </font>
    <font>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6"/>
      <color theme="1"/>
      <name val="Calibri"/>
      <family val="2"/>
      <scheme val="minor"/>
    </font>
    <font>
      <b/>
      <sz val="12"/>
      <color theme="1"/>
      <name val="Calibri"/>
      <family val="2"/>
      <scheme val="minor"/>
    </font>
    <font>
      <b/>
      <i/>
      <sz val="11"/>
      <color theme="1"/>
      <name val="Calibri"/>
      <family val="2"/>
      <scheme val="minor"/>
    </font>
    <font>
      <b/>
      <i/>
      <u/>
      <sz val="11"/>
      <color theme="1"/>
      <name val="Calibri"/>
      <family val="2"/>
      <scheme val="minor"/>
    </font>
    <font>
      <sz val="10"/>
      <color theme="1"/>
      <name val="Calibri"/>
      <family val="2"/>
      <scheme val="minor"/>
    </font>
    <font>
      <b/>
      <sz val="10"/>
      <color indexed="8"/>
      <name val="Calibri"/>
      <family val="2"/>
      <scheme val="minor"/>
    </font>
    <font>
      <b/>
      <sz val="10"/>
      <color theme="1"/>
      <name val="Calibri"/>
      <family val="2"/>
      <scheme val="minor"/>
    </font>
    <font>
      <b/>
      <sz val="10"/>
      <name val="Calibri"/>
      <family val="2"/>
      <scheme val="minor"/>
    </font>
    <font>
      <sz val="10"/>
      <name val="Calibri"/>
      <family val="2"/>
      <scheme val="minor"/>
    </font>
    <font>
      <sz val="10"/>
      <color rgb="FF000000"/>
      <name val="Calibri"/>
      <family val="2"/>
      <scheme val="minor"/>
    </font>
    <font>
      <sz val="10"/>
      <name val="Arial"/>
      <family val="2"/>
    </font>
    <font>
      <b/>
      <sz val="10"/>
      <color theme="1"/>
      <name val="Calibri"/>
      <family val="2"/>
    </font>
    <font>
      <sz val="10"/>
      <color theme="1"/>
      <name val="Calibri"/>
      <family val="2"/>
    </font>
    <font>
      <sz val="9"/>
      <color theme="1"/>
      <name val="Arial"/>
      <family val="2"/>
    </font>
    <font>
      <sz val="9"/>
      <name val="Segoe UI"/>
      <family val="2"/>
    </font>
    <font>
      <sz val="10"/>
      <color rgb="FFFF0000"/>
      <name val="Calibri"/>
      <family val="2"/>
      <scheme val="minor"/>
    </font>
    <font>
      <sz val="9"/>
      <color rgb="FF333333"/>
      <name val="Courier New"/>
      <family val="3"/>
    </font>
    <font>
      <sz val="9"/>
      <color rgb="FF333333"/>
      <name val="Arial"/>
      <family val="2"/>
    </font>
    <font>
      <sz val="10"/>
      <name val="Arial"/>
      <family val="2"/>
    </font>
    <font>
      <u/>
      <sz val="10"/>
      <color indexed="12"/>
      <name val="Arial"/>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sz val="11"/>
      <color theme="1"/>
      <name val="Calibri"/>
      <family val="2"/>
    </font>
    <font>
      <sz val="9"/>
      <name val="Segoe UI"/>
      <family val="2"/>
      <charset val="204"/>
    </font>
    <font>
      <sz val="8"/>
      <name val="Calibri"/>
      <family val="2"/>
      <scheme val="minor"/>
    </font>
    <font>
      <sz val="9"/>
      <color rgb="FF333333"/>
      <name val="Calibri"/>
      <family val="2"/>
    </font>
    <font>
      <sz val="10"/>
      <name val="Arial"/>
      <family val="2"/>
    </font>
    <font>
      <sz val="10"/>
      <name val="Arial"/>
      <family val="2"/>
    </font>
  </fonts>
  <fills count="6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2F2F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1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medium">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medium">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diagonal/>
    </border>
    <border>
      <left style="medium">
        <color auto="1"/>
      </left>
      <right/>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style="thin">
        <color auto="1"/>
      </left>
      <right/>
      <top style="medium">
        <color auto="1"/>
      </top>
      <bottom style="medium">
        <color auto="1"/>
      </bottom>
      <diagonal/>
    </border>
    <border>
      <left style="medium">
        <color indexed="64"/>
      </left>
      <right/>
      <top style="thin">
        <color rgb="FF999999"/>
      </top>
      <bottom/>
      <diagonal/>
    </border>
    <border>
      <left style="medium">
        <color auto="1"/>
      </left>
      <right/>
      <top style="thin">
        <color theme="1"/>
      </top>
      <bottom/>
      <diagonal/>
    </border>
    <border>
      <left/>
      <right/>
      <top style="thin">
        <color theme="1"/>
      </top>
      <bottom/>
      <diagonal/>
    </border>
    <border>
      <left/>
      <right style="medium">
        <color auto="1"/>
      </right>
      <top style="thin">
        <color theme="1"/>
      </top>
      <bottom/>
      <diagonal/>
    </border>
    <border>
      <left style="medium">
        <color auto="1"/>
      </left>
      <right/>
      <top/>
      <bottom style="thin">
        <color theme="1"/>
      </bottom>
      <diagonal/>
    </border>
    <border>
      <left/>
      <right/>
      <top/>
      <bottom style="thin">
        <color theme="1"/>
      </bottom>
      <diagonal/>
    </border>
    <border>
      <left/>
      <right style="medium">
        <color auto="1"/>
      </right>
      <top/>
      <bottom style="thin">
        <color theme="1"/>
      </bottom>
      <diagonal/>
    </border>
    <border>
      <left style="thin">
        <color auto="1"/>
      </left>
      <right/>
      <top/>
      <bottom style="medium">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rgb="FF000000"/>
      </top>
      <bottom/>
      <diagonal/>
    </border>
    <border>
      <left style="thin">
        <color auto="1"/>
      </left>
      <right style="thin">
        <color auto="1"/>
      </right>
      <top/>
      <bottom style="thin">
        <color rgb="FF000000"/>
      </bottom>
      <diagonal/>
    </border>
    <border>
      <left style="thin">
        <color auto="1"/>
      </left>
      <right style="thin">
        <color indexed="64"/>
      </right>
      <top style="medium">
        <color auto="1"/>
      </top>
      <bottom/>
      <diagonal/>
    </border>
    <border>
      <left/>
      <right style="medium">
        <color auto="1"/>
      </right>
      <top style="thin">
        <color auto="1"/>
      </top>
      <bottom style="thin">
        <color indexed="64"/>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indexed="64"/>
      </top>
      <bottom style="medium">
        <color auto="1"/>
      </bottom>
      <diagonal/>
    </border>
    <border>
      <left style="thin">
        <color auto="1"/>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auto="1"/>
      </left>
      <right/>
      <top style="thin">
        <color indexed="64"/>
      </top>
      <bottom/>
      <diagonal/>
    </border>
    <border>
      <left/>
      <right style="medium">
        <color auto="1"/>
      </right>
      <top style="thin">
        <color indexed="64"/>
      </top>
      <bottom/>
      <diagonal/>
    </border>
    <border>
      <left style="thin">
        <color indexed="64"/>
      </left>
      <right style="thin">
        <color indexed="64"/>
      </right>
      <top style="thin">
        <color indexed="64"/>
      </top>
      <bottom/>
      <diagonal/>
    </border>
    <border>
      <left style="medium">
        <color auto="1"/>
      </left>
      <right style="medium">
        <color auto="1"/>
      </right>
      <top style="thin">
        <color indexed="64"/>
      </top>
      <bottom/>
      <diagonal/>
    </border>
    <border>
      <left style="thin">
        <color auto="1"/>
      </left>
      <right style="medium">
        <color auto="1"/>
      </right>
      <top style="thin">
        <color indexed="64"/>
      </top>
      <bottom/>
      <diagonal/>
    </border>
    <border>
      <left style="medium">
        <color auto="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medium">
        <color auto="1"/>
      </left>
      <right/>
      <top style="thin">
        <color auto="1"/>
      </top>
      <bottom style="medium">
        <color auto="1"/>
      </bottom>
      <diagonal/>
    </border>
    <border>
      <left style="thin">
        <color indexed="64"/>
      </left>
      <right/>
      <top style="thin">
        <color rgb="FF999999"/>
      </top>
      <bottom/>
      <diagonal/>
    </border>
    <border>
      <left/>
      <right style="thin">
        <color auto="1"/>
      </right>
      <top style="thin">
        <color auto="1"/>
      </top>
      <bottom style="medium">
        <color auto="1"/>
      </bottom>
      <diagonal/>
    </border>
    <border>
      <left style="thin">
        <color indexed="64"/>
      </left>
      <right style="thin">
        <color auto="1"/>
      </right>
      <top style="thin">
        <color auto="1"/>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auto="1"/>
      </top>
      <bottom style="medium">
        <color auto="1"/>
      </bottom>
      <diagonal/>
    </border>
    <border>
      <left/>
      <right style="thin">
        <color auto="1"/>
      </right>
      <top/>
      <bottom style="medium">
        <color auto="1"/>
      </bottom>
      <diagonal/>
    </border>
    <border>
      <left style="medium">
        <color indexed="64"/>
      </left>
      <right style="medium">
        <color indexed="64"/>
      </right>
      <top/>
      <bottom style="medium">
        <color indexed="64"/>
      </bottom>
      <diagonal/>
    </border>
  </borders>
  <cellStyleXfs count="522">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3" fillId="20" borderId="61" applyNumberFormat="0" applyAlignment="0" applyProtection="0"/>
    <xf numFmtId="0" fontId="14" fillId="21" borderId="62" applyNumberFormat="0" applyAlignment="0" applyProtection="0"/>
    <xf numFmtId="0" fontId="15" fillId="0" borderId="63" applyNumberFormat="0" applyFill="0" applyAlignment="0" applyProtection="0"/>
    <xf numFmtId="0" fontId="16" fillId="0" borderId="0" applyNumberFormat="0" applyFill="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7" fillId="28" borderId="61"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8" fillId="0" borderId="0" applyNumberFormat="0" applyFill="0" applyBorder="0" applyAlignment="0" applyProtection="0">
      <alignment vertical="top"/>
      <protection locked="0"/>
    </xf>
    <xf numFmtId="0" fontId="19" fillId="29" borderId="0" applyNumberFormat="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0" fillId="30"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31" borderId="64" applyNumberFormat="0" applyFont="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0" fontId="21" fillId="20" borderId="6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66" applyNumberFormat="0" applyFill="0" applyAlignment="0" applyProtection="0"/>
    <xf numFmtId="0" fontId="16" fillId="0" borderId="67" applyNumberFormat="0" applyFill="0" applyAlignment="0" applyProtection="0"/>
    <xf numFmtId="0" fontId="26" fillId="0" borderId="68" applyNumberFormat="0" applyFill="0" applyAlignment="0" applyProtection="0"/>
    <xf numFmtId="0" fontId="37" fillId="0" borderId="0"/>
    <xf numFmtId="9" fontId="1" fillId="0" borderId="0" applyFont="0" applyFill="0" applyBorder="0" applyAlignment="0" applyProtection="0"/>
    <xf numFmtId="9" fontId="11" fillId="0" borderId="0" applyFont="0" applyFill="0" applyBorder="0" applyAlignment="0" applyProtection="0"/>
    <xf numFmtId="0" fontId="45" fillId="0" borderId="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47" fillId="48" borderId="0" applyNumberFormat="0" applyBorder="0" applyAlignment="0" applyProtection="0"/>
    <xf numFmtId="0" fontId="47" fillId="45" borderId="0" applyNumberFormat="0" applyBorder="0" applyAlignment="0" applyProtection="0"/>
    <xf numFmtId="0" fontId="47" fillId="46"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47" fillId="51" borderId="0" applyNumberFormat="0" applyBorder="0" applyAlignment="0" applyProtection="0"/>
    <xf numFmtId="0" fontId="48" fillId="52" borderId="90" applyNumberFormat="0" applyAlignment="0" applyProtection="0"/>
    <xf numFmtId="0" fontId="49" fillId="53" borderId="91" applyNumberFormat="0" applyAlignment="0" applyProtection="0"/>
    <xf numFmtId="0" fontId="50" fillId="0" borderId="92" applyNumberFormat="0" applyFill="0" applyAlignment="0" applyProtection="0"/>
    <xf numFmtId="0" fontId="51" fillId="0" borderId="0" applyNumberFormat="0" applyFill="0" applyBorder="0" applyAlignment="0" applyProtection="0"/>
    <xf numFmtId="0" fontId="47" fillId="54" borderId="0" applyNumberFormat="0" applyBorder="0" applyAlignment="0" applyProtection="0"/>
    <xf numFmtId="0" fontId="47" fillId="55" borderId="0" applyNumberFormat="0" applyBorder="0" applyAlignment="0" applyProtection="0"/>
    <xf numFmtId="0" fontId="47" fillId="56"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47" fillId="57" borderId="0" applyNumberFormat="0" applyBorder="0" applyAlignment="0" applyProtection="0"/>
    <xf numFmtId="0" fontId="52" fillId="43" borderId="90" applyNumberFormat="0" applyAlignment="0" applyProtection="0"/>
    <xf numFmtId="0" fontId="46" fillId="0" borderId="0" applyNumberFormat="0" applyFill="0" applyBorder="0" applyAlignment="0" applyProtection="0">
      <alignment vertical="top"/>
      <protection locked="0"/>
    </xf>
    <xf numFmtId="0" fontId="53" fillId="39" borderId="0" applyNumberFormat="0" applyBorder="0" applyAlignment="0" applyProtection="0"/>
    <xf numFmtId="0" fontId="54" fillId="58" borderId="0" applyNumberFormat="0" applyBorder="0" applyAlignment="0" applyProtection="0"/>
    <xf numFmtId="0" fontId="1" fillId="59" borderId="93" applyNumberFormat="0" applyFont="0" applyAlignment="0" applyProtection="0"/>
    <xf numFmtId="0" fontId="55" fillId="52" borderId="94" applyNumberFormat="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95" applyNumberFormat="0" applyFill="0" applyAlignment="0" applyProtection="0"/>
    <xf numFmtId="0" fontId="51" fillId="0" borderId="96" applyNumberFormat="0" applyFill="0" applyAlignment="0" applyProtection="0"/>
    <xf numFmtId="0" fontId="9" fillId="0" borderId="97" applyNumberFormat="0" applyFill="0" applyAlignment="0" applyProtection="0"/>
    <xf numFmtId="0" fontId="60" fillId="0" borderId="0"/>
    <xf numFmtId="0" fontId="60" fillId="0" borderId="0"/>
    <xf numFmtId="0" fontId="60" fillId="0" borderId="0"/>
    <xf numFmtId="0" fontId="60" fillId="0" borderId="0"/>
    <xf numFmtId="0" fontId="48" fillId="52" borderId="90" applyNumberFormat="0" applyAlignment="0" applyProtection="0"/>
    <xf numFmtId="0" fontId="52" fillId="43" borderId="90" applyNumberFormat="0" applyAlignment="0" applyProtection="0"/>
    <xf numFmtId="0" fontId="1" fillId="59" borderId="93" applyNumberFormat="0" applyFont="0" applyAlignment="0" applyProtection="0"/>
    <xf numFmtId="0" fontId="55" fillId="52" borderId="94" applyNumberFormat="0" applyAlignment="0" applyProtection="0"/>
    <xf numFmtId="0" fontId="9" fillId="0" borderId="97" applyNumberFormat="0" applyFill="0" applyAlignment="0" applyProtection="0"/>
    <xf numFmtId="0" fontId="60" fillId="0" borderId="0"/>
    <xf numFmtId="0" fontId="60" fillId="0" borderId="0"/>
    <xf numFmtId="43" fontId="45" fillId="0" borderId="0" applyFont="0" applyFill="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0" fillId="30" borderId="0" applyNumberFormat="0" applyBorder="0" applyAlignment="0" applyProtection="0"/>
    <xf numFmtId="0" fontId="1" fillId="0" borderId="0"/>
    <xf numFmtId="0" fontId="24" fillId="0" borderId="0" applyNumberFormat="0" applyFill="0" applyBorder="0" applyAlignment="0" applyProtection="0"/>
    <xf numFmtId="0" fontId="1" fillId="0" borderId="0"/>
    <xf numFmtId="9" fontId="11" fillId="0" borderId="0" applyFont="0" applyFill="0" applyBorder="0" applyAlignment="0" applyProtection="0"/>
    <xf numFmtId="0" fontId="1" fillId="0" borderId="0"/>
    <xf numFmtId="43" fontId="1" fillId="0" borderId="0" applyFont="0" applyFill="0" applyBorder="0" applyAlignment="0" applyProtection="0"/>
    <xf numFmtId="0" fontId="48" fillId="52" borderId="90" applyNumberFormat="0" applyAlignment="0" applyProtection="0"/>
    <xf numFmtId="0" fontId="52" fillId="43" borderId="90" applyNumberFormat="0" applyAlignment="0" applyProtection="0"/>
    <xf numFmtId="0" fontId="1" fillId="59" borderId="93" applyNumberFormat="0" applyFont="0" applyAlignment="0" applyProtection="0"/>
    <xf numFmtId="0" fontId="55" fillId="52" borderId="94" applyNumberFormat="0" applyAlignment="0" applyProtection="0"/>
    <xf numFmtId="0" fontId="9" fillId="0" borderId="97" applyNumberFormat="0" applyFill="0" applyAlignment="0" applyProtection="0"/>
    <xf numFmtId="0" fontId="48" fillId="52" borderId="90" applyNumberFormat="0" applyAlignment="0" applyProtection="0"/>
    <xf numFmtId="0" fontId="52" fillId="43" borderId="90" applyNumberFormat="0" applyAlignment="0" applyProtection="0"/>
    <xf numFmtId="0" fontId="1" fillId="59" borderId="93" applyNumberFormat="0" applyFont="0" applyAlignment="0" applyProtection="0"/>
    <xf numFmtId="0" fontId="55" fillId="52" borderId="94" applyNumberFormat="0" applyAlignment="0" applyProtection="0"/>
    <xf numFmtId="0" fontId="9" fillId="0" borderId="97" applyNumberFormat="0" applyFill="0" applyAlignment="0" applyProtection="0"/>
    <xf numFmtId="0" fontId="64" fillId="0" borderId="0" applyNumberFormat="0" applyFont="0" applyFill="0" applyBorder="0" applyAlignment="0" applyProtection="0"/>
    <xf numFmtId="0" fontId="1" fillId="0" borderId="0" applyNumberFormat="0" applyFont="0" applyFill="0" applyBorder="0" applyAlignment="0" applyProtection="0"/>
    <xf numFmtId="0" fontId="65" fillId="0" borderId="0" applyNumberFormat="0" applyFont="0" applyFill="0" applyBorder="0" applyAlignment="0" applyProtection="0"/>
  </cellStyleXfs>
  <cellXfs count="588">
    <xf numFmtId="0" fontId="0" fillId="0" borderId="0" xfId="0"/>
    <xf numFmtId="0" fontId="5" fillId="32" borderId="0" xfId="0" applyFont="1" applyFill="1"/>
    <xf numFmtId="0" fontId="27" fillId="32" borderId="0" xfId="0" applyFont="1" applyFill="1"/>
    <xf numFmtId="0" fontId="3" fillId="32" borderId="0" xfId="0" applyFont="1" applyFill="1"/>
    <xf numFmtId="0" fontId="4" fillId="32" borderId="0" xfId="0" applyFont="1" applyFill="1"/>
    <xf numFmtId="0" fontId="28" fillId="32" borderId="0" xfId="0" applyFont="1" applyFill="1"/>
    <xf numFmtId="0" fontId="18" fillId="32" borderId="0" xfId="35" applyFill="1" applyBorder="1" applyAlignment="1" applyProtection="1"/>
    <xf numFmtId="0" fontId="30" fillId="32" borderId="0" xfId="0" applyFont="1" applyFill="1"/>
    <xf numFmtId="0" fontId="0" fillId="32" borderId="0" xfId="0" applyFill="1"/>
    <xf numFmtId="0" fontId="31" fillId="32" borderId="4" xfId="0" applyFont="1" applyFill="1" applyBorder="1"/>
    <xf numFmtId="0" fontId="32" fillId="32" borderId="5" xfId="0" applyFont="1" applyFill="1" applyBorder="1"/>
    <xf numFmtId="0" fontId="31" fillId="32" borderId="5" xfId="0" applyFont="1" applyFill="1" applyBorder="1"/>
    <xf numFmtId="0" fontId="32" fillId="32" borderId="5" xfId="0" applyFont="1" applyFill="1" applyBorder="1" applyAlignment="1">
      <alignment wrapText="1"/>
    </xf>
    <xf numFmtId="0" fontId="32" fillId="32" borderId="5" xfId="0" applyFont="1" applyFill="1" applyBorder="1" applyAlignment="1">
      <alignment horizontal="center"/>
    </xf>
    <xf numFmtId="0" fontId="31" fillId="32" borderId="6" xfId="0" applyFont="1" applyFill="1" applyBorder="1"/>
    <xf numFmtId="0" fontId="33" fillId="0" borderId="7" xfId="0" applyFont="1" applyBorder="1" applyAlignment="1">
      <alignment horizontal="left" vertical="center" wrapText="1"/>
    </xf>
    <xf numFmtId="0" fontId="34" fillId="0" borderId="8"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1" fillId="0" borderId="0" xfId="0" applyFont="1"/>
    <xf numFmtId="0" fontId="9" fillId="33" borderId="16" xfId="0" applyFont="1" applyFill="1" applyBorder="1" applyAlignment="1">
      <alignment horizontal="center" vertical="center" wrapText="1"/>
    </xf>
    <xf numFmtId="0" fontId="9" fillId="33" borderId="17" xfId="0" applyFont="1" applyFill="1" applyBorder="1" applyAlignment="1">
      <alignment horizontal="center" vertical="center" wrapText="1"/>
    </xf>
    <xf numFmtId="0" fontId="9" fillId="34" borderId="17" xfId="0" applyFont="1" applyFill="1" applyBorder="1" applyAlignment="1">
      <alignment horizontal="center" vertical="center" wrapText="1"/>
    </xf>
    <xf numFmtId="0" fontId="9" fillId="33" borderId="18" xfId="0" applyFont="1" applyFill="1" applyBorder="1" applyAlignment="1">
      <alignment horizontal="center" vertical="center" wrapText="1"/>
    </xf>
    <xf numFmtId="0" fontId="9" fillId="33" borderId="19" xfId="0" applyFont="1" applyFill="1" applyBorder="1" applyAlignment="1">
      <alignment horizontal="center" vertical="center" wrapText="1"/>
    </xf>
    <xf numFmtId="0" fontId="33" fillId="34" borderId="38" xfId="0" applyFont="1" applyFill="1" applyBorder="1" applyAlignment="1">
      <alignment horizontal="center" vertical="center" wrapText="1"/>
    </xf>
    <xf numFmtId="0" fontId="31" fillId="32" borderId="0" xfId="0" applyFont="1" applyFill="1"/>
    <xf numFmtId="2" fontId="31" fillId="0" borderId="26" xfId="0" applyNumberFormat="1" applyFont="1" applyBorder="1" applyAlignment="1">
      <alignment horizontal="center" vertical="center"/>
    </xf>
    <xf numFmtId="0" fontId="9" fillId="33" borderId="31" xfId="0" applyFont="1" applyFill="1" applyBorder="1" applyAlignment="1">
      <alignment horizontal="center" vertical="center" wrapText="1"/>
    </xf>
    <xf numFmtId="4" fontId="31" fillId="0" borderId="30" xfId="0" applyNumberFormat="1" applyFont="1" applyBorder="1" applyAlignment="1">
      <alignment horizontal="center" vertical="center"/>
    </xf>
    <xf numFmtId="0" fontId="31" fillId="0" borderId="32" xfId="0" applyFont="1" applyBorder="1" applyAlignment="1">
      <alignment vertical="center"/>
    </xf>
    <xf numFmtId="0" fontId="31" fillId="0" borderId="22" xfId="0" applyFont="1" applyBorder="1" applyAlignment="1">
      <alignment vertical="center"/>
    </xf>
    <xf numFmtId="0" fontId="31" fillId="0" borderId="0" xfId="0" applyFont="1" applyAlignment="1">
      <alignment vertical="center"/>
    </xf>
    <xf numFmtId="2" fontId="31" fillId="0" borderId="27" xfId="0" applyNumberFormat="1" applyFont="1" applyBorder="1" applyAlignment="1">
      <alignment horizontal="center" vertical="center"/>
    </xf>
    <xf numFmtId="2" fontId="31" fillId="0" borderId="35" xfId="0" applyNumberFormat="1" applyFont="1" applyBorder="1" applyAlignment="1">
      <alignment horizontal="center" vertical="center"/>
    </xf>
    <xf numFmtId="0" fontId="31" fillId="0" borderId="0" xfId="0" applyFont="1" applyAlignment="1">
      <alignment horizontal="center" vertical="center"/>
    </xf>
    <xf numFmtId="2" fontId="31" fillId="0" borderId="11" xfId="0" applyNumberFormat="1" applyFont="1" applyBorder="1" applyAlignment="1">
      <alignment horizontal="center" vertical="center"/>
    </xf>
    <xf numFmtId="0" fontId="31" fillId="0" borderId="25" xfId="0" applyFont="1" applyBorder="1" applyAlignment="1">
      <alignment vertical="center"/>
    </xf>
    <xf numFmtId="2" fontId="31" fillId="0" borderId="25" xfId="0" applyNumberFormat="1" applyFont="1" applyBorder="1" applyAlignment="1">
      <alignment horizontal="center" vertical="center"/>
    </xf>
    <xf numFmtId="0" fontId="31" fillId="0" borderId="26" xfId="0" applyFont="1" applyBorder="1" applyAlignment="1">
      <alignment horizontal="center" vertical="center"/>
    </xf>
    <xf numFmtId="4" fontId="31" fillId="0" borderId="26" xfId="0" applyNumberFormat="1" applyFont="1" applyBorder="1" applyAlignment="1">
      <alignment horizontal="center" vertical="center"/>
    </xf>
    <xf numFmtId="0" fontId="31" fillId="0" borderId="25" xfId="0" applyFont="1" applyBorder="1" applyAlignment="1">
      <alignment horizontal="center" vertical="center"/>
    </xf>
    <xf numFmtId="0" fontId="31" fillId="0" borderId="27" xfId="0" applyFont="1" applyBorder="1" applyAlignment="1">
      <alignment horizontal="center" vertical="center"/>
    </xf>
    <xf numFmtId="2" fontId="31" fillId="0" borderId="36" xfId="0" applyNumberFormat="1" applyFont="1" applyBorder="1" applyAlignment="1">
      <alignment horizontal="center" vertical="center"/>
    </xf>
    <xf numFmtId="0" fontId="6" fillId="0" borderId="33" xfId="0" applyFont="1" applyBorder="1" applyAlignment="1">
      <alignment horizontal="center" vertical="center" wrapText="1"/>
    </xf>
    <xf numFmtId="0" fontId="6" fillId="0" borderId="11" xfId="0" applyFont="1" applyBorder="1" applyAlignment="1">
      <alignment horizontal="center" vertical="center" wrapText="1"/>
    </xf>
    <xf numFmtId="2" fontId="31" fillId="0" borderId="30" xfId="0" applyNumberFormat="1" applyFont="1" applyBorder="1" applyAlignment="1">
      <alignment horizontal="center" vertical="center"/>
    </xf>
    <xf numFmtId="0" fontId="31" fillId="0" borderId="15" xfId="0" applyFont="1" applyBorder="1" applyAlignment="1">
      <alignment vertical="center"/>
    </xf>
    <xf numFmtId="0" fontId="0" fillId="0" borderId="0" xfId="0" applyAlignment="1">
      <alignment vertical="center"/>
    </xf>
    <xf numFmtId="0" fontId="0" fillId="0" borderId="13" xfId="0" applyBorder="1" applyAlignment="1">
      <alignment vertical="center"/>
    </xf>
    <xf numFmtId="0" fontId="0" fillId="0" borderId="0" xfId="0" applyAlignment="1">
      <alignment horizontal="center" vertical="center"/>
    </xf>
    <xf numFmtId="0" fontId="0" fillId="0" borderId="14" xfId="0" applyBorder="1" applyAlignment="1">
      <alignment horizontal="center" vertical="center"/>
    </xf>
    <xf numFmtId="0" fontId="35" fillId="0" borderId="3" xfId="0" applyFont="1" applyBorder="1" applyAlignment="1">
      <alignment horizontal="left" vertical="center"/>
    </xf>
    <xf numFmtId="0" fontId="35" fillId="0" borderId="2" xfId="0" applyFont="1" applyBorder="1" applyAlignment="1">
      <alignment horizontal="left" vertical="center"/>
    </xf>
    <xf numFmtId="0" fontId="35" fillId="0" borderId="15" xfId="0" applyFont="1" applyBorder="1" applyAlignment="1">
      <alignment horizontal="left" vertical="center"/>
    </xf>
    <xf numFmtId="0" fontId="35" fillId="0" borderId="29" xfId="0" applyFont="1" applyBorder="1" applyAlignment="1">
      <alignment horizontal="left" vertical="center"/>
    </xf>
    <xf numFmtId="0" fontId="35" fillId="0" borderId="13" xfId="0" applyFont="1" applyBorder="1" applyAlignment="1">
      <alignment horizontal="left" vertical="center"/>
    </xf>
    <xf numFmtId="2" fontId="35" fillId="0" borderId="0" xfId="0" applyNumberFormat="1" applyFont="1" applyAlignment="1">
      <alignment horizontal="center" vertical="center"/>
    </xf>
    <xf numFmtId="2" fontId="35" fillId="0" borderId="26" xfId="0" applyNumberFormat="1" applyFont="1" applyBorder="1" applyAlignment="1">
      <alignment horizontal="center" vertical="center"/>
    </xf>
    <xf numFmtId="4" fontId="31" fillId="0" borderId="0" xfId="0" applyNumberFormat="1" applyFont="1" applyAlignment="1">
      <alignment horizontal="center" vertical="center"/>
    </xf>
    <xf numFmtId="2" fontId="8" fillId="0" borderId="0" xfId="0" applyNumberFormat="1" applyFont="1" applyAlignment="1">
      <alignment horizontal="center" vertical="center" wrapText="1"/>
    </xf>
    <xf numFmtId="2" fontId="31" fillId="0" borderId="0" xfId="0" applyNumberFormat="1" applyFont="1" applyAlignment="1">
      <alignment horizontal="center" vertical="center"/>
    </xf>
    <xf numFmtId="2" fontId="39" fillId="0" borderId="26" xfId="0" applyNumberFormat="1" applyFont="1" applyBorder="1" applyAlignment="1">
      <alignment horizontal="center" vertical="center" wrapText="1"/>
    </xf>
    <xf numFmtId="0" fontId="0" fillId="0" borderId="14" xfId="0" applyBorder="1" applyAlignment="1">
      <alignment vertical="center"/>
    </xf>
    <xf numFmtId="0" fontId="9" fillId="33" borderId="40" xfId="0" applyFont="1" applyFill="1" applyBorder="1" applyAlignment="1">
      <alignment horizontal="center" vertical="center" wrapText="1"/>
    </xf>
    <xf numFmtId="0" fontId="0" fillId="0" borderId="72" xfId="0" applyBorder="1" applyAlignment="1">
      <alignment wrapText="1"/>
    </xf>
    <xf numFmtId="2" fontId="35" fillId="0" borderId="33" xfId="0" applyNumberFormat="1" applyFont="1" applyBorder="1" applyAlignment="1">
      <alignment horizontal="center" vertical="center"/>
    </xf>
    <xf numFmtId="2" fontId="35" fillId="0" borderId="11" xfId="0" applyNumberFormat="1" applyFont="1" applyBorder="1" applyAlignment="1">
      <alignment horizontal="center" vertical="center"/>
    </xf>
    <xf numFmtId="2" fontId="31" fillId="0" borderId="33" xfId="0" applyNumberFormat="1" applyFont="1" applyBorder="1" applyAlignment="1">
      <alignment horizontal="center" vertical="center"/>
    </xf>
    <xf numFmtId="0" fontId="31" fillId="0" borderId="33" xfId="0" applyFont="1" applyBorder="1" applyAlignment="1">
      <alignment horizontal="center" vertical="center"/>
    </xf>
    <xf numFmtId="0" fontId="31" fillId="0" borderId="11"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31" fillId="0" borderId="75" xfId="0" applyFont="1" applyBorder="1" applyAlignment="1">
      <alignment horizontal="center" vertical="center"/>
    </xf>
    <xf numFmtId="2" fontId="31" fillId="0" borderId="74" xfId="0" applyNumberFormat="1" applyFont="1" applyBorder="1" applyAlignment="1">
      <alignment horizontal="center" vertical="center"/>
    </xf>
    <xf numFmtId="0" fontId="31" fillId="0" borderId="76" xfId="0" applyFont="1" applyBorder="1" applyAlignment="1">
      <alignment horizontal="center" vertical="center"/>
    </xf>
    <xf numFmtId="0" fontId="31" fillId="0" borderId="77" xfId="0" applyFont="1" applyBorder="1" applyAlignment="1">
      <alignment horizontal="center" vertical="center"/>
    </xf>
    <xf numFmtId="0" fontId="31" fillId="0" borderId="78" xfId="0" applyFont="1" applyBorder="1" applyAlignment="1">
      <alignment horizontal="center" vertical="center"/>
    </xf>
    <xf numFmtId="0" fontId="31" fillId="0" borderId="22" xfId="0" applyFont="1" applyBorder="1" applyAlignment="1">
      <alignment horizontal="center" vertical="center"/>
    </xf>
    <xf numFmtId="0" fontId="6" fillId="0" borderId="0" xfId="0" applyFont="1" applyAlignment="1">
      <alignment horizontal="center" vertical="center" wrapText="1"/>
    </xf>
    <xf numFmtId="4" fontId="35" fillId="0" borderId="29" xfId="0" applyNumberFormat="1" applyFont="1" applyBorder="1" applyAlignment="1">
      <alignment horizontal="center" vertical="center"/>
    </xf>
    <xf numFmtId="4" fontId="35" fillId="0" borderId="30" xfId="0" applyNumberFormat="1" applyFont="1" applyBorder="1" applyAlignment="1">
      <alignment horizontal="center" vertical="center"/>
    </xf>
    <xf numFmtId="4" fontId="35" fillId="0" borderId="31" xfId="0" applyNumberFormat="1" applyFont="1" applyBorder="1" applyAlignment="1">
      <alignment horizontal="center" vertical="center"/>
    </xf>
    <xf numFmtId="4" fontId="35" fillId="0" borderId="13" xfId="0" applyNumberFormat="1" applyFont="1" applyBorder="1" applyAlignment="1">
      <alignment horizontal="center" vertical="center"/>
    </xf>
    <xf numFmtId="4" fontId="35" fillId="0" borderId="0" xfId="0" applyNumberFormat="1" applyFont="1" applyAlignment="1">
      <alignment horizontal="center" vertical="center"/>
    </xf>
    <xf numFmtId="4" fontId="35" fillId="0" borderId="14" xfId="0" applyNumberFormat="1" applyFont="1" applyBorder="1" applyAlignment="1">
      <alignment horizontal="center" vertical="center"/>
    </xf>
    <xf numFmtId="0" fontId="35" fillId="0" borderId="25" xfId="0" applyFont="1" applyBorder="1" applyAlignment="1">
      <alignment horizontal="left" vertical="center"/>
    </xf>
    <xf numFmtId="4" fontId="35" fillId="0" borderId="25" xfId="0" applyNumberFormat="1" applyFont="1" applyBorder="1" applyAlignment="1">
      <alignment horizontal="center" vertical="center"/>
    </xf>
    <xf numFmtId="4" fontId="35" fillId="0" borderId="26" xfId="0" applyNumberFormat="1" applyFont="1" applyBorder="1" applyAlignment="1">
      <alignment horizontal="center" vertical="center"/>
    </xf>
    <xf numFmtId="4" fontId="35" fillId="0" borderId="27" xfId="0" applyNumberFormat="1" applyFont="1" applyBorder="1" applyAlignment="1">
      <alignment horizontal="center" vertical="center"/>
    </xf>
    <xf numFmtId="0" fontId="35" fillId="0" borderId="0" xfId="0" applyFont="1" applyAlignment="1">
      <alignment horizontal="left" vertical="center"/>
    </xf>
    <xf numFmtId="2" fontId="31" fillId="0" borderId="0" xfId="0" applyNumberFormat="1" applyFont="1" applyAlignment="1">
      <alignment horizontal="right" vertical="center"/>
    </xf>
    <xf numFmtId="4" fontId="31" fillId="0" borderId="22" xfId="0" applyNumberFormat="1" applyFont="1" applyBorder="1" applyAlignment="1">
      <alignment vertical="center"/>
    </xf>
    <xf numFmtId="0" fontId="31" fillId="0" borderId="10" xfId="0" applyFont="1" applyBorder="1" applyAlignment="1">
      <alignment vertical="center"/>
    </xf>
    <xf numFmtId="0" fontId="0" fillId="0" borderId="33" xfId="0" applyBorder="1" applyAlignment="1">
      <alignment vertical="center"/>
    </xf>
    <xf numFmtId="4" fontId="0" fillId="0" borderId="0" xfId="0" applyNumberFormat="1" applyAlignment="1">
      <alignment vertical="center"/>
    </xf>
    <xf numFmtId="166" fontId="35" fillId="0" borderId="0" xfId="0" applyNumberFormat="1" applyFont="1" applyAlignment="1">
      <alignment horizontal="left" vertical="center"/>
    </xf>
    <xf numFmtId="0" fontId="0" fillId="0" borderId="11" xfId="0" applyBorder="1" applyAlignment="1">
      <alignment vertical="center"/>
    </xf>
    <xf numFmtId="4" fontId="6" fillId="0" borderId="0" xfId="0" applyNumberFormat="1" applyFont="1" applyAlignment="1">
      <alignment horizontal="center" vertical="center" wrapText="1"/>
    </xf>
    <xf numFmtId="4" fontId="9" fillId="33" borderId="31" xfId="0" applyNumberFormat="1" applyFont="1" applyFill="1" applyBorder="1" applyAlignment="1">
      <alignment horizontal="center" vertical="center" wrapText="1"/>
    </xf>
    <xf numFmtId="4" fontId="31" fillId="0" borderId="0" xfId="0" applyNumberFormat="1" applyFont="1" applyAlignment="1">
      <alignment vertical="center"/>
    </xf>
    <xf numFmtId="10" fontId="31" fillId="0" borderId="0" xfId="0" applyNumberFormat="1" applyFont="1" applyAlignment="1">
      <alignment vertical="center"/>
    </xf>
    <xf numFmtId="0" fontId="31" fillId="0" borderId="2" xfId="0" applyFont="1" applyBorder="1" applyAlignment="1">
      <alignment horizontal="left" vertical="center"/>
    </xf>
    <xf numFmtId="0" fontId="31" fillId="0" borderId="15" xfId="0" applyFont="1" applyBorder="1" applyAlignment="1">
      <alignment horizontal="left" vertical="center"/>
    </xf>
    <xf numFmtId="0" fontId="35" fillId="0" borderId="28" xfId="0" applyFont="1" applyBorder="1" applyAlignment="1">
      <alignment horizontal="left" vertical="center"/>
    </xf>
    <xf numFmtId="4" fontId="35" fillId="36" borderId="0" xfId="0" applyNumberFormat="1" applyFont="1" applyFill="1" applyAlignment="1">
      <alignment horizontal="center" vertical="center"/>
    </xf>
    <xf numFmtId="0" fontId="35" fillId="0" borderId="20" xfId="0" applyFont="1" applyBorder="1" applyAlignment="1">
      <alignment horizontal="left" vertical="center"/>
    </xf>
    <xf numFmtId="0" fontId="35" fillId="0" borderId="24" xfId="0" applyFont="1" applyBorder="1" applyAlignment="1">
      <alignment horizontal="left" vertical="center"/>
    </xf>
    <xf numFmtId="4" fontId="35" fillId="36" borderId="26" xfId="0" applyNumberFormat="1" applyFont="1" applyFill="1" applyBorder="1" applyAlignment="1">
      <alignment horizontal="center" vertical="center"/>
    </xf>
    <xf numFmtId="0" fontId="35" fillId="0" borderId="14" xfId="0" applyFont="1" applyBorder="1" applyAlignment="1">
      <alignment horizontal="left" vertical="center"/>
    </xf>
    <xf numFmtId="4" fontId="31" fillId="36" borderId="0" xfId="0" applyNumberFormat="1" applyFont="1" applyFill="1" applyAlignment="1">
      <alignment horizontal="center" vertical="center"/>
    </xf>
    <xf numFmtId="4" fontId="31" fillId="36" borderId="26" xfId="0" applyNumberFormat="1" applyFont="1" applyFill="1" applyBorder="1" applyAlignment="1">
      <alignment horizontal="center" vertical="center"/>
    </xf>
    <xf numFmtId="2" fontId="0" fillId="0" borderId="0" xfId="0" applyNumberFormat="1"/>
    <xf numFmtId="0" fontId="0" fillId="0" borderId="0" xfId="0" quotePrefix="1" applyAlignment="1">
      <alignment vertical="center"/>
    </xf>
    <xf numFmtId="4" fontId="35" fillId="0" borderId="37" xfId="0" applyNumberFormat="1" applyFont="1" applyBorder="1" applyAlignment="1">
      <alignment horizontal="center" vertical="center"/>
    </xf>
    <xf numFmtId="4" fontId="35" fillId="0" borderId="34" xfId="0" applyNumberFormat="1" applyFont="1" applyBorder="1" applyAlignment="1">
      <alignment horizontal="center" vertical="center"/>
    </xf>
    <xf numFmtId="4" fontId="35" fillId="0" borderId="33" xfId="0" applyNumberFormat="1" applyFont="1" applyBorder="1" applyAlignment="1">
      <alignment horizontal="center" vertical="center"/>
    </xf>
    <xf numFmtId="4" fontId="35" fillId="0" borderId="11" xfId="0" applyNumberFormat="1" applyFont="1" applyBorder="1" applyAlignment="1">
      <alignment horizontal="center" vertical="center"/>
    </xf>
    <xf numFmtId="4" fontId="35" fillId="0" borderId="36" xfId="0" applyNumberFormat="1" applyFont="1" applyBorder="1" applyAlignment="1">
      <alignment horizontal="center" vertical="center"/>
    </xf>
    <xf numFmtId="4" fontId="35" fillId="0" borderId="35" xfId="0" applyNumberFormat="1" applyFont="1" applyBorder="1" applyAlignment="1">
      <alignment horizontal="center" vertical="center"/>
    </xf>
    <xf numFmtId="4" fontId="35" fillId="0" borderId="23" xfId="0" applyNumberFormat="1" applyFont="1" applyBorder="1" applyAlignment="1">
      <alignment horizontal="center" vertical="center"/>
    </xf>
    <xf numFmtId="0" fontId="9" fillId="34" borderId="16" xfId="0" applyFont="1" applyFill="1" applyBorder="1" applyAlignment="1">
      <alignment horizontal="center" vertical="center" wrapText="1"/>
    </xf>
    <xf numFmtId="0" fontId="9" fillId="34" borderId="19" xfId="0" applyFont="1" applyFill="1" applyBorder="1" applyAlignment="1">
      <alignment horizontal="center" vertical="center" wrapText="1"/>
    </xf>
    <xf numFmtId="0" fontId="35" fillId="0" borderId="31" xfId="0" applyFont="1" applyBorder="1" applyAlignment="1">
      <alignment horizontal="left" vertical="center"/>
    </xf>
    <xf numFmtId="0" fontId="26" fillId="0" borderId="0" xfId="0" applyFont="1" applyAlignment="1">
      <alignment vertical="center" wrapText="1"/>
    </xf>
    <xf numFmtId="0" fontId="41" fillId="37" borderId="0" xfId="0" applyFont="1" applyFill="1" applyAlignment="1">
      <alignment horizontal="center"/>
    </xf>
    <xf numFmtId="0" fontId="31" fillId="0" borderId="36" xfId="0" applyFont="1" applyBorder="1" applyAlignment="1">
      <alignment horizontal="center" vertical="center"/>
    </xf>
    <xf numFmtId="2" fontId="35" fillId="0" borderId="35" xfId="0" applyNumberFormat="1" applyFont="1" applyBorder="1" applyAlignment="1">
      <alignment horizontal="center" vertical="center"/>
    </xf>
    <xf numFmtId="0" fontId="2" fillId="0" borderId="33" xfId="0" applyFont="1" applyBorder="1" applyAlignment="1">
      <alignment horizontal="center" vertical="center" wrapText="1"/>
    </xf>
    <xf numFmtId="0" fontId="2" fillId="0" borderId="11" xfId="0" applyFont="1" applyBorder="1" applyAlignment="1">
      <alignment horizontal="center" vertical="center" wrapText="1"/>
    </xf>
    <xf numFmtId="0" fontId="42" fillId="0" borderId="0" xfId="0" applyFont="1" applyAlignment="1">
      <alignment vertical="center"/>
    </xf>
    <xf numFmtId="0" fontId="7" fillId="34" borderId="33" xfId="0" applyFont="1" applyFill="1" applyBorder="1" applyAlignment="1">
      <alignment horizontal="center" vertical="center" wrapText="1"/>
    </xf>
    <xf numFmtId="0" fontId="9" fillId="33" borderId="0" xfId="0" applyFont="1" applyFill="1" applyAlignment="1">
      <alignment horizontal="center" vertical="center" wrapText="1"/>
    </xf>
    <xf numFmtId="0" fontId="9" fillId="33" borderId="30" xfId="0" applyFont="1" applyFill="1" applyBorder="1" applyAlignment="1">
      <alignment horizontal="center" vertical="center" wrapText="1"/>
    </xf>
    <xf numFmtId="4" fontId="9" fillId="33" borderId="30" xfId="0" applyNumberFormat="1" applyFont="1" applyFill="1" applyBorder="1" applyAlignment="1">
      <alignment horizontal="center" vertical="center" wrapText="1"/>
    </xf>
    <xf numFmtId="0" fontId="9" fillId="34" borderId="30" xfId="0" applyFont="1" applyFill="1" applyBorder="1" applyAlignment="1">
      <alignment horizontal="center" vertical="center" wrapText="1"/>
    </xf>
    <xf numFmtId="0" fontId="7" fillId="34" borderId="30" xfId="0" applyFont="1" applyFill="1" applyBorder="1" applyAlignment="1">
      <alignment horizontal="center" vertical="center" wrapText="1"/>
    </xf>
    <xf numFmtId="0" fontId="7" fillId="34" borderId="28" xfId="0" applyFont="1" applyFill="1" applyBorder="1" applyAlignment="1">
      <alignment horizontal="center" vertical="center" wrapText="1"/>
    </xf>
    <xf numFmtId="0" fontId="9" fillId="34" borderId="29" xfId="0" applyFont="1" applyFill="1" applyBorder="1" applyAlignment="1">
      <alignment horizontal="center" vertical="center" wrapText="1"/>
    </xf>
    <xf numFmtId="0" fontId="31" fillId="0" borderId="0" xfId="0" quotePrefix="1" applyFont="1" applyAlignment="1">
      <alignment vertical="center"/>
    </xf>
    <xf numFmtId="0" fontId="7" fillId="34" borderId="37" xfId="0" applyFont="1" applyFill="1" applyBorder="1" applyAlignment="1">
      <alignment horizontal="center" vertical="center" wrapText="1"/>
    </xf>
    <xf numFmtId="0" fontId="9" fillId="33" borderId="33" xfId="0" applyFont="1" applyFill="1" applyBorder="1" applyAlignment="1">
      <alignment horizontal="center" vertical="center" wrapText="1"/>
    </xf>
    <xf numFmtId="4" fontId="9" fillId="33" borderId="33" xfId="0" applyNumberFormat="1" applyFont="1" applyFill="1" applyBorder="1" applyAlignment="1">
      <alignment horizontal="center" vertical="center" wrapText="1"/>
    </xf>
    <xf numFmtId="0" fontId="9" fillId="33" borderId="34" xfId="0" applyFont="1" applyFill="1" applyBorder="1" applyAlignment="1">
      <alignment horizontal="center" vertical="center" wrapText="1"/>
    </xf>
    <xf numFmtId="0" fontId="9" fillId="34" borderId="34" xfId="0" applyFont="1" applyFill="1" applyBorder="1" applyAlignment="1">
      <alignment horizontal="center" vertical="center" wrapText="1"/>
    </xf>
    <xf numFmtId="4" fontId="31" fillId="0" borderId="27" xfId="0" applyNumberFormat="1" applyFont="1" applyBorder="1" applyAlignment="1">
      <alignment horizontal="center" vertical="center"/>
    </xf>
    <xf numFmtId="2" fontId="39" fillId="0" borderId="0" xfId="0" applyNumberFormat="1" applyFont="1" applyAlignment="1">
      <alignment horizontal="center" vertical="center" wrapText="1"/>
    </xf>
    <xf numFmtId="0" fontId="35" fillId="0" borderId="0" xfId="0" applyFont="1" applyAlignment="1">
      <alignment horizontal="center" vertical="center" wrapText="1"/>
    </xf>
    <xf numFmtId="0" fontId="31" fillId="0" borderId="35" xfId="0" applyFont="1" applyBorder="1" applyAlignment="1">
      <alignment horizontal="center" vertical="center"/>
    </xf>
    <xf numFmtId="4" fontId="31" fillId="0" borderId="33" xfId="0" applyNumberFormat="1" applyFont="1" applyBorder="1" applyAlignment="1">
      <alignment horizontal="center" vertical="center"/>
    </xf>
    <xf numFmtId="4" fontId="31" fillId="0" borderId="11" xfId="0" applyNumberFormat="1" applyFont="1" applyBorder="1" applyAlignment="1">
      <alignment horizontal="center" vertical="center"/>
    </xf>
    <xf numFmtId="4" fontId="31" fillId="0" borderId="36" xfId="0" applyNumberFormat="1" applyFont="1" applyBorder="1" applyAlignment="1">
      <alignment horizontal="center" vertical="center"/>
    </xf>
    <xf numFmtId="4" fontId="31" fillId="0" borderId="35" xfId="0" applyNumberFormat="1" applyFont="1" applyBorder="1" applyAlignment="1">
      <alignment horizontal="center" vertical="center"/>
    </xf>
    <xf numFmtId="0" fontId="31" fillId="0" borderId="20" xfId="0" applyFont="1" applyBorder="1" applyAlignment="1">
      <alignment horizontal="left" vertical="center"/>
    </xf>
    <xf numFmtId="0" fontId="31" fillId="0" borderId="24" xfId="0" applyFont="1" applyBorder="1" applyAlignment="1">
      <alignment horizontal="left" vertical="center"/>
    </xf>
    <xf numFmtId="0" fontId="31" fillId="0" borderId="24" xfId="0" applyFont="1" applyBorder="1" applyAlignment="1">
      <alignment vertical="center"/>
    </xf>
    <xf numFmtId="4" fontId="31" fillId="0" borderId="5" xfId="0" applyNumberFormat="1" applyFont="1" applyBorder="1" applyAlignment="1">
      <alignment horizontal="center" vertical="center"/>
    </xf>
    <xf numFmtId="4" fontId="31" fillId="0" borderId="7" xfId="0" applyNumberFormat="1" applyFont="1" applyBorder="1" applyAlignment="1">
      <alignment horizontal="center" vertical="center"/>
    </xf>
    <xf numFmtId="0" fontId="31" fillId="0" borderId="7" xfId="0" applyFont="1" applyBorder="1" applyAlignment="1">
      <alignment horizontal="center" vertical="center"/>
    </xf>
    <xf numFmtId="0" fontId="9" fillId="33" borderId="5" xfId="0" applyFont="1" applyFill="1" applyBorder="1" applyAlignment="1">
      <alignment horizontal="center" vertical="center" wrapText="1"/>
    </xf>
    <xf numFmtId="0" fontId="9" fillId="33" borderId="11" xfId="0" applyFont="1" applyFill="1" applyBorder="1" applyAlignment="1">
      <alignment horizontal="center" vertical="center" wrapText="1"/>
    </xf>
    <xf numFmtId="4" fontId="35" fillId="36" borderId="29" xfId="0" applyNumberFormat="1" applyFont="1" applyFill="1" applyBorder="1" applyAlignment="1">
      <alignment horizontal="center" vertical="center"/>
    </xf>
    <xf numFmtId="4" fontId="35" fillId="36" borderId="13" xfId="0" applyNumberFormat="1" applyFont="1" applyFill="1" applyBorder="1" applyAlignment="1">
      <alignment horizontal="center" vertical="center"/>
    </xf>
    <xf numFmtId="4" fontId="35" fillId="36" borderId="25" xfId="0" applyNumberFormat="1" applyFont="1" applyFill="1" applyBorder="1" applyAlignment="1">
      <alignment horizontal="center" vertical="center"/>
    </xf>
    <xf numFmtId="2" fontId="31" fillId="36" borderId="25" xfId="0" applyNumberFormat="1" applyFont="1" applyFill="1" applyBorder="1" applyAlignment="1">
      <alignment horizontal="center" vertical="center"/>
    </xf>
    <xf numFmtId="4" fontId="35" fillId="36" borderId="33" xfId="0" applyNumberFormat="1" applyFont="1" applyFill="1" applyBorder="1" applyAlignment="1">
      <alignment horizontal="center" vertical="center"/>
    </xf>
    <xf numFmtId="4" fontId="35" fillId="36" borderId="36" xfId="0" applyNumberFormat="1" applyFont="1" applyFill="1" applyBorder="1" applyAlignment="1">
      <alignment horizontal="center" vertical="center"/>
    </xf>
    <xf numFmtId="0" fontId="31" fillId="0" borderId="2" xfId="0" applyFont="1" applyBorder="1" applyAlignment="1">
      <alignment vertical="center"/>
    </xf>
    <xf numFmtId="2" fontId="31" fillId="0" borderId="14" xfId="0" applyNumberFormat="1" applyFont="1" applyBorder="1" applyAlignment="1">
      <alignment horizontal="center" vertical="center"/>
    </xf>
    <xf numFmtId="0" fontId="35" fillId="0" borderId="0" xfId="0" applyFont="1" applyAlignment="1">
      <alignment vertical="center"/>
    </xf>
    <xf numFmtId="0" fontId="31" fillId="0" borderId="20" xfId="0" applyFont="1" applyBorder="1" applyAlignment="1">
      <alignment vertical="center"/>
    </xf>
    <xf numFmtId="0" fontId="9" fillId="33" borderId="21" xfId="0" applyFont="1" applyFill="1" applyBorder="1" applyAlignment="1">
      <alignment horizontal="center" vertical="center" wrapText="1"/>
    </xf>
    <xf numFmtId="0" fontId="2" fillId="0" borderId="26" xfId="0" applyFont="1" applyBorder="1" applyAlignment="1">
      <alignment horizontal="center" vertical="center" wrapText="1"/>
    </xf>
    <xf numFmtId="0" fontId="31" fillId="0" borderId="13" xfId="0" applyFont="1" applyBorder="1" applyAlignment="1">
      <alignment vertical="center"/>
    </xf>
    <xf numFmtId="0" fontId="9" fillId="33" borderId="47" xfId="0" applyFont="1" applyFill="1" applyBorder="1" applyAlignment="1">
      <alignment horizontal="center" vertical="center" wrapText="1"/>
    </xf>
    <xf numFmtId="0" fontId="9" fillId="33" borderId="69" xfId="0" applyFont="1" applyFill="1" applyBorder="1" applyAlignment="1">
      <alignment horizontal="center" vertical="center" wrapText="1"/>
    </xf>
    <xf numFmtId="0" fontId="9" fillId="33" borderId="80" xfId="0" applyFont="1" applyFill="1" applyBorder="1" applyAlignment="1">
      <alignment horizontal="center" vertical="center" wrapText="1"/>
    </xf>
    <xf numFmtId="0" fontId="9" fillId="34" borderId="80" xfId="0" applyFont="1" applyFill="1" applyBorder="1" applyAlignment="1">
      <alignment horizontal="center" vertical="center" wrapText="1"/>
    </xf>
    <xf numFmtId="0" fontId="9" fillId="34" borderId="70" xfId="0" applyFont="1" applyFill="1" applyBorder="1" applyAlignment="1">
      <alignment horizontal="center" vertical="center" wrapText="1"/>
    </xf>
    <xf numFmtId="4" fontId="0" fillId="0" borderId="26" xfId="0" applyNumberFormat="1" applyBorder="1" applyAlignment="1">
      <alignment horizontal="center" wrapText="1"/>
    </xf>
    <xf numFmtId="0" fontId="2" fillId="0" borderId="36" xfId="0" applyFont="1" applyBorder="1" applyAlignment="1">
      <alignment horizontal="center" vertical="center" wrapText="1"/>
    </xf>
    <xf numFmtId="0" fontId="9" fillId="34" borderId="11" xfId="0" applyFont="1" applyFill="1" applyBorder="1" applyAlignment="1">
      <alignment horizontal="center" vertical="center" wrapText="1"/>
    </xf>
    <xf numFmtId="0" fontId="9" fillId="34" borderId="33" xfId="0" applyFont="1" applyFill="1" applyBorder="1" applyAlignment="1">
      <alignment horizontal="center" vertical="center" wrapText="1"/>
    </xf>
    <xf numFmtId="0" fontId="2" fillId="0" borderId="35" xfId="0" applyFont="1" applyBorder="1" applyAlignment="1">
      <alignment horizontal="center" vertical="center" wrapText="1"/>
    </xf>
    <xf numFmtId="0" fontId="38" fillId="33" borderId="1" xfId="0" applyFont="1" applyFill="1" applyBorder="1" applyAlignment="1">
      <alignment horizontal="center" vertical="center" wrapText="1"/>
    </xf>
    <xf numFmtId="0" fontId="33" fillId="33" borderId="1" xfId="0" applyFont="1" applyFill="1" applyBorder="1" applyAlignment="1">
      <alignment horizontal="center" vertical="center"/>
    </xf>
    <xf numFmtId="0" fontId="33" fillId="33" borderId="48" xfId="0" applyFont="1" applyFill="1" applyBorder="1" applyAlignment="1">
      <alignment horizontal="center" vertical="center"/>
    </xf>
    <xf numFmtId="2" fontId="39" fillId="0" borderId="33" xfId="0" applyNumberFormat="1" applyFont="1" applyBorder="1" applyAlignment="1">
      <alignment horizontal="center" vertical="center" wrapText="1"/>
    </xf>
    <xf numFmtId="2" fontId="39" fillId="0" borderId="36" xfId="0" applyNumberFormat="1" applyFont="1" applyBorder="1" applyAlignment="1">
      <alignment horizontal="center" vertical="center" wrapText="1"/>
    </xf>
    <xf numFmtId="2" fontId="39" fillId="0" borderId="37" xfId="0" applyNumberFormat="1" applyFont="1" applyBorder="1" applyAlignment="1">
      <alignment horizontal="center" vertical="center" wrapText="1"/>
    </xf>
    <xf numFmtId="2" fontId="31" fillId="0" borderId="34" xfId="0" applyNumberFormat="1" applyFont="1" applyBorder="1" applyAlignment="1">
      <alignment horizontal="center" vertical="center"/>
    </xf>
    <xf numFmtId="2" fontId="40" fillId="0" borderId="33" xfId="353" applyNumberFormat="1" applyFont="1" applyBorder="1" applyAlignment="1">
      <alignment horizontal="center" vertical="center"/>
    </xf>
    <xf numFmtId="0" fontId="9" fillId="34" borderId="69" xfId="0" applyFont="1" applyFill="1" applyBorder="1" applyAlignment="1">
      <alignment horizontal="center" vertical="center" wrapText="1"/>
    </xf>
    <xf numFmtId="0" fontId="9" fillId="33" borderId="70" xfId="0" applyFont="1" applyFill="1" applyBorder="1" applyAlignment="1">
      <alignment horizontal="center" vertical="center" wrapText="1"/>
    </xf>
    <xf numFmtId="0" fontId="9" fillId="33" borderId="27" xfId="0" applyFont="1" applyFill="1" applyBorder="1" applyAlignment="1">
      <alignment horizontal="center" vertical="center" wrapText="1"/>
    </xf>
    <xf numFmtId="0" fontId="9" fillId="33" borderId="15" xfId="0" applyFont="1" applyFill="1" applyBorder="1" applyAlignment="1">
      <alignment horizontal="center" vertical="center" wrapText="1"/>
    </xf>
    <xf numFmtId="0" fontId="9" fillId="33" borderId="24" xfId="0" applyFont="1" applyFill="1" applyBorder="1" applyAlignment="1">
      <alignment horizontal="center" vertical="center" wrapText="1"/>
    </xf>
    <xf numFmtId="0" fontId="9" fillId="33" borderId="85" xfId="0" applyFont="1" applyFill="1" applyBorder="1" applyAlignment="1">
      <alignment horizontal="center" vertical="center" wrapText="1"/>
    </xf>
    <xf numFmtId="0" fontId="9" fillId="33" borderId="86" xfId="0" applyFont="1" applyFill="1" applyBorder="1" applyAlignment="1">
      <alignment horizontal="center" vertical="center" wrapText="1"/>
    </xf>
    <xf numFmtId="0" fontId="9" fillId="33" borderId="87" xfId="0" applyFont="1" applyFill="1" applyBorder="1" applyAlignment="1">
      <alignment horizontal="center" vertical="center" wrapText="1"/>
    </xf>
    <xf numFmtId="0" fontId="9" fillId="33" borderId="49" xfId="0" applyFont="1" applyFill="1" applyBorder="1" applyAlignment="1">
      <alignment horizontal="center" vertical="center" wrapText="1"/>
    </xf>
    <xf numFmtId="0" fontId="9" fillId="33" borderId="88" xfId="0" applyFont="1" applyFill="1" applyBorder="1" applyAlignment="1">
      <alignment horizontal="center" vertical="center" wrapText="1"/>
    </xf>
    <xf numFmtId="0" fontId="9" fillId="33" borderId="50" xfId="0" applyFont="1" applyFill="1" applyBorder="1" applyAlignment="1">
      <alignment horizontal="center" vertical="center" wrapText="1"/>
    </xf>
    <xf numFmtId="0" fontId="9" fillId="33" borderId="51" xfId="0" applyFont="1" applyFill="1" applyBorder="1" applyAlignment="1">
      <alignment horizontal="center" vertical="center" wrapText="1"/>
    </xf>
    <xf numFmtId="2" fontId="39" fillId="0" borderId="30" xfId="0" applyNumberFormat="1" applyFont="1" applyBorder="1" applyAlignment="1">
      <alignment horizontal="center" vertical="center" wrapText="1"/>
    </xf>
    <xf numFmtId="2" fontId="39" fillId="0" borderId="29" xfId="0" applyNumberFormat="1" applyFont="1" applyBorder="1" applyAlignment="1">
      <alignment horizontal="center" vertical="center" wrapText="1"/>
    </xf>
    <xf numFmtId="2" fontId="31" fillId="0" borderId="31" xfId="0" applyNumberFormat="1" applyFont="1" applyBorder="1" applyAlignment="1">
      <alignment horizontal="center" vertical="center"/>
    </xf>
    <xf numFmtId="2" fontId="39" fillId="0" borderId="13" xfId="0" applyNumberFormat="1" applyFont="1" applyBorder="1" applyAlignment="1">
      <alignment horizontal="center" vertical="center" wrapText="1"/>
    </xf>
    <xf numFmtId="2" fontId="39" fillId="0" borderId="25" xfId="0" applyNumberFormat="1" applyFont="1" applyBorder="1" applyAlignment="1">
      <alignment horizontal="center" vertical="center" wrapText="1"/>
    </xf>
    <xf numFmtId="0" fontId="35" fillId="0" borderId="89" xfId="0" applyFont="1" applyBorder="1" applyAlignment="1">
      <alignment horizontal="left" vertical="center"/>
    </xf>
    <xf numFmtId="4" fontId="31" fillId="0" borderId="14" xfId="0" applyNumberFormat="1" applyFont="1" applyBorder="1" applyAlignment="1">
      <alignment horizontal="center" vertical="center"/>
    </xf>
    <xf numFmtId="4" fontId="31" fillId="0" borderId="32" xfId="0" applyNumberFormat="1" applyFont="1" applyBorder="1" applyAlignment="1">
      <alignment horizontal="center" vertical="center"/>
    </xf>
    <xf numFmtId="4" fontId="31" fillId="0" borderId="22" xfId="0" applyNumberFormat="1" applyFont="1" applyBorder="1" applyAlignment="1">
      <alignment horizontal="center" vertical="center"/>
    </xf>
    <xf numFmtId="4" fontId="31" fillId="0" borderId="10" xfId="0" applyNumberFormat="1" applyFont="1" applyBorder="1" applyAlignment="1">
      <alignment horizontal="center" vertical="center"/>
    </xf>
    <xf numFmtId="167" fontId="0" fillId="0" borderId="0" xfId="0" applyNumberFormat="1"/>
    <xf numFmtId="0" fontId="29" fillId="32" borderId="0" xfId="0" applyFont="1" applyFill="1" applyAlignment="1">
      <alignment horizontal="center"/>
    </xf>
    <xf numFmtId="0" fontId="44" fillId="35" borderId="0" xfId="0" applyFont="1" applyFill="1" applyAlignment="1">
      <alignment horizontal="center" vertical="center" wrapText="1"/>
    </xf>
    <xf numFmtId="0" fontId="43" fillId="35" borderId="0" xfId="0" applyFont="1" applyFill="1" applyAlignment="1">
      <alignment horizontal="center" vertical="center" wrapText="1"/>
    </xf>
    <xf numFmtId="9" fontId="31" fillId="0" borderId="0" xfId="439" applyFont="1" applyFill="1" applyBorder="1" applyAlignment="1">
      <alignment horizontal="center" vertical="center"/>
    </xf>
    <xf numFmtId="2" fontId="31" fillId="0" borderId="0" xfId="0" applyNumberFormat="1" applyFont="1" applyAlignment="1">
      <alignment vertical="center"/>
    </xf>
    <xf numFmtId="4" fontId="35" fillId="0" borderId="101" xfId="0" applyNumberFormat="1" applyFont="1" applyBorder="1" applyAlignment="1">
      <alignment horizontal="center" vertical="center"/>
    </xf>
    <xf numFmtId="0" fontId="35" fillId="0" borderId="99" xfId="0" applyFont="1" applyBorder="1" applyAlignment="1">
      <alignment horizontal="left" vertical="center"/>
    </xf>
    <xf numFmtId="2" fontId="31" fillId="0" borderId="98" xfId="0" applyNumberFormat="1" applyFont="1" applyBorder="1" applyAlignment="1">
      <alignment horizontal="center" vertical="center"/>
    </xf>
    <xf numFmtId="4" fontId="35" fillId="0" borderId="99" xfId="0" applyNumberFormat="1" applyFont="1" applyBorder="1" applyAlignment="1">
      <alignment horizontal="center" vertical="center"/>
    </xf>
    <xf numFmtId="4" fontId="35" fillId="0" borderId="102" xfId="0" applyNumberFormat="1" applyFont="1" applyBorder="1" applyAlignment="1">
      <alignment horizontal="center" vertical="center"/>
    </xf>
    <xf numFmtId="2" fontId="39" fillId="0" borderId="99" xfId="0" applyNumberFormat="1" applyFont="1" applyBorder="1" applyAlignment="1">
      <alignment horizontal="center" vertical="center" wrapText="1"/>
    </xf>
    <xf numFmtId="0" fontId="2" fillId="0" borderId="98" xfId="0" applyFont="1" applyBorder="1" applyAlignment="1">
      <alignment horizontal="center" vertical="center" wrapText="1"/>
    </xf>
    <xf numFmtId="2" fontId="41" fillId="0" borderId="0" xfId="51" applyNumberFormat="1" applyFont="1" applyAlignment="1">
      <alignment horizontal="center"/>
    </xf>
    <xf numFmtId="4" fontId="35" fillId="36" borderId="98" xfId="0" applyNumberFormat="1" applyFont="1" applyFill="1" applyBorder="1" applyAlignment="1">
      <alignment horizontal="center" vertical="center"/>
    </xf>
    <xf numFmtId="4" fontId="35" fillId="0" borderId="98" xfId="0" applyNumberFormat="1" applyFont="1" applyBorder="1" applyAlignment="1">
      <alignment horizontal="center" vertical="center"/>
    </xf>
    <xf numFmtId="0" fontId="61" fillId="0" borderId="0" xfId="0" applyFont="1" applyAlignment="1">
      <alignment horizontal="center"/>
    </xf>
    <xf numFmtId="2" fontId="31" fillId="0" borderId="100" xfId="0" applyNumberFormat="1" applyFont="1" applyBorder="1" applyAlignment="1">
      <alignment horizontal="center" vertical="center"/>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4" fontId="35" fillId="0" borderId="100" xfId="0" applyNumberFormat="1" applyFont="1" applyBorder="1" applyAlignment="1">
      <alignment horizontal="center" vertical="center"/>
    </xf>
    <xf numFmtId="0" fontId="35" fillId="0" borderId="100" xfId="0" applyFont="1" applyBorder="1" applyAlignment="1">
      <alignment horizontal="left" vertical="center"/>
    </xf>
    <xf numFmtId="0" fontId="35" fillId="0" borderId="103" xfId="0" applyFont="1" applyBorder="1" applyAlignment="1">
      <alignment horizontal="left" vertical="center"/>
    </xf>
    <xf numFmtId="2" fontId="39" fillId="0" borderId="101" xfId="0" applyNumberFormat="1" applyFont="1" applyBorder="1" applyAlignment="1">
      <alignment horizontal="center" vertical="center" wrapText="1"/>
    </xf>
    <xf numFmtId="0" fontId="31" fillId="0" borderId="98" xfId="0" applyFont="1" applyBorder="1" applyAlignment="1">
      <alignment horizontal="center" vertical="center"/>
    </xf>
    <xf numFmtId="2" fontId="31" fillId="0" borderId="102" xfId="0" applyNumberFormat="1" applyFont="1" applyBorder="1" applyAlignment="1">
      <alignment horizontal="center" vertical="center"/>
    </xf>
    <xf numFmtId="4" fontId="31" fillId="0" borderId="104" xfId="0" applyNumberFormat="1" applyFont="1" applyBorder="1" applyAlignment="1">
      <alignment horizontal="center" vertical="center"/>
    </xf>
    <xf numFmtId="4" fontId="31" fillId="0" borderId="101" xfId="0" applyNumberFormat="1" applyFont="1" applyBorder="1" applyAlignment="1">
      <alignment horizontal="center" vertical="center"/>
    </xf>
    <xf numFmtId="4" fontId="31" fillId="0" borderId="98" xfId="0" applyNumberFormat="1" applyFont="1" applyBorder="1" applyAlignment="1">
      <alignment horizontal="center" vertical="center"/>
    </xf>
    <xf numFmtId="4" fontId="31" fillId="0" borderId="102" xfId="0" applyNumberFormat="1" applyFont="1" applyBorder="1" applyAlignment="1">
      <alignment horizontal="center" vertical="center"/>
    </xf>
    <xf numFmtId="0" fontId="35" fillId="0" borderId="105" xfId="0" applyFont="1" applyBorder="1" applyAlignment="1">
      <alignment horizontal="left" vertical="center"/>
    </xf>
    <xf numFmtId="2" fontId="39" fillId="0" borderId="98" xfId="0" applyNumberFormat="1" applyFont="1" applyBorder="1" applyAlignment="1">
      <alignment horizontal="center" vertical="center" wrapText="1"/>
    </xf>
    <xf numFmtId="4" fontId="35" fillId="36" borderId="99" xfId="0" applyNumberFormat="1" applyFont="1" applyFill="1" applyBorder="1" applyAlignment="1">
      <alignment horizontal="center" vertical="center"/>
    </xf>
    <xf numFmtId="0" fontId="7" fillId="34" borderId="2" xfId="0" applyFont="1" applyFill="1" applyBorder="1" applyAlignment="1">
      <alignment horizontal="center" vertical="center" wrapText="1"/>
    </xf>
    <xf numFmtId="0" fontId="9" fillId="33" borderId="52" xfId="0" applyFont="1" applyFill="1" applyBorder="1" applyAlignment="1">
      <alignment horizontal="center" vertical="center" wrapText="1"/>
    </xf>
    <xf numFmtId="0" fontId="9" fillId="33" borderId="54" xfId="0" applyFont="1" applyFill="1" applyBorder="1" applyAlignment="1">
      <alignment horizontal="center" vertical="center" wrapText="1"/>
    </xf>
    <xf numFmtId="0" fontId="7" fillId="34" borderId="21" xfId="0" applyFont="1" applyFill="1" applyBorder="1" applyAlignment="1">
      <alignment horizontal="center" vertical="center" wrapText="1"/>
    </xf>
    <xf numFmtId="0" fontId="9" fillId="33" borderId="109" xfId="0" applyFont="1" applyFill="1" applyBorder="1" applyAlignment="1">
      <alignment horizontal="center" vertical="center" wrapText="1"/>
    </xf>
    <xf numFmtId="2" fontId="35" fillId="0" borderId="13" xfId="0" applyNumberFormat="1" applyFont="1" applyBorder="1" applyAlignment="1">
      <alignment horizontal="center" vertical="center"/>
    </xf>
    <xf numFmtId="2" fontId="35" fillId="0" borderId="14" xfId="0" applyNumberFormat="1" applyFont="1" applyBorder="1" applyAlignment="1">
      <alignment horizontal="center" vertical="center"/>
    </xf>
    <xf numFmtId="0" fontId="31" fillId="0" borderId="113" xfId="0" applyFont="1" applyBorder="1" applyAlignment="1">
      <alignment horizontal="center" vertical="center"/>
    </xf>
    <xf numFmtId="0" fontId="31" fillId="0" borderId="114"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115" xfId="0" applyFont="1" applyBorder="1" applyAlignment="1">
      <alignment horizontal="center" vertical="center"/>
    </xf>
    <xf numFmtId="0" fontId="31" fillId="0" borderId="116" xfId="0" applyFont="1" applyBorder="1" applyAlignment="1">
      <alignment horizontal="center" vertical="center"/>
    </xf>
    <xf numFmtId="2" fontId="31" fillId="0" borderId="13" xfId="0" applyNumberFormat="1" applyFont="1" applyBorder="1" applyAlignment="1">
      <alignment horizontal="center" vertical="center"/>
    </xf>
    <xf numFmtId="0" fontId="9" fillId="33" borderId="108" xfId="0" applyFont="1" applyFill="1" applyBorder="1" applyAlignment="1">
      <alignment horizontal="center" vertical="center" wrapText="1"/>
    </xf>
    <xf numFmtId="0" fontId="0" fillId="0" borderId="118" xfId="0" applyBorder="1" applyAlignment="1">
      <alignment wrapText="1"/>
    </xf>
    <xf numFmtId="0" fontId="0" fillId="0" borderId="113" xfId="0" applyBorder="1" applyAlignment="1">
      <alignment wrapText="1"/>
    </xf>
    <xf numFmtId="0" fontId="0" fillId="0" borderId="13" xfId="0" applyBorder="1" applyAlignment="1">
      <alignment wrapText="1"/>
    </xf>
    <xf numFmtId="0" fontId="0" fillId="0" borderId="115" xfId="0" applyBorder="1" applyAlignment="1">
      <alignment wrapText="1"/>
    </xf>
    <xf numFmtId="0" fontId="0" fillId="0" borderId="25" xfId="0" applyBorder="1" applyAlignment="1">
      <alignment wrapText="1"/>
    </xf>
    <xf numFmtId="0" fontId="31" fillId="0" borderId="105" xfId="0" applyFont="1" applyBorder="1" applyAlignment="1">
      <alignment horizontal="left" vertical="center"/>
    </xf>
    <xf numFmtId="0" fontId="31" fillId="0" borderId="103" xfId="0" applyFont="1" applyBorder="1" applyAlignment="1">
      <alignment horizontal="left" vertical="center"/>
    </xf>
    <xf numFmtId="0" fontId="35" fillId="0" borderId="83" xfId="0" applyFont="1" applyBorder="1" applyAlignment="1">
      <alignment horizontal="left" vertical="center"/>
    </xf>
    <xf numFmtId="0" fontId="9" fillId="33" borderId="106" xfId="0" applyFont="1" applyFill="1" applyBorder="1" applyAlignment="1">
      <alignment horizontal="center" vertical="center" wrapText="1"/>
    </xf>
    <xf numFmtId="0" fontId="9" fillId="33" borderId="100" xfId="0" applyFont="1" applyFill="1" applyBorder="1" applyAlignment="1">
      <alignment horizontal="center" vertical="center" wrapText="1"/>
    </xf>
    <xf numFmtId="0" fontId="9" fillId="33" borderId="103" xfId="0" applyFont="1" applyFill="1" applyBorder="1" applyAlignment="1">
      <alignment horizontal="center" vertical="center" wrapText="1"/>
    </xf>
    <xf numFmtId="0" fontId="9" fillId="33" borderId="105" xfId="0" applyFont="1" applyFill="1" applyBorder="1" applyAlignment="1">
      <alignment horizontal="center" vertical="center" wrapText="1"/>
    </xf>
    <xf numFmtId="0" fontId="9" fillId="34" borderId="106" xfId="0" applyFont="1" applyFill="1" applyBorder="1" applyAlignment="1">
      <alignment horizontal="center" vertical="center" wrapText="1"/>
    </xf>
    <xf numFmtId="0" fontId="9" fillId="34" borderId="103" xfId="0" applyFont="1" applyFill="1" applyBorder="1" applyAlignment="1">
      <alignment horizontal="center" vertical="center" wrapText="1"/>
    </xf>
    <xf numFmtId="0" fontId="9" fillId="34" borderId="105" xfId="0" applyFont="1" applyFill="1" applyBorder="1" applyAlignment="1">
      <alignment horizontal="center" vertical="center" wrapText="1"/>
    </xf>
    <xf numFmtId="0" fontId="9" fillId="34" borderId="101" xfId="0" applyFont="1" applyFill="1" applyBorder="1" applyAlignment="1">
      <alignment horizontal="center" vertical="center" wrapText="1"/>
    </xf>
    <xf numFmtId="0" fontId="9" fillId="34" borderId="98" xfId="0" applyFont="1" applyFill="1" applyBorder="1" applyAlignment="1">
      <alignment horizontal="center" vertical="center" wrapText="1"/>
    </xf>
    <xf numFmtId="0" fontId="9" fillId="34" borderId="102" xfId="0" applyFont="1" applyFill="1" applyBorder="1" applyAlignment="1">
      <alignment horizontal="center" vertical="center" wrapText="1"/>
    </xf>
    <xf numFmtId="0" fontId="9" fillId="33" borderId="101" xfId="0" applyFont="1" applyFill="1" applyBorder="1" applyAlignment="1">
      <alignment horizontal="center" vertical="center" wrapText="1"/>
    </xf>
    <xf numFmtId="0" fontId="9" fillId="33" borderId="98" xfId="0" applyFont="1" applyFill="1" applyBorder="1" applyAlignment="1">
      <alignment horizontal="center" vertical="center" wrapText="1"/>
    </xf>
    <xf numFmtId="0" fontId="9" fillId="33" borderId="102" xfId="0" applyFont="1" applyFill="1" applyBorder="1" applyAlignment="1">
      <alignment horizontal="center" vertical="center" wrapText="1"/>
    </xf>
    <xf numFmtId="4" fontId="9" fillId="33" borderId="100" xfId="0" applyNumberFormat="1" applyFont="1" applyFill="1" applyBorder="1" applyAlignment="1">
      <alignment horizontal="center" vertical="center" wrapText="1"/>
    </xf>
    <xf numFmtId="4" fontId="9" fillId="33" borderId="101" xfId="0" applyNumberFormat="1" applyFont="1" applyFill="1" applyBorder="1" applyAlignment="1">
      <alignment horizontal="center" vertical="center" wrapText="1"/>
    </xf>
    <xf numFmtId="4" fontId="9" fillId="33" borderId="98" xfId="0" applyNumberFormat="1" applyFont="1" applyFill="1" applyBorder="1" applyAlignment="1">
      <alignment horizontal="center" vertical="center" wrapText="1"/>
    </xf>
    <xf numFmtId="4" fontId="9" fillId="33" borderId="102" xfId="0" applyNumberFormat="1" applyFont="1" applyFill="1" applyBorder="1" applyAlignment="1">
      <alignment horizontal="center" vertical="center" wrapText="1"/>
    </xf>
    <xf numFmtId="0" fontId="31" fillId="0" borderId="52" xfId="0" applyFont="1" applyBorder="1" applyAlignment="1">
      <alignment vertical="center"/>
    </xf>
    <xf numFmtId="0" fontId="31" fillId="0" borderId="53" xfId="0" applyFont="1" applyBorder="1" applyAlignment="1">
      <alignment vertical="center"/>
    </xf>
    <xf numFmtId="0" fontId="9" fillId="34" borderId="108" xfId="0" applyFont="1" applyFill="1" applyBorder="1" applyAlignment="1">
      <alignment horizontal="center" vertical="center" wrapText="1"/>
    </xf>
    <xf numFmtId="0" fontId="9" fillId="34" borderId="109" xfId="0" applyFont="1" applyFill="1" applyBorder="1" applyAlignment="1">
      <alignment horizontal="center" vertical="center" wrapText="1"/>
    </xf>
    <xf numFmtId="0" fontId="9" fillId="34" borderId="110" xfId="0" applyFont="1" applyFill="1" applyBorder="1" applyAlignment="1">
      <alignment horizontal="center" vertical="center" wrapText="1"/>
    </xf>
    <xf numFmtId="4" fontId="35" fillId="36" borderId="101" xfId="0" applyNumberFormat="1" applyFont="1" applyFill="1" applyBorder="1" applyAlignment="1">
      <alignment horizontal="center" vertical="center"/>
    </xf>
    <xf numFmtId="4" fontId="31" fillId="36" borderId="33" xfId="0" applyNumberFormat="1" applyFont="1" applyFill="1" applyBorder="1" applyAlignment="1">
      <alignment horizontal="center" vertical="center"/>
    </xf>
    <xf numFmtId="4" fontId="31" fillId="36" borderId="36" xfId="0" applyNumberFormat="1" applyFont="1" applyFill="1" applyBorder="1" applyAlignment="1">
      <alignment horizontal="center" vertical="center"/>
    </xf>
    <xf numFmtId="4" fontId="35" fillId="0" borderId="109" xfId="0" applyNumberFormat="1" applyFont="1" applyBorder="1" applyAlignment="1">
      <alignment horizontal="center" vertical="center"/>
    </xf>
    <xf numFmtId="0" fontId="7" fillId="34" borderId="103" xfId="0" applyFont="1" applyFill="1" applyBorder="1" applyAlignment="1">
      <alignment horizontal="center" vertical="center" wrapText="1"/>
    </xf>
    <xf numFmtId="0" fontId="7" fillId="34" borderId="99" xfId="0" applyFont="1" applyFill="1" applyBorder="1" applyAlignment="1">
      <alignment horizontal="center" vertical="center" wrapText="1"/>
    </xf>
    <xf numFmtId="4" fontId="9" fillId="33" borderId="0" xfId="0" applyNumberFormat="1" applyFont="1" applyFill="1" applyAlignment="1">
      <alignment horizontal="center" vertical="center" wrapText="1"/>
    </xf>
    <xf numFmtId="4" fontId="0" fillId="0" borderId="0" xfId="0" applyNumberFormat="1" applyAlignment="1">
      <alignment horizontal="center" wrapText="1"/>
    </xf>
    <xf numFmtId="0" fontId="9" fillId="33" borderId="110" xfId="0" applyFont="1" applyFill="1" applyBorder="1" applyAlignment="1">
      <alignment horizontal="center" vertical="center" wrapText="1"/>
    </xf>
    <xf numFmtId="0" fontId="9" fillId="34" borderId="99" xfId="0" applyFont="1" applyFill="1" applyBorder="1" applyAlignment="1">
      <alignment horizontal="center" vertical="center" wrapText="1"/>
    </xf>
    <xf numFmtId="0" fontId="9" fillId="34" borderId="100" xfId="0" applyFont="1" applyFill="1" applyBorder="1" applyAlignment="1">
      <alignment horizontal="center" vertical="center" wrapText="1"/>
    </xf>
    <xf numFmtId="0" fontId="9" fillId="33" borderId="99" xfId="0" applyFont="1" applyFill="1" applyBorder="1" applyAlignment="1">
      <alignment horizontal="center" vertical="center" wrapText="1"/>
    </xf>
    <xf numFmtId="2" fontId="31" fillId="0" borderId="99" xfId="0" applyNumberFormat="1" applyFont="1" applyBorder="1" applyAlignment="1">
      <alignment horizontal="center" vertical="center"/>
    </xf>
    <xf numFmtId="4" fontId="31" fillId="0" borderId="2" xfId="0" applyNumberFormat="1" applyFont="1" applyBorder="1" applyAlignment="1">
      <alignment horizontal="center" vertical="center"/>
    </xf>
    <xf numFmtId="4" fontId="31" fillId="0" borderId="103" xfId="0" applyNumberFormat="1" applyFont="1" applyBorder="1" applyAlignment="1">
      <alignment horizontal="center" vertical="center"/>
    </xf>
    <xf numFmtId="4" fontId="31" fillId="0" borderId="15" xfId="0" applyNumberFormat="1" applyFont="1" applyBorder="1" applyAlignment="1">
      <alignment horizontal="center" vertical="center"/>
    </xf>
    <xf numFmtId="2" fontId="39" fillId="0" borderId="103" xfId="0" applyNumberFormat="1" applyFont="1" applyBorder="1" applyAlignment="1">
      <alignment horizontal="center" vertical="center" wrapText="1"/>
    </xf>
    <xf numFmtId="2" fontId="39" fillId="0" borderId="2" xfId="0" applyNumberFormat="1" applyFont="1" applyBorder="1" applyAlignment="1">
      <alignment horizontal="center" vertical="center" wrapText="1"/>
    </xf>
    <xf numFmtId="2" fontId="39" fillId="0" borderId="15" xfId="0" applyNumberFormat="1" applyFont="1" applyBorder="1" applyAlignment="1">
      <alignment horizontal="center" vertical="center" wrapText="1"/>
    </xf>
    <xf numFmtId="0" fontId="31" fillId="0" borderId="99" xfId="0" applyFont="1" applyBorder="1" applyAlignment="1">
      <alignment horizontal="center" vertical="center"/>
    </xf>
    <xf numFmtId="0" fontId="31" fillId="0" borderId="99" xfId="0" applyFont="1" applyBorder="1" applyAlignment="1">
      <alignment vertical="center"/>
    </xf>
    <xf numFmtId="4" fontId="31" fillId="0" borderId="100" xfId="0" applyNumberFormat="1" applyFont="1" applyBorder="1" applyAlignment="1">
      <alignment horizontal="center" vertical="center"/>
    </xf>
    <xf numFmtId="0" fontId="44" fillId="35" borderId="99" xfId="0" applyFont="1" applyFill="1" applyBorder="1" applyAlignment="1">
      <alignment horizontal="center" vertical="center" wrapText="1"/>
    </xf>
    <xf numFmtId="0" fontId="44" fillId="35" borderId="13" xfId="0" applyFont="1" applyFill="1" applyBorder="1" applyAlignment="1">
      <alignment horizontal="center" vertical="center" wrapText="1"/>
    </xf>
    <xf numFmtId="0" fontId="31" fillId="0" borderId="100" xfId="0" applyFont="1" applyBorder="1" applyAlignment="1">
      <alignment horizontal="center" vertical="center"/>
    </xf>
    <xf numFmtId="0" fontId="63" fillId="35" borderId="100" xfId="0" applyFont="1" applyFill="1" applyBorder="1" applyAlignment="1">
      <alignment horizontal="center" vertical="center" wrapText="1"/>
    </xf>
    <xf numFmtId="0" fontId="63" fillId="35" borderId="14" xfId="0" applyFont="1" applyFill="1" applyBorder="1" applyAlignment="1">
      <alignment horizontal="center" vertical="center" wrapText="1"/>
    </xf>
    <xf numFmtId="0" fontId="31" fillId="0" borderId="102" xfId="0" applyFont="1" applyBorder="1" applyAlignment="1">
      <alignment horizontal="center" vertical="center"/>
    </xf>
    <xf numFmtId="2" fontId="44" fillId="35" borderId="0" xfId="0" applyNumberFormat="1" applyFont="1" applyFill="1" applyAlignment="1">
      <alignment horizontal="center" vertical="center" wrapText="1"/>
    </xf>
    <xf numFmtId="0" fontId="31" fillId="0" borderId="98" xfId="0" applyFont="1" applyBorder="1" applyAlignment="1">
      <alignment vertical="center"/>
    </xf>
    <xf numFmtId="0" fontId="31" fillId="0" borderId="26" xfId="0" applyFont="1" applyBorder="1" applyAlignment="1">
      <alignment vertical="center"/>
    </xf>
    <xf numFmtId="166" fontId="31" fillId="0" borderId="0" xfId="0" applyNumberFormat="1" applyFont="1" applyAlignment="1">
      <alignment vertical="center"/>
    </xf>
    <xf numFmtId="0" fontId="9" fillId="33" borderId="119" xfId="0" applyFont="1" applyFill="1" applyBorder="1" applyAlignment="1">
      <alignment horizontal="center" vertical="center" wrapText="1"/>
    </xf>
    <xf numFmtId="0" fontId="9" fillId="34" borderId="120" xfId="0" applyFont="1" applyFill="1" applyBorder="1" applyAlignment="1">
      <alignment horizontal="center" vertical="center" wrapText="1"/>
    </xf>
    <xf numFmtId="0" fontId="9" fillId="33" borderId="120" xfId="0" applyFont="1" applyFill="1" applyBorder="1" applyAlignment="1">
      <alignment horizontal="center" vertical="center" wrapText="1"/>
    </xf>
    <xf numFmtId="0" fontId="31" fillId="0" borderId="101" xfId="0" applyFont="1" applyBorder="1" applyAlignment="1">
      <alignment horizontal="center" vertical="center"/>
    </xf>
    <xf numFmtId="2" fontId="35" fillId="0" borderId="36" xfId="0" applyNumberFormat="1" applyFont="1" applyBorder="1" applyAlignment="1">
      <alignment horizontal="center" vertical="center"/>
    </xf>
    <xf numFmtId="167" fontId="31" fillId="0" borderId="102" xfId="0" applyNumberFormat="1" applyFont="1" applyBorder="1" applyAlignment="1">
      <alignment horizontal="center" vertical="center"/>
    </xf>
    <xf numFmtId="167" fontId="31" fillId="0" borderId="11" xfId="0" applyNumberFormat="1" applyFont="1" applyBorder="1" applyAlignment="1">
      <alignment horizontal="center" vertical="center"/>
    </xf>
    <xf numFmtId="167" fontId="0" fillId="0" borderId="33" xfId="0" applyNumberFormat="1" applyBorder="1" applyAlignment="1">
      <alignment horizontal="center"/>
    </xf>
    <xf numFmtId="2" fontId="8" fillId="0" borderId="98" xfId="0" applyNumberFormat="1" applyFont="1" applyBorder="1" applyAlignment="1">
      <alignment horizontal="center" vertical="center" wrapText="1"/>
    </xf>
    <xf numFmtId="0" fontId="9" fillId="34" borderId="45" xfId="0" applyFont="1" applyFill="1" applyBorder="1" applyAlignment="1">
      <alignment horizontal="center" vertical="center" wrapText="1"/>
    </xf>
    <xf numFmtId="0" fontId="9" fillId="34" borderId="47" xfId="0" applyFont="1" applyFill="1" applyBorder="1" applyAlignment="1">
      <alignment horizontal="center" vertical="center" wrapText="1"/>
    </xf>
    <xf numFmtId="0" fontId="9" fillId="34" borderId="0" xfId="0" applyFont="1" applyFill="1" applyAlignment="1">
      <alignment horizontal="center" vertical="center" wrapText="1"/>
    </xf>
    <xf numFmtId="0" fontId="2" fillId="0" borderId="0" xfId="0" applyFont="1" applyAlignment="1">
      <alignment horizontal="center" vertical="center" wrapText="1"/>
    </xf>
    <xf numFmtId="0" fontId="31" fillId="0" borderId="121" xfId="0" applyFont="1" applyBorder="1" applyAlignment="1">
      <alignment horizontal="center" vertical="center"/>
    </xf>
    <xf numFmtId="0" fontId="31" fillId="0" borderId="122" xfId="0" applyFont="1" applyBorder="1" applyAlignment="1">
      <alignment horizontal="center" vertical="center"/>
    </xf>
    <xf numFmtId="0" fontId="31" fillId="0" borderId="123" xfId="0" applyFont="1" applyBorder="1" applyAlignment="1">
      <alignment horizontal="center" vertical="center"/>
    </xf>
    <xf numFmtId="167" fontId="31" fillId="0" borderId="0" xfId="0" applyNumberFormat="1" applyFont="1" applyAlignment="1">
      <alignment horizontal="center" vertical="center"/>
    </xf>
    <xf numFmtId="0" fontId="9" fillId="33" borderId="124" xfId="0" applyFont="1" applyFill="1" applyBorder="1" applyAlignment="1">
      <alignment horizontal="center" vertical="center" wrapText="1"/>
    </xf>
    <xf numFmtId="0" fontId="7" fillId="34" borderId="101" xfId="0" applyFont="1" applyFill="1" applyBorder="1" applyAlignment="1">
      <alignment horizontal="center" vertical="center" wrapText="1"/>
    </xf>
    <xf numFmtId="0" fontId="9" fillId="34" borderId="119" xfId="0" applyFont="1" applyFill="1" applyBorder="1" applyAlignment="1">
      <alignment horizontal="center" vertical="center" wrapText="1"/>
    </xf>
    <xf numFmtId="0" fontId="31" fillId="0" borderId="103" xfId="0" applyFont="1" applyBorder="1" applyAlignment="1">
      <alignment vertical="center"/>
    </xf>
    <xf numFmtId="0" fontId="44" fillId="35" borderId="98" xfId="0" applyFont="1" applyFill="1" applyBorder="1" applyAlignment="1">
      <alignment horizontal="center" vertical="center" wrapText="1"/>
    </xf>
    <xf numFmtId="0" fontId="63" fillId="35" borderId="98" xfId="0" applyFont="1" applyFill="1" applyBorder="1" applyAlignment="1">
      <alignment horizontal="center" vertical="center" wrapText="1"/>
    </xf>
    <xf numFmtId="0" fontId="31" fillId="0" borderId="13" xfId="0" applyFont="1" applyBorder="1" applyAlignment="1">
      <alignment horizontal="left" vertical="center"/>
    </xf>
    <xf numFmtId="0" fontId="44" fillId="35" borderId="100" xfId="0" applyFont="1" applyFill="1" applyBorder="1" applyAlignment="1">
      <alignment horizontal="center" vertical="center" wrapText="1"/>
    </xf>
    <xf numFmtId="0" fontId="44" fillId="35" borderId="14" xfId="0" applyFont="1" applyFill="1" applyBorder="1" applyAlignment="1">
      <alignment horizontal="center" vertical="center" wrapText="1"/>
    </xf>
    <xf numFmtId="167" fontId="0" fillId="0" borderId="13" xfId="0" applyNumberFormat="1" applyBorder="1" applyAlignment="1">
      <alignment horizontal="center"/>
    </xf>
    <xf numFmtId="0" fontId="31" fillId="0" borderId="14" xfId="0" applyFont="1" applyBorder="1" applyAlignment="1">
      <alignment vertical="center"/>
    </xf>
    <xf numFmtId="0" fontId="31" fillId="0" borderId="0" xfId="0" applyFont="1" applyAlignment="1">
      <alignment horizontal="left" vertical="center"/>
    </xf>
    <xf numFmtId="0" fontId="35" fillId="0" borderId="98" xfId="0" applyFont="1" applyBorder="1" applyAlignment="1">
      <alignment horizontal="left" vertical="center"/>
    </xf>
    <xf numFmtId="0" fontId="63" fillId="35" borderId="0" xfId="0" applyFont="1" applyFill="1" applyAlignment="1">
      <alignment horizontal="center" vertical="center" wrapText="1"/>
    </xf>
    <xf numFmtId="167" fontId="31" fillId="0" borderId="13" xfId="0" applyNumberFormat="1" applyFont="1" applyBorder="1" applyAlignment="1">
      <alignment horizontal="center" vertical="center"/>
    </xf>
    <xf numFmtId="167" fontId="31" fillId="0" borderId="14" xfId="0" applyNumberFormat="1" applyFont="1" applyBorder="1" applyAlignment="1">
      <alignment horizontal="center" vertical="center"/>
    </xf>
    <xf numFmtId="4" fontId="35" fillId="0" borderId="4" xfId="0" applyNumberFormat="1" applyFont="1" applyBorder="1" applyAlignment="1">
      <alignment horizontal="center" vertical="center"/>
    </xf>
    <xf numFmtId="4" fontId="35" fillId="0" borderId="5" xfId="0" applyNumberFormat="1"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1" fillId="0" borderId="5" xfId="0" applyFont="1" applyBorder="1"/>
    <xf numFmtId="0" fontId="32" fillId="0" borderId="5" xfId="0" applyFont="1" applyBorder="1" applyAlignment="1">
      <alignment horizontal="center" vertical="center" wrapText="1"/>
    </xf>
    <xf numFmtId="0" fontId="31" fillId="0" borderId="6" xfId="0" applyFont="1" applyBorder="1"/>
    <xf numFmtId="0" fontId="33" fillId="0" borderId="39" xfId="0" applyFont="1" applyBorder="1" applyAlignment="1">
      <alignment horizontal="center" vertical="center" wrapText="1"/>
    </xf>
    <xf numFmtId="0" fontId="31" fillId="0" borderId="1" xfId="0" applyFont="1" applyBorder="1" applyAlignment="1">
      <alignment horizontal="left" vertical="top" wrapText="1"/>
    </xf>
    <xf numFmtId="0" fontId="31" fillId="0" borderId="1" xfId="0" applyFont="1" applyBorder="1" applyAlignment="1">
      <alignment horizontal="left" vertical="center" wrapText="1"/>
    </xf>
    <xf numFmtId="0" fontId="31" fillId="0" borderId="1" xfId="0" applyFont="1" applyBorder="1" applyAlignment="1">
      <alignment horizontal="justify"/>
    </xf>
    <xf numFmtId="0" fontId="31" fillId="0" borderId="3" xfId="0" applyFont="1" applyBorder="1" applyAlignment="1">
      <alignment horizontal="left" vertical="top" wrapText="1"/>
    </xf>
    <xf numFmtId="0" fontId="31" fillId="0" borderId="2" xfId="0" applyFont="1" applyBorder="1" applyAlignment="1">
      <alignment horizontal="left" vertical="top" wrapText="1"/>
    </xf>
    <xf numFmtId="0" fontId="36" fillId="0" borderId="0" xfId="0" applyFont="1" applyAlignment="1">
      <alignment horizontal="justify" wrapText="1"/>
    </xf>
    <xf numFmtId="0" fontId="31" fillId="0" borderId="10" xfId="0" applyFont="1" applyBorder="1"/>
    <xf numFmtId="0" fontId="31" fillId="0" borderId="11" xfId="0" applyFont="1" applyBorder="1"/>
    <xf numFmtId="0" fontId="31" fillId="0" borderId="12" xfId="0" applyFont="1" applyBorder="1"/>
    <xf numFmtId="0" fontId="31" fillId="0" borderId="11" xfId="0" applyFont="1" applyBorder="1" applyAlignment="1">
      <alignment vertical="center"/>
    </xf>
    <xf numFmtId="0" fontId="31" fillId="36" borderId="0" xfId="0" applyFont="1" applyFill="1" applyAlignment="1">
      <alignment horizontal="center" vertical="center"/>
    </xf>
    <xf numFmtId="0" fontId="31" fillId="0" borderId="32" xfId="0" applyFont="1" applyBorder="1" applyAlignment="1">
      <alignment horizontal="center" vertical="center"/>
    </xf>
    <xf numFmtId="0" fontId="31" fillId="0" borderId="10" xfId="0" applyFont="1" applyBorder="1" applyAlignment="1">
      <alignment horizontal="center" vertical="center"/>
    </xf>
    <xf numFmtId="0" fontId="31" fillId="0" borderId="38" xfId="0" applyFont="1" applyBorder="1" applyAlignment="1">
      <alignment vertical="center"/>
    </xf>
    <xf numFmtId="0" fontId="31" fillId="0" borderId="103" xfId="0" applyFont="1" applyBorder="1" applyAlignment="1">
      <alignment horizontal="center" vertical="center"/>
    </xf>
    <xf numFmtId="0" fontId="31" fillId="0" borderId="2" xfId="0" applyFont="1" applyBorder="1" applyAlignment="1">
      <alignment horizontal="center" vertical="center"/>
    </xf>
    <xf numFmtId="0" fontId="31" fillId="0" borderId="15" xfId="0" applyFont="1" applyBorder="1" applyAlignment="1">
      <alignment horizontal="center" vertical="center"/>
    </xf>
    <xf numFmtId="2" fontId="8" fillId="0" borderId="99" xfId="0" applyNumberFormat="1" applyFont="1" applyBorder="1" applyAlignment="1">
      <alignment horizontal="center" vertical="center" wrapText="1"/>
    </xf>
    <xf numFmtId="0" fontId="44" fillId="0" borderId="0" xfId="0" applyFont="1" applyAlignment="1">
      <alignment horizontal="center" vertical="center" wrapText="1"/>
    </xf>
    <xf numFmtId="0" fontId="44" fillId="0" borderId="14" xfId="0" applyFont="1" applyBorder="1" applyAlignment="1">
      <alignment horizontal="center" vertical="center" wrapText="1"/>
    </xf>
    <xf numFmtId="0" fontId="44" fillId="35" borderId="26" xfId="0" applyFont="1" applyFill="1" applyBorder="1" applyAlignment="1">
      <alignment horizontal="center" vertical="center" wrapText="1"/>
    </xf>
    <xf numFmtId="0" fontId="44" fillId="35" borderId="27" xfId="0" applyFont="1" applyFill="1" applyBorder="1" applyAlignment="1">
      <alignment horizontal="center" vertical="center" wrapText="1"/>
    </xf>
    <xf numFmtId="0" fontId="44" fillId="0" borderId="13" xfId="0" applyFont="1" applyBorder="1" applyAlignment="1">
      <alignment horizontal="center" vertical="center" wrapText="1"/>
    </xf>
    <xf numFmtId="0" fontId="63" fillId="0" borderId="0" xfId="0" applyFont="1" applyAlignment="1">
      <alignment horizontal="center" vertical="center" wrapText="1"/>
    </xf>
    <xf numFmtId="0" fontId="63" fillId="0" borderId="14" xfId="0" applyFont="1" applyBorder="1" applyAlignment="1">
      <alignment horizontal="center" vertical="center" wrapText="1"/>
    </xf>
    <xf numFmtId="0" fontId="43" fillId="35" borderId="14" xfId="0" applyFont="1" applyFill="1" applyBorder="1" applyAlignment="1">
      <alignment horizontal="center" vertical="center" wrapText="1"/>
    </xf>
    <xf numFmtId="0" fontId="44" fillId="35" borderId="25" xfId="0" applyFont="1" applyFill="1" applyBorder="1" applyAlignment="1">
      <alignment horizontal="center" vertical="center" wrapText="1"/>
    </xf>
    <xf numFmtId="0" fontId="43" fillId="35" borderId="26" xfId="0" applyFont="1" applyFill="1" applyBorder="1" applyAlignment="1">
      <alignment horizontal="center" vertical="center" wrapText="1"/>
    </xf>
    <xf numFmtId="0" fontId="43" fillId="35" borderId="27" xfId="0" applyFont="1" applyFill="1" applyBorder="1" applyAlignment="1">
      <alignment horizontal="center" vertical="center" wrapText="1"/>
    </xf>
    <xf numFmtId="4" fontId="31" fillId="0" borderId="99" xfId="0" applyNumberFormat="1" applyFont="1" applyBorder="1" applyAlignment="1">
      <alignment horizontal="center" vertical="center"/>
    </xf>
    <xf numFmtId="0" fontId="61" fillId="0" borderId="26" xfId="0" applyFont="1" applyBorder="1" applyAlignment="1">
      <alignment horizontal="center"/>
    </xf>
    <xf numFmtId="4" fontId="31" fillId="0" borderId="13" xfId="0" applyNumberFormat="1" applyFont="1" applyBorder="1" applyAlignment="1">
      <alignment horizontal="center" vertical="center"/>
    </xf>
    <xf numFmtId="0" fontId="43" fillId="35" borderId="13" xfId="0" applyFont="1" applyFill="1" applyBorder="1" applyAlignment="1">
      <alignment horizontal="center" vertical="center" wrapText="1"/>
    </xf>
    <xf numFmtId="0" fontId="43" fillId="35" borderId="25" xfId="0" applyFont="1" applyFill="1" applyBorder="1" applyAlignment="1">
      <alignment horizontal="center" vertical="center" wrapText="1"/>
    </xf>
    <xf numFmtId="167" fontId="31" fillId="0" borderId="100" xfId="0" applyNumberFormat="1" applyFont="1" applyBorder="1" applyAlignment="1">
      <alignment horizontal="center" vertical="center"/>
    </xf>
    <xf numFmtId="4" fontId="31" fillId="0" borderId="25" xfId="0" applyNumberFormat="1" applyFont="1" applyBorder="1" applyAlignment="1">
      <alignment horizontal="center" vertical="center"/>
    </xf>
    <xf numFmtId="4" fontId="35" fillId="0" borderId="103" xfId="0" applyNumberFormat="1" applyFont="1" applyBorder="1" applyAlignment="1">
      <alignment horizontal="center" vertical="center"/>
    </xf>
    <xf numFmtId="4" fontId="35" fillId="0" borderId="2" xfId="0" applyNumberFormat="1" applyFont="1" applyBorder="1" applyAlignment="1">
      <alignment horizontal="center" vertical="center"/>
    </xf>
    <xf numFmtId="4" fontId="35" fillId="0" borderId="15" xfId="0" applyNumberFormat="1" applyFont="1" applyBorder="1" applyAlignment="1">
      <alignment horizontal="center" vertical="center"/>
    </xf>
    <xf numFmtId="2" fontId="41" fillId="0" borderId="26" xfId="51" applyNumberFormat="1" applyFont="1" applyBorder="1" applyAlignment="1">
      <alignment horizontal="center"/>
    </xf>
    <xf numFmtId="0" fontId="35" fillId="0" borderId="4" xfId="0" applyFont="1" applyBorder="1" applyAlignment="1">
      <alignment horizontal="left" vertical="center"/>
    </xf>
    <xf numFmtId="0" fontId="35" fillId="0" borderId="5" xfId="0" applyFont="1" applyBorder="1" applyAlignment="1">
      <alignment horizontal="left" vertical="center"/>
    </xf>
    <xf numFmtId="0" fontId="35" fillId="0" borderId="126" xfId="0" applyFont="1" applyBorder="1" applyAlignment="1">
      <alignment horizontal="left" vertical="center"/>
    </xf>
    <xf numFmtId="0" fontId="0" fillId="32" borderId="0" xfId="0" applyFill="1" applyAlignment="1">
      <alignment horizontal="center"/>
    </xf>
    <xf numFmtId="0" fontId="33" fillId="0" borderId="9" xfId="0" applyFont="1" applyBorder="1" applyAlignment="1">
      <alignment horizontal="left" vertical="center" wrapText="1"/>
    </xf>
    <xf numFmtId="0" fontId="33" fillId="0" borderId="5" xfId="0" applyFont="1" applyBorder="1" applyAlignment="1">
      <alignment horizontal="left" vertical="center" wrapText="1"/>
    </xf>
    <xf numFmtId="0" fontId="31" fillId="32" borderId="42" xfId="0" applyFont="1" applyFill="1" applyBorder="1" applyAlignment="1">
      <alignment horizontal="left" vertical="top" wrapText="1"/>
    </xf>
    <xf numFmtId="0" fontId="31" fillId="32" borderId="39" xfId="0" applyFont="1" applyFill="1" applyBorder="1" applyAlignment="1">
      <alignment horizontal="left" vertical="top" wrapText="1"/>
    </xf>
    <xf numFmtId="0" fontId="35" fillId="0" borderId="98" xfId="0" applyFont="1" applyBorder="1" applyAlignment="1">
      <alignment horizontal="center" vertical="center" wrapText="1"/>
    </xf>
    <xf numFmtId="0" fontId="35" fillId="0" borderId="0" xfId="0" applyFont="1" applyAlignment="1">
      <alignment horizontal="center" vertical="center" wrapText="1"/>
    </xf>
    <xf numFmtId="0" fontId="35" fillId="0" borderId="8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8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5" xfId="0" applyFont="1" applyBorder="1" applyAlignment="1">
      <alignment horizontal="center" vertical="center" wrapText="1"/>
    </xf>
    <xf numFmtId="0" fontId="31" fillId="0" borderId="103" xfId="0" applyFont="1" applyBorder="1" applyAlignment="1">
      <alignment horizontal="center" vertical="center"/>
    </xf>
    <xf numFmtId="0" fontId="31" fillId="0" borderId="2" xfId="0" applyFont="1" applyBorder="1" applyAlignment="1">
      <alignment horizontal="center" vertical="center"/>
    </xf>
    <xf numFmtId="0" fontId="31" fillId="0" borderId="15"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13" xfId="0" applyFont="1" applyBorder="1" applyAlignment="1">
      <alignment horizontal="center" vertical="center"/>
    </xf>
    <xf numFmtId="0" fontId="26" fillId="0" borderId="0" xfId="0" applyFont="1" applyAlignment="1">
      <alignment horizontal="center" vertical="center"/>
    </xf>
    <xf numFmtId="0" fontId="26" fillId="0" borderId="14" xfId="0" applyFont="1" applyBorder="1" applyAlignment="1">
      <alignment horizontal="center" vertical="center"/>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7" fillId="34" borderId="3" xfId="0" applyFont="1" applyFill="1" applyBorder="1" applyAlignment="1">
      <alignment horizontal="center" vertical="center" wrapText="1"/>
    </xf>
    <xf numFmtId="0" fontId="7" fillId="34" borderId="2" xfId="0" applyFont="1" applyFill="1" applyBorder="1" applyAlignment="1">
      <alignment horizontal="center" vertical="center" wrapText="1"/>
    </xf>
    <xf numFmtId="0" fontId="7" fillId="34" borderId="15" xfId="0" applyFont="1" applyFill="1" applyBorder="1" applyAlignment="1">
      <alignment horizontal="center" vertical="center" wrapText="1"/>
    </xf>
    <xf numFmtId="0" fontId="7" fillId="34" borderId="29" xfId="0" applyFont="1" applyFill="1" applyBorder="1" applyAlignment="1">
      <alignment horizontal="center" vertical="center" wrapText="1"/>
    </xf>
    <xf numFmtId="0" fontId="7" fillId="34" borderId="13" xfId="0" applyFont="1" applyFill="1" applyBorder="1" applyAlignment="1">
      <alignment horizontal="center" vertical="center" wrapText="1"/>
    </xf>
    <xf numFmtId="0" fontId="7" fillId="34" borderId="25" xfId="0" applyFont="1" applyFill="1" applyBorder="1" applyAlignment="1">
      <alignment horizontal="center" vertical="center" wrapText="1"/>
    </xf>
    <xf numFmtId="0" fontId="26" fillId="33" borderId="58" xfId="0" applyFont="1" applyFill="1" applyBorder="1" applyAlignment="1">
      <alignment horizontal="center" vertical="center"/>
    </xf>
    <xf numFmtId="0" fontId="26" fillId="33" borderId="46" xfId="0" applyFont="1" applyFill="1" applyBorder="1" applyAlignment="1">
      <alignment horizontal="center" vertical="center"/>
    </xf>
    <xf numFmtId="0" fontId="26" fillId="33" borderId="60" xfId="0" applyFont="1" applyFill="1" applyBorder="1" applyAlignment="1">
      <alignment horizontal="center" vertical="center"/>
    </xf>
    <xf numFmtId="0" fontId="38" fillId="33" borderId="41" xfId="0" applyFont="1" applyFill="1" applyBorder="1" applyAlignment="1">
      <alignment horizontal="center" vertical="center" wrapText="1"/>
    </xf>
    <xf numFmtId="0" fontId="38" fillId="33" borderId="52" xfId="0" applyFont="1" applyFill="1" applyBorder="1" applyAlignment="1">
      <alignment horizontal="center" vertical="center" wrapText="1"/>
    </xf>
    <xf numFmtId="0" fontId="33" fillId="33" borderId="43" xfId="0" applyFont="1" applyFill="1" applyBorder="1" applyAlignment="1">
      <alignment horizontal="center" vertical="center"/>
    </xf>
    <xf numFmtId="0" fontId="33" fillId="33" borderId="44" xfId="0" applyFont="1" applyFill="1" applyBorder="1" applyAlignment="1">
      <alignment horizontal="center" vertical="center"/>
    </xf>
    <xf numFmtId="0" fontId="33" fillId="33" borderId="84" xfId="0" applyFont="1" applyFill="1" applyBorder="1" applyAlignment="1">
      <alignment horizontal="center" vertical="center"/>
    </xf>
    <xf numFmtId="0" fontId="35" fillId="0" borderId="100"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30" xfId="0" applyFont="1" applyBorder="1" applyAlignment="1">
      <alignment horizontal="center" vertical="center"/>
    </xf>
    <xf numFmtId="0" fontId="35" fillId="0" borderId="0" xfId="0" applyFont="1" applyAlignment="1">
      <alignment horizontal="center" vertical="center"/>
    </xf>
    <xf numFmtId="0" fontId="35" fillId="0" borderId="26" xfId="0" applyFont="1" applyBorder="1" applyAlignment="1">
      <alignment horizontal="center" vertical="center"/>
    </xf>
    <xf numFmtId="0" fontId="35" fillId="0" borderId="3" xfId="0" applyFont="1" applyBorder="1" applyAlignment="1">
      <alignment horizontal="center" vertical="center"/>
    </xf>
    <xf numFmtId="0" fontId="35" fillId="0" borderId="2" xfId="0" applyFont="1" applyBorder="1" applyAlignment="1">
      <alignment horizontal="center" vertical="center"/>
    </xf>
    <xf numFmtId="0" fontId="35" fillId="0" borderId="15" xfId="0" applyFont="1" applyBorder="1" applyAlignment="1">
      <alignment horizontal="center" vertical="center"/>
    </xf>
    <xf numFmtId="0" fontId="0" fillId="0" borderId="73" xfId="0" applyBorder="1" applyAlignment="1">
      <alignment horizontal="center" vertical="center" wrapText="1"/>
    </xf>
    <xf numFmtId="0" fontId="0" fillId="0" borderId="33" xfId="0" applyBorder="1" applyAlignment="1">
      <alignment horizontal="center" vertical="center" wrapText="1"/>
    </xf>
    <xf numFmtId="0" fontId="0" fillId="0" borderId="76" xfId="0" applyBorder="1" applyAlignment="1">
      <alignment horizontal="center" vertical="center" wrapText="1"/>
    </xf>
    <xf numFmtId="0" fontId="0" fillId="0" borderId="36" xfId="0" applyBorder="1" applyAlignment="1">
      <alignment horizontal="center" vertical="center" wrapText="1"/>
    </xf>
    <xf numFmtId="0" fontId="0" fillId="0" borderId="101" xfId="0" applyBorder="1" applyAlignment="1">
      <alignment horizontal="center" vertical="center" wrapText="1"/>
    </xf>
    <xf numFmtId="0" fontId="35" fillId="0" borderId="103" xfId="0" applyFont="1" applyBorder="1" applyAlignment="1">
      <alignment horizontal="center" vertical="center"/>
    </xf>
    <xf numFmtId="0" fontId="35" fillId="0" borderId="98" xfId="0" applyFont="1" applyBorder="1" applyAlignment="1">
      <alignment horizontal="center" vertical="center"/>
    </xf>
    <xf numFmtId="0" fontId="26" fillId="34" borderId="57" xfId="0" applyFont="1" applyFill="1" applyBorder="1" applyAlignment="1">
      <alignment horizontal="center" vertical="center"/>
    </xf>
    <xf numFmtId="0" fontId="26" fillId="34" borderId="83" xfId="0" applyFont="1" applyFill="1" applyBorder="1" applyAlignment="1">
      <alignment horizontal="center" vertical="center"/>
    </xf>
    <xf numFmtId="0" fontId="26" fillId="34" borderId="21" xfId="0" applyFont="1" applyFill="1" applyBorder="1" applyAlignment="1">
      <alignment horizontal="center" vertical="center"/>
    </xf>
    <xf numFmtId="0" fontId="26" fillId="34" borderId="50" xfId="0" applyFont="1" applyFill="1" applyBorder="1" applyAlignment="1">
      <alignment horizontal="center" vertical="center"/>
    </xf>
    <xf numFmtId="0" fontId="26" fillId="34" borderId="71" xfId="0" applyFont="1" applyFill="1" applyBorder="1" applyAlignment="1">
      <alignment horizontal="center" vertical="center"/>
    </xf>
    <xf numFmtId="0" fontId="26" fillId="34" borderId="51" xfId="0" applyFont="1" applyFill="1" applyBorder="1" applyAlignment="1">
      <alignment horizontal="center" vertical="center"/>
    </xf>
    <xf numFmtId="0" fontId="9" fillId="33" borderId="108" xfId="0" applyFont="1" applyFill="1" applyBorder="1" applyAlignment="1">
      <alignment horizontal="center" vertical="center" wrapText="1"/>
    </xf>
    <xf numFmtId="0" fontId="9" fillId="33" borderId="109" xfId="0" applyFont="1" applyFill="1" applyBorder="1" applyAlignment="1">
      <alignment horizontal="center" vertical="center" wrapText="1"/>
    </xf>
    <xf numFmtId="0" fontId="9" fillId="33" borderId="112" xfId="0" applyFont="1" applyFill="1" applyBorder="1" applyAlignment="1">
      <alignment horizontal="center" vertical="center" wrapText="1"/>
    </xf>
    <xf numFmtId="0" fontId="9" fillId="33" borderId="111" xfId="0" applyFont="1" applyFill="1" applyBorder="1" applyAlignment="1">
      <alignment horizontal="center" vertical="center" wrapText="1"/>
    </xf>
    <xf numFmtId="0" fontId="9" fillId="33" borderId="46" xfId="0" applyFont="1" applyFill="1" applyBorder="1" applyAlignment="1">
      <alignment horizontal="center" vertical="center" wrapText="1"/>
    </xf>
    <xf numFmtId="0" fontId="9" fillId="33" borderId="60" xfId="0" applyFont="1" applyFill="1" applyBorder="1" applyAlignment="1">
      <alignment horizontal="center" vertical="center" wrapText="1"/>
    </xf>
    <xf numFmtId="0" fontId="7" fillId="34" borderId="58" xfId="0" applyFont="1" applyFill="1" applyBorder="1" applyAlignment="1">
      <alignment horizontal="center" vertical="center" wrapText="1"/>
    </xf>
    <xf numFmtId="0" fontId="7" fillId="34" borderId="108" xfId="0" applyFont="1" applyFill="1" applyBorder="1" applyAlignment="1">
      <alignment horizontal="center" vertical="center" wrapText="1"/>
    </xf>
    <xf numFmtId="0" fontId="7" fillId="34" borderId="117" xfId="0" applyFont="1" applyFill="1" applyBorder="1" applyAlignment="1">
      <alignment horizontal="center" vertical="center" wrapText="1"/>
    </xf>
    <xf numFmtId="0" fontId="7" fillId="34" borderId="112" xfId="0" applyFont="1" applyFill="1" applyBorder="1" applyAlignment="1">
      <alignment horizontal="center" vertical="center" wrapText="1"/>
    </xf>
    <xf numFmtId="0" fontId="7" fillId="34" borderId="40" xfId="0" applyFont="1" applyFill="1" applyBorder="1" applyAlignment="1">
      <alignment horizontal="center" vertical="center" wrapText="1"/>
    </xf>
    <xf numFmtId="0" fontId="35" fillId="0" borderId="103" xfId="0" applyFont="1" applyBorder="1" applyAlignment="1">
      <alignment horizontal="center" vertical="center" wrapText="1"/>
    </xf>
    <xf numFmtId="0" fontId="35" fillId="0" borderId="9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10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22" xfId="0" applyFont="1" applyBorder="1" applyAlignment="1">
      <alignment horizontal="center" vertical="center" wrapText="1"/>
    </xf>
    <xf numFmtId="0" fontId="7" fillId="34" borderId="107" xfId="0" applyFont="1" applyFill="1" applyBorder="1" applyAlignment="1">
      <alignment horizontal="center" vertical="center" wrapText="1"/>
    </xf>
    <xf numFmtId="0" fontId="7" fillId="34" borderId="17" xfId="0" applyFont="1" applyFill="1" applyBorder="1" applyAlignment="1">
      <alignment horizontal="center" vertical="center" wrapText="1"/>
    </xf>
    <xf numFmtId="0" fontId="9" fillId="33" borderId="10" xfId="0" applyFont="1" applyFill="1" applyBorder="1" applyAlignment="1">
      <alignment horizontal="center" vertical="center" wrapText="1"/>
    </xf>
    <xf numFmtId="0" fontId="9" fillId="33" borderId="12" xfId="0"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9" fillId="33" borderId="32" xfId="0" applyFont="1" applyFill="1" applyBorder="1" applyAlignment="1">
      <alignment horizontal="center" vertical="center" wrapText="1"/>
    </xf>
    <xf numFmtId="0" fontId="9" fillId="33" borderId="22" xfId="0" applyFont="1" applyFill="1" applyBorder="1" applyAlignment="1">
      <alignment horizontal="center" vertical="center" wrapText="1"/>
    </xf>
    <xf numFmtId="0" fontId="31" fillId="0" borderId="57"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52" xfId="0" applyFont="1" applyBorder="1" applyAlignment="1">
      <alignment horizontal="center" vertical="center" wrapText="1"/>
    </xf>
    <xf numFmtId="0" fontId="26" fillId="0" borderId="33" xfId="0" applyFont="1" applyBorder="1" applyAlignment="1">
      <alignment horizontal="center" vertical="center"/>
    </xf>
    <xf numFmtId="0" fontId="26" fillId="0" borderId="11" xfId="0" applyFont="1" applyBorder="1" applyAlignment="1">
      <alignment horizontal="center" vertical="center"/>
    </xf>
    <xf numFmtId="0" fontId="6" fillId="0" borderId="3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12" xfId="0" applyFont="1" applyBorder="1" applyAlignment="1">
      <alignment horizontal="center" vertical="center" wrapText="1"/>
    </xf>
    <xf numFmtId="0" fontId="9" fillId="33" borderId="58" xfId="0" applyFont="1" applyFill="1" applyBorder="1" applyAlignment="1">
      <alignment horizontal="center" vertical="center" wrapText="1"/>
    </xf>
    <xf numFmtId="0" fontId="9" fillId="34" borderId="58" xfId="0" applyFont="1" applyFill="1" applyBorder="1" applyAlignment="1">
      <alignment horizontal="center" vertical="center" wrapText="1"/>
    </xf>
    <xf numFmtId="0" fontId="9" fillId="34" borderId="46" xfId="0" applyFont="1" applyFill="1" applyBorder="1" applyAlignment="1">
      <alignment horizontal="center" vertical="center" wrapText="1"/>
    </xf>
    <xf numFmtId="0" fontId="9" fillId="34" borderId="60" xfId="0" applyFont="1" applyFill="1" applyBorder="1" applyAlignment="1">
      <alignment horizontal="center" vertical="center" wrapText="1"/>
    </xf>
    <xf numFmtId="0" fontId="7" fillId="34" borderId="4"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9" fillId="33" borderId="4" xfId="0" applyFont="1" applyFill="1" applyBorder="1" applyAlignment="1">
      <alignment horizontal="center" vertical="center" wrapText="1"/>
    </xf>
    <xf numFmtId="0" fontId="9" fillId="33" borderId="7" xfId="0" applyFont="1" applyFill="1" applyBorder="1" applyAlignment="1">
      <alignment horizontal="center" vertical="center" wrapText="1"/>
    </xf>
    <xf numFmtId="0" fontId="31" fillId="0" borderId="99" xfId="0" applyFont="1" applyBorder="1" applyAlignment="1">
      <alignment horizontal="center" vertical="center"/>
    </xf>
    <xf numFmtId="0" fontId="31" fillId="0" borderId="13" xfId="0" applyFont="1" applyBorder="1" applyAlignment="1">
      <alignment horizontal="center" vertical="center"/>
    </xf>
    <xf numFmtId="0" fontId="35" fillId="0" borderId="106" xfId="0" applyFont="1" applyBorder="1" applyAlignment="1">
      <alignment horizontal="center" vertical="center"/>
    </xf>
    <xf numFmtId="0" fontId="35" fillId="0" borderId="53" xfId="0" applyFont="1" applyBorder="1" applyAlignment="1">
      <alignment horizontal="center" vertical="center"/>
    </xf>
    <xf numFmtId="0" fontId="35" fillId="0" borderId="33" xfId="0" applyFont="1" applyBorder="1" applyAlignment="1">
      <alignment horizontal="center" vertical="center"/>
    </xf>
    <xf numFmtId="0" fontId="35" fillId="0" borderId="52" xfId="0" applyFont="1" applyBorder="1" applyAlignment="1">
      <alignment horizontal="center" vertical="center"/>
    </xf>
    <xf numFmtId="0" fontId="31" fillId="0" borderId="106" xfId="0" applyFont="1" applyBorder="1" applyAlignment="1">
      <alignment horizontal="center" vertical="center" wrapText="1"/>
    </xf>
    <xf numFmtId="0" fontId="7" fillId="34" borderId="1" xfId="0" applyFont="1" applyFill="1" applyBorder="1" applyAlignment="1">
      <alignment horizontal="center" vertical="center" wrapText="1"/>
    </xf>
    <xf numFmtId="0" fontId="0" fillId="0" borderId="99" xfId="0" applyBorder="1" applyAlignment="1">
      <alignment horizontal="center" vertical="center" wrapText="1"/>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9" fillId="33" borderId="26" xfId="0" applyFont="1" applyFill="1" applyBorder="1" applyAlignment="1">
      <alignment horizontal="center" vertical="center" wrapText="1"/>
    </xf>
    <xf numFmtId="0" fontId="9" fillId="33" borderId="42" xfId="0" applyFont="1" applyFill="1" applyBorder="1" applyAlignment="1">
      <alignment horizontal="center" vertical="center" wrapText="1"/>
    </xf>
    <xf numFmtId="0" fontId="9" fillId="33" borderId="59" xfId="0" applyFont="1" applyFill="1" applyBorder="1" applyAlignment="1">
      <alignment horizontal="center" vertical="center" wrapText="1"/>
    </xf>
    <xf numFmtId="0" fontId="9" fillId="33" borderId="39" xfId="0" applyFont="1" applyFill="1" applyBorder="1" applyAlignment="1">
      <alignment horizontal="center" vertical="center" wrapText="1"/>
    </xf>
    <xf numFmtId="0" fontId="9" fillId="34" borderId="42" xfId="0" applyFont="1" applyFill="1" applyBorder="1" applyAlignment="1">
      <alignment horizontal="center" vertical="center" wrapText="1"/>
    </xf>
    <xf numFmtId="0" fontId="9" fillId="34" borderId="59" xfId="0" applyFont="1" applyFill="1" applyBorder="1" applyAlignment="1">
      <alignment horizontal="center" vertical="center" wrapText="1"/>
    </xf>
    <xf numFmtId="0" fontId="9" fillId="34" borderId="3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35" fillId="0" borderId="31"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37" xfId="0" applyFont="1" applyBorder="1" applyAlignment="1">
      <alignment horizontal="center" vertical="center" wrapText="1"/>
    </xf>
    <xf numFmtId="0" fontId="0" fillId="0" borderId="98" xfId="0" applyBorder="1" applyAlignment="1">
      <alignment horizontal="center" vertical="center" wrapText="1"/>
    </xf>
    <xf numFmtId="0" fontId="9" fillId="33" borderId="56" xfId="0" applyFont="1" applyFill="1" applyBorder="1" applyAlignment="1">
      <alignment horizontal="center" vertical="center" wrapText="1"/>
    </xf>
    <xf numFmtId="0" fontId="0" fillId="0" borderId="103" xfId="0"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103"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31" fillId="0" borderId="25" xfId="0" applyFont="1" applyBorder="1" applyAlignment="1">
      <alignment horizontal="center" vertical="center"/>
    </xf>
    <xf numFmtId="0" fontId="9" fillId="34" borderId="112" xfId="0" applyFont="1" applyFill="1" applyBorder="1" applyAlignment="1">
      <alignment horizontal="center" vertical="center" wrapText="1"/>
    </xf>
    <xf numFmtId="0" fontId="9" fillId="34" borderId="109" xfId="0" applyFont="1" applyFill="1" applyBorder="1" applyAlignment="1">
      <alignment horizontal="center" vertical="center" wrapText="1"/>
    </xf>
    <xf numFmtId="0" fontId="9" fillId="34" borderId="111" xfId="0" applyFont="1" applyFill="1" applyBorder="1" applyAlignment="1">
      <alignment horizontal="center" vertical="center" wrapText="1"/>
    </xf>
    <xf numFmtId="0" fontId="7" fillId="34" borderId="52" xfId="0" applyFont="1" applyFill="1" applyBorder="1" applyAlignment="1">
      <alignment horizontal="center" vertical="center" wrapText="1"/>
    </xf>
    <xf numFmtId="0" fontId="7" fillId="34" borderId="16" xfId="0" applyFont="1" applyFill="1" applyBorder="1" applyAlignment="1">
      <alignment horizontal="center" vertical="center" wrapText="1"/>
    </xf>
    <xf numFmtId="0" fontId="9" fillId="33" borderId="103" xfId="0" applyFont="1" applyFill="1" applyBorder="1" applyAlignment="1">
      <alignment horizontal="center" vertical="center" wrapText="1"/>
    </xf>
    <xf numFmtId="0" fontId="9" fillId="33" borderId="86" xfId="0" applyFont="1" applyFill="1" applyBorder="1" applyAlignment="1">
      <alignment horizontal="center" vertical="center" wrapText="1"/>
    </xf>
    <xf numFmtId="0" fontId="7" fillId="34" borderId="24" xfId="0" applyFont="1" applyFill="1" applyBorder="1" applyAlignment="1">
      <alignment horizontal="center" vertical="center" wrapText="1"/>
    </xf>
    <xf numFmtId="0" fontId="7" fillId="34" borderId="19" xfId="0" applyFont="1" applyFill="1" applyBorder="1" applyAlignment="1">
      <alignment horizontal="center" vertical="center" wrapText="1"/>
    </xf>
    <xf numFmtId="0" fontId="35" fillId="0" borderId="41" xfId="0" applyFont="1" applyBorder="1" applyAlignment="1">
      <alignment horizontal="center" vertical="center" wrapText="1"/>
    </xf>
    <xf numFmtId="0" fontId="35" fillId="0" borderId="53" xfId="0" applyFont="1" applyBorder="1" applyAlignment="1">
      <alignment horizontal="center" vertical="center" wrapText="1"/>
    </xf>
    <xf numFmtId="0" fontId="35" fillId="0" borderId="52" xfId="0" applyFont="1" applyBorder="1" applyAlignment="1">
      <alignment horizontal="center" vertical="center" wrapText="1"/>
    </xf>
    <xf numFmtId="0" fontId="9" fillId="34" borderId="45" xfId="0" applyFont="1" applyFill="1" applyBorder="1" applyAlignment="1">
      <alignment horizontal="center" vertical="center" wrapText="1"/>
    </xf>
    <xf numFmtId="0" fontId="9" fillId="34" borderId="47" xfId="0" applyFont="1" applyFill="1" applyBorder="1" applyAlignment="1">
      <alignment horizontal="center" vertical="center" wrapText="1"/>
    </xf>
    <xf numFmtId="0" fontId="35" fillId="0" borderId="32" xfId="0" applyFont="1" applyBorder="1" applyAlignment="1">
      <alignment horizontal="center" vertical="center" wrapText="1"/>
    </xf>
    <xf numFmtId="0" fontId="9" fillId="33" borderId="57" xfId="0" applyFont="1" applyFill="1" applyBorder="1" applyAlignment="1">
      <alignment horizontal="center" vertical="center" wrapText="1"/>
    </xf>
    <xf numFmtId="0" fontId="9" fillId="33" borderId="54" xfId="0" applyFont="1" applyFill="1" applyBorder="1" applyAlignment="1">
      <alignment horizontal="center" vertical="center" wrapText="1"/>
    </xf>
    <xf numFmtId="0" fontId="9" fillId="33" borderId="47" xfId="0" applyFont="1" applyFill="1" applyBorder="1" applyAlignment="1">
      <alignment horizontal="center" vertical="center" wrapText="1"/>
    </xf>
    <xf numFmtId="0" fontId="9" fillId="33" borderId="35" xfId="0" applyFont="1" applyFill="1" applyBorder="1" applyAlignment="1">
      <alignment horizontal="center" vertical="center" wrapText="1"/>
    </xf>
    <xf numFmtId="0" fontId="35" fillId="0" borderId="26" xfId="0" applyFont="1" applyBorder="1" applyAlignment="1">
      <alignment horizontal="center" vertical="center" wrapText="1"/>
    </xf>
    <xf numFmtId="0" fontId="7" fillId="34" borderId="36" xfId="0" applyFont="1" applyFill="1" applyBorder="1" applyAlignment="1">
      <alignment horizontal="center" vertical="center" wrapText="1"/>
    </xf>
    <xf numFmtId="0" fontId="7" fillId="34" borderId="120" xfId="0" applyFont="1" applyFill="1" applyBorder="1" applyAlignment="1">
      <alignment horizontal="center" vertical="center" wrapText="1"/>
    </xf>
    <xf numFmtId="0" fontId="9" fillId="33" borderId="23" xfId="0" applyFont="1" applyFill="1" applyBorder="1" applyAlignment="1">
      <alignment horizontal="center" vertical="center" wrapText="1"/>
    </xf>
    <xf numFmtId="0" fontId="9" fillId="33" borderId="125" xfId="0" applyFont="1" applyFill="1" applyBorder="1" applyAlignment="1">
      <alignment horizontal="center" vertical="center" wrapText="1"/>
    </xf>
    <xf numFmtId="0" fontId="35" fillId="0" borderId="1" xfId="0" applyFont="1" applyBorder="1" applyAlignment="1">
      <alignment horizontal="center" vertical="center" wrapText="1"/>
    </xf>
    <xf numFmtId="0" fontId="0" fillId="0" borderId="31" xfId="0" applyBorder="1" applyAlignment="1">
      <alignment horizontal="center" vertical="center" wrapText="1"/>
    </xf>
    <xf numFmtId="0" fontId="0" fillId="0" borderId="14" xfId="0" applyBorder="1" applyAlignment="1">
      <alignment horizontal="center" vertical="center" wrapText="1"/>
    </xf>
    <xf numFmtId="0" fontId="6" fillId="0" borderId="79" xfId="0" applyFont="1" applyBorder="1" applyAlignment="1">
      <alignment horizontal="center" vertical="center" wrapText="1"/>
    </xf>
    <xf numFmtId="0" fontId="7" fillId="34" borderId="21" xfId="0" applyFont="1" applyFill="1" applyBorder="1" applyAlignment="1">
      <alignment horizontal="center" vertical="center" wrapText="1"/>
    </xf>
    <xf numFmtId="0" fontId="26" fillId="34" borderId="32" xfId="0" applyFont="1" applyFill="1" applyBorder="1" applyAlignment="1">
      <alignment horizontal="center" vertical="center"/>
    </xf>
    <xf numFmtId="0" fontId="26" fillId="34" borderId="22" xfId="0" applyFont="1" applyFill="1" applyBorder="1" applyAlignment="1">
      <alignment horizontal="center" vertical="center"/>
    </xf>
    <xf numFmtId="0" fontId="26" fillId="34" borderId="10" xfId="0" applyFont="1" applyFill="1" applyBorder="1" applyAlignment="1">
      <alignment horizontal="center" vertical="center"/>
    </xf>
    <xf numFmtId="0" fontId="7" fillId="34" borderId="57" xfId="0" applyFont="1" applyFill="1" applyBorder="1" applyAlignment="1">
      <alignment horizontal="center" vertical="center" wrapText="1"/>
    </xf>
    <xf numFmtId="0" fontId="7" fillId="34" borderId="53" xfId="0" applyFont="1" applyFill="1" applyBorder="1" applyAlignment="1">
      <alignment horizontal="center" vertical="center" wrapText="1"/>
    </xf>
    <xf numFmtId="0" fontId="0" fillId="0" borderId="3" xfId="0" applyBorder="1" applyAlignment="1">
      <alignment horizontal="center" vertical="center" wrapText="1"/>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126" xfId="0" applyFont="1" applyBorder="1" applyAlignment="1">
      <alignment horizontal="center" vertical="center"/>
    </xf>
  </cellXfs>
  <cellStyles count="522">
    <cellStyle name="20% - Énfasis1" xfId="1" builtinId="30" customBuiltin="1"/>
    <cellStyle name="20% - Énfasis1 2" xfId="441" xr:uid="{44D9C895-AFF1-4233-BE19-BC5CD6C14DD2}"/>
    <cellStyle name="20% - Énfasis2" xfId="2" builtinId="34" customBuiltin="1"/>
    <cellStyle name="20% - Énfasis2 2" xfId="442" xr:uid="{82B15478-9D4A-4DAB-9E52-D7530393F018}"/>
    <cellStyle name="20% - Énfasis3" xfId="3" builtinId="38" customBuiltin="1"/>
    <cellStyle name="20% - Énfasis3 2" xfId="443" xr:uid="{2E2E12A5-2B40-4726-B5F4-C93D6C391711}"/>
    <cellStyle name="20% - Énfasis4" xfId="4" builtinId="42" customBuiltin="1"/>
    <cellStyle name="20% - Énfasis4 2" xfId="444" xr:uid="{CC1B91A3-DDA6-4E28-B5E4-8F4F32457565}"/>
    <cellStyle name="20% - Énfasis5" xfId="5" builtinId="46" customBuiltin="1"/>
    <cellStyle name="20% - Énfasis5 2" xfId="445" xr:uid="{5BF11617-0671-460A-A9CE-D5905CA0AE90}"/>
    <cellStyle name="20% - Énfasis6" xfId="6" builtinId="50" customBuiltin="1"/>
    <cellStyle name="20% - Énfasis6 2" xfId="446" xr:uid="{91477EF0-2119-4555-B712-D5A9E240B21E}"/>
    <cellStyle name="40% - Énfasis1" xfId="7" builtinId="31" customBuiltin="1"/>
    <cellStyle name="40% - Énfasis1 2" xfId="447" xr:uid="{45F3AE2E-8A61-4D03-B02A-BAEF612BAABD}"/>
    <cellStyle name="40% - Énfasis2" xfId="8" builtinId="35" customBuiltin="1"/>
    <cellStyle name="40% - Énfasis2 2" xfId="448" xr:uid="{0E145BC7-8201-4877-8638-93BFFD493D39}"/>
    <cellStyle name="40% - Énfasis3" xfId="9" builtinId="39" customBuiltin="1"/>
    <cellStyle name="40% - Énfasis3 2" xfId="449" xr:uid="{398ECF66-708B-43AA-9075-53F4D926EAE0}"/>
    <cellStyle name="40% - Énfasis4" xfId="10" builtinId="43" customBuiltin="1"/>
    <cellStyle name="40% - Énfasis4 2" xfId="450" xr:uid="{CC454A44-A029-420C-A7DE-20FF7A13C277}"/>
    <cellStyle name="40% - Énfasis5" xfId="11" builtinId="47" customBuiltin="1"/>
    <cellStyle name="40% - Énfasis5 2" xfId="451" xr:uid="{D51F71B1-CDA2-482B-98DA-896E5A43DDDC}"/>
    <cellStyle name="40% - Énfasis6" xfId="12" builtinId="51" customBuiltin="1"/>
    <cellStyle name="40% - Énfasis6 2" xfId="452" xr:uid="{64E76729-94F0-4BAF-A1B4-E4E414360A01}"/>
    <cellStyle name="60% - Énfasis1" xfId="13" builtinId="32" customBuiltin="1"/>
    <cellStyle name="60% - Énfasis1 2" xfId="453" xr:uid="{F7A3591B-ECEC-4CFF-AE91-33A519568D65}"/>
    <cellStyle name="60% - Énfasis1 3" xfId="493" xr:uid="{4FEBADCB-5463-4F99-9B8D-C3F4E564631F}"/>
    <cellStyle name="60% - Énfasis2" xfId="14" builtinId="36" customBuiltin="1"/>
    <cellStyle name="60% - Énfasis2 2" xfId="454" xr:uid="{B582D14F-0F94-447A-807E-129EE33F26A4}"/>
    <cellStyle name="60% - Énfasis2 3" xfId="494" xr:uid="{5CE4467C-E385-41F7-9FA5-9AACA4BE4E65}"/>
    <cellStyle name="60% - Énfasis3" xfId="15" builtinId="40" customBuiltin="1"/>
    <cellStyle name="60% - Énfasis3 2" xfId="455" xr:uid="{DAE165F6-16AF-4B96-95DF-4B680E261374}"/>
    <cellStyle name="60% - Énfasis3 3" xfId="495" xr:uid="{007D7376-E756-4009-AEF8-2CC186285346}"/>
    <cellStyle name="60% - Énfasis4" xfId="16" builtinId="44" customBuiltin="1"/>
    <cellStyle name="60% - Énfasis4 2" xfId="456" xr:uid="{016917BE-CA05-4EFD-82C0-ECFDE8F748BE}"/>
    <cellStyle name="60% - Énfasis4 3" xfId="496" xr:uid="{E8F6F216-9715-448B-A964-D647E49A9308}"/>
    <cellStyle name="60% - Énfasis5" xfId="17" builtinId="48" customBuiltin="1"/>
    <cellStyle name="60% - Énfasis5 2" xfId="457" xr:uid="{25460EF1-E992-42BF-B2F8-739D804FF1D9}"/>
    <cellStyle name="60% - Énfasis5 3" xfId="497" xr:uid="{C6870193-4E71-4DBA-922C-D9EBDEC71984}"/>
    <cellStyle name="60% - Énfasis6" xfId="18" builtinId="52" customBuiltin="1"/>
    <cellStyle name="60% - Énfasis6 2" xfId="458" xr:uid="{4BD0A59C-EFFC-4E2F-951F-C638502257FF}"/>
    <cellStyle name="60% - Énfasis6 3" xfId="498" xr:uid="{0C67D3BA-1C5A-492F-B0FE-04986685C083}"/>
    <cellStyle name="Cálculo" xfId="19" builtinId="22" customBuiltin="1"/>
    <cellStyle name="Cálculo 2" xfId="485" xr:uid="{A36A4B1E-B3D7-448D-8BA9-C1E377965749}"/>
    <cellStyle name="Cálculo 2 2" xfId="514" xr:uid="{9310DE12-778D-4C9C-AB9F-C45D3D3FB6F5}"/>
    <cellStyle name="Cálculo 3" xfId="459" xr:uid="{2C7FF89A-3F5D-450B-B394-165F332B94E7}"/>
    <cellStyle name="Cálculo 3 2" xfId="509" xr:uid="{AC917CF7-672A-47B2-A7AD-05517B23BB16}"/>
    <cellStyle name="Celda de comprobación" xfId="20" builtinId="23" customBuiltin="1"/>
    <cellStyle name="Celda de comprobación 2" xfId="460" xr:uid="{683ECF50-4BDC-4DD8-8DD8-5879263E5B22}"/>
    <cellStyle name="Celda vinculada" xfId="21" builtinId="24" customBuiltin="1"/>
    <cellStyle name="Celda vinculada 2" xfId="461" xr:uid="{ED6A570E-B0D2-4434-B33E-8AAAF87720EC}"/>
    <cellStyle name="Encabezado 4" xfId="22" builtinId="19" customBuiltin="1"/>
    <cellStyle name="Encabezado 4 2" xfId="462" xr:uid="{D6698A75-702F-455F-95D0-D1063EE93EF1}"/>
    <cellStyle name="Énfasis1" xfId="23" builtinId="29" customBuiltin="1"/>
    <cellStyle name="Énfasis1 2" xfId="463" xr:uid="{907E967E-160F-4538-90EC-BB2DFF433FF4}"/>
    <cellStyle name="Énfasis2" xfId="24" builtinId="33" customBuiltin="1"/>
    <cellStyle name="Énfasis2 2" xfId="464" xr:uid="{EC4E75F2-294C-4B37-9ACF-B2A1EB460583}"/>
    <cellStyle name="Énfasis3" xfId="25" builtinId="37" customBuiltin="1"/>
    <cellStyle name="Énfasis3 2" xfId="465" xr:uid="{480EB109-7055-4A85-B5FD-A5B33A807239}"/>
    <cellStyle name="Énfasis4" xfId="26" builtinId="41" customBuiltin="1"/>
    <cellStyle name="Énfasis4 2" xfId="466" xr:uid="{874963B3-9A4A-4098-BA6B-D635AA7B35BA}"/>
    <cellStyle name="Énfasis5" xfId="27" builtinId="45" customBuiltin="1"/>
    <cellStyle name="Énfasis5 2" xfId="467" xr:uid="{089D2EDB-15A6-4363-921B-BF16DDE7363C}"/>
    <cellStyle name="Énfasis6" xfId="28" builtinId="49" customBuiltin="1"/>
    <cellStyle name="Énfasis6 2" xfId="468" xr:uid="{4693CB0E-0AFF-4B45-9406-E59990048C5C}"/>
    <cellStyle name="Entrada" xfId="29" builtinId="20" customBuiltin="1"/>
    <cellStyle name="Entrada 2" xfId="486" xr:uid="{451BE8A3-2A4F-47E3-A1BB-9C3C9EB4DC94}"/>
    <cellStyle name="Entrada 2 2" xfId="515" xr:uid="{8DD73E9F-3F5E-4100-8CF9-DDFCFA9AC6F6}"/>
    <cellStyle name="Entrada 3" xfId="469" xr:uid="{BF8B2FD9-1878-45A9-9499-E149DA4540CB}"/>
    <cellStyle name="Entrada 3 2" xfId="510" xr:uid="{DFBB6425-3A72-4819-A53C-91EC14FC904A}"/>
    <cellStyle name="Euro" xfId="30" xr:uid="{00000000-0005-0000-0000-00001D000000}"/>
    <cellStyle name="Euro 2" xfId="31" xr:uid="{00000000-0005-0000-0000-00001E000000}"/>
    <cellStyle name="Euro 3" xfId="32" xr:uid="{00000000-0005-0000-0000-00001F000000}"/>
    <cellStyle name="Euro 4" xfId="33" xr:uid="{00000000-0005-0000-0000-000020000000}"/>
    <cellStyle name="Euro 5" xfId="34" xr:uid="{00000000-0005-0000-0000-000021000000}"/>
    <cellStyle name="Hipervínculo" xfId="35" builtinId="8"/>
    <cellStyle name="Hipervínculo 2" xfId="470" xr:uid="{E7ADC084-0913-461D-A96B-1F15A9AE58B5}"/>
    <cellStyle name="Incorrecto" xfId="36" builtinId="27" customBuiltin="1"/>
    <cellStyle name="Incorrecto 2" xfId="471" xr:uid="{B0B66E44-AF4E-4868-A9B4-F98EF9525FCA}"/>
    <cellStyle name="Millares 2" xfId="37" xr:uid="{00000000-0005-0000-0000-000024000000}"/>
    <cellStyle name="Millares 2 2" xfId="499" xr:uid="{184F8C20-3E60-42D0-A1B1-67662B81F6AE}"/>
    <cellStyle name="Millares 3" xfId="38" xr:uid="{00000000-0005-0000-0000-000025000000}"/>
    <cellStyle name="Millares 3 2" xfId="500" xr:uid="{5A4C4D84-DB41-492C-BB87-94BDE3D89224}"/>
    <cellStyle name="Millares 4" xfId="39" xr:uid="{00000000-0005-0000-0000-000026000000}"/>
    <cellStyle name="Millares 4 2" xfId="501" xr:uid="{0FD95C3E-F4BC-4CC7-8600-3D6785CE5E3A}"/>
    <cellStyle name="Millares 5" xfId="492" xr:uid="{B0147481-0908-4A7D-89B0-835B67624DF0}"/>
    <cellStyle name="Millares 5 2" xfId="508" xr:uid="{269AE0F3-A19E-44FF-8AAF-B3800A22E733}"/>
    <cellStyle name="Neutral" xfId="40" builtinId="28" customBuiltin="1"/>
    <cellStyle name="Neutral 2" xfId="472" xr:uid="{9C2FA317-A1C1-4E1B-885E-C622064C2E7A}"/>
    <cellStyle name="Neutral 3" xfId="502" xr:uid="{49B90248-5982-41AF-86A8-8D8FCBA4F595}"/>
    <cellStyle name="Normal" xfId="0" builtinId="0"/>
    <cellStyle name="Normal 10" xfId="41" xr:uid="{00000000-0005-0000-0000-000029000000}"/>
    <cellStyle name="Normal 11" xfId="42" xr:uid="{00000000-0005-0000-0000-00002A000000}"/>
    <cellStyle name="Normal 12" xfId="43" xr:uid="{00000000-0005-0000-0000-00002B000000}"/>
    <cellStyle name="Normal 13" xfId="44" xr:uid="{00000000-0005-0000-0000-00002C000000}"/>
    <cellStyle name="Normal 14" xfId="45" xr:uid="{00000000-0005-0000-0000-00002D000000}"/>
    <cellStyle name="Normal 15" xfId="46" xr:uid="{00000000-0005-0000-0000-00002E000000}"/>
    <cellStyle name="Normal 16" xfId="47" xr:uid="{00000000-0005-0000-0000-00002F000000}"/>
    <cellStyle name="Normal 17" xfId="48" xr:uid="{00000000-0005-0000-0000-000030000000}"/>
    <cellStyle name="Normal 18" xfId="49" xr:uid="{00000000-0005-0000-0000-000031000000}"/>
    <cellStyle name="Normal 19" xfId="50" xr:uid="{00000000-0005-0000-0000-000032000000}"/>
    <cellStyle name="Normal 2" xfId="51" xr:uid="{00000000-0005-0000-0000-000033000000}"/>
    <cellStyle name="Normal 2 10" xfId="52" xr:uid="{00000000-0005-0000-0000-000034000000}"/>
    <cellStyle name="Normal 2 11" xfId="53" xr:uid="{00000000-0005-0000-0000-000035000000}"/>
    <cellStyle name="Normal 2 12" xfId="54" xr:uid="{00000000-0005-0000-0000-000036000000}"/>
    <cellStyle name="Normal 2 13" xfId="55" xr:uid="{00000000-0005-0000-0000-000037000000}"/>
    <cellStyle name="Normal 2 14" xfId="56" xr:uid="{00000000-0005-0000-0000-000038000000}"/>
    <cellStyle name="Normal 2 15" xfId="57" xr:uid="{00000000-0005-0000-0000-000039000000}"/>
    <cellStyle name="Normal 2 16" xfId="58" xr:uid="{00000000-0005-0000-0000-00003A000000}"/>
    <cellStyle name="Normal 2 17" xfId="59" xr:uid="{00000000-0005-0000-0000-00003B000000}"/>
    <cellStyle name="Normal 2 18" xfId="60" xr:uid="{00000000-0005-0000-0000-00003C000000}"/>
    <cellStyle name="Normal 2 19" xfId="61" xr:uid="{00000000-0005-0000-0000-00003D000000}"/>
    <cellStyle name="Normal 2 2" xfId="62" xr:uid="{00000000-0005-0000-0000-00003E000000}"/>
    <cellStyle name="Normal 2 2 10" xfId="63" xr:uid="{00000000-0005-0000-0000-00003F000000}"/>
    <cellStyle name="Normal 2 2 11" xfId="64" xr:uid="{00000000-0005-0000-0000-000040000000}"/>
    <cellStyle name="Normal 2 2 12" xfId="65" xr:uid="{00000000-0005-0000-0000-000041000000}"/>
    <cellStyle name="Normal 2 2 13" xfId="66" xr:uid="{00000000-0005-0000-0000-000042000000}"/>
    <cellStyle name="Normal 2 2 14" xfId="67" xr:uid="{00000000-0005-0000-0000-000043000000}"/>
    <cellStyle name="Normal 2 2 15" xfId="68" xr:uid="{00000000-0005-0000-0000-000044000000}"/>
    <cellStyle name="Normal 2 2 16" xfId="69" xr:uid="{00000000-0005-0000-0000-000045000000}"/>
    <cellStyle name="Normal 2 2 17" xfId="70" xr:uid="{00000000-0005-0000-0000-000046000000}"/>
    <cellStyle name="Normal 2 2 18" xfId="71" xr:uid="{00000000-0005-0000-0000-000047000000}"/>
    <cellStyle name="Normal 2 2 19" xfId="72" xr:uid="{00000000-0005-0000-0000-000048000000}"/>
    <cellStyle name="Normal 2 2 2" xfId="73" xr:uid="{00000000-0005-0000-0000-000049000000}"/>
    <cellStyle name="Normal 2 2 2 10" xfId="74" xr:uid="{00000000-0005-0000-0000-00004A000000}"/>
    <cellStyle name="Normal 2 2 2 11" xfId="75" xr:uid="{00000000-0005-0000-0000-00004B000000}"/>
    <cellStyle name="Normal 2 2 2 12" xfId="76" xr:uid="{00000000-0005-0000-0000-00004C000000}"/>
    <cellStyle name="Normal 2 2 2 13" xfId="77" xr:uid="{00000000-0005-0000-0000-00004D000000}"/>
    <cellStyle name="Normal 2 2 2 14" xfId="78" xr:uid="{00000000-0005-0000-0000-00004E000000}"/>
    <cellStyle name="Normal 2 2 2 15" xfId="79" xr:uid="{00000000-0005-0000-0000-00004F000000}"/>
    <cellStyle name="Normal 2 2 2 16" xfId="80" xr:uid="{00000000-0005-0000-0000-000050000000}"/>
    <cellStyle name="Normal 2 2 2 17" xfId="81" xr:uid="{00000000-0005-0000-0000-000051000000}"/>
    <cellStyle name="Normal 2 2 2 18" xfId="82" xr:uid="{00000000-0005-0000-0000-000052000000}"/>
    <cellStyle name="Normal 2 2 2 19" xfId="83" xr:uid="{00000000-0005-0000-0000-000053000000}"/>
    <cellStyle name="Normal 2 2 2 2" xfId="84" xr:uid="{00000000-0005-0000-0000-000054000000}"/>
    <cellStyle name="Normal 2 2 2 2 10" xfId="85" xr:uid="{00000000-0005-0000-0000-000055000000}"/>
    <cellStyle name="Normal 2 2 2 2 11" xfId="86" xr:uid="{00000000-0005-0000-0000-000056000000}"/>
    <cellStyle name="Normal 2 2 2 2 12" xfId="87" xr:uid="{00000000-0005-0000-0000-000057000000}"/>
    <cellStyle name="Normal 2 2 2 2 13" xfId="88" xr:uid="{00000000-0005-0000-0000-000058000000}"/>
    <cellStyle name="Normal 2 2 2 2 14" xfId="89" xr:uid="{00000000-0005-0000-0000-000059000000}"/>
    <cellStyle name="Normal 2 2 2 2 15" xfId="90" xr:uid="{00000000-0005-0000-0000-00005A000000}"/>
    <cellStyle name="Normal 2 2 2 2 16" xfId="91" xr:uid="{00000000-0005-0000-0000-00005B000000}"/>
    <cellStyle name="Normal 2 2 2 2 17" xfId="92" xr:uid="{00000000-0005-0000-0000-00005C000000}"/>
    <cellStyle name="Normal 2 2 2 2 18" xfId="93" xr:uid="{00000000-0005-0000-0000-00005D000000}"/>
    <cellStyle name="Normal 2 2 2 2 19" xfId="94" xr:uid="{00000000-0005-0000-0000-00005E000000}"/>
    <cellStyle name="Normal 2 2 2 2 2" xfId="95" xr:uid="{00000000-0005-0000-0000-00005F000000}"/>
    <cellStyle name="Normal 2 2 2 2 2 10" xfId="96" xr:uid="{00000000-0005-0000-0000-000060000000}"/>
    <cellStyle name="Normal 2 2 2 2 2 11" xfId="97" xr:uid="{00000000-0005-0000-0000-000061000000}"/>
    <cellStyle name="Normal 2 2 2 2 2 12" xfId="98" xr:uid="{00000000-0005-0000-0000-000062000000}"/>
    <cellStyle name="Normal 2 2 2 2 2 13" xfId="99" xr:uid="{00000000-0005-0000-0000-000063000000}"/>
    <cellStyle name="Normal 2 2 2 2 2 14" xfId="100" xr:uid="{00000000-0005-0000-0000-000064000000}"/>
    <cellStyle name="Normal 2 2 2 2 2 15" xfId="101" xr:uid="{00000000-0005-0000-0000-000065000000}"/>
    <cellStyle name="Normal 2 2 2 2 2 16" xfId="102" xr:uid="{00000000-0005-0000-0000-000066000000}"/>
    <cellStyle name="Normal 2 2 2 2 2 17" xfId="103" xr:uid="{00000000-0005-0000-0000-000067000000}"/>
    <cellStyle name="Normal 2 2 2 2 2 18" xfId="104" xr:uid="{00000000-0005-0000-0000-000068000000}"/>
    <cellStyle name="Normal 2 2 2 2 2 19" xfId="105" xr:uid="{00000000-0005-0000-0000-000069000000}"/>
    <cellStyle name="Normal 2 2 2 2 2 2" xfId="106" xr:uid="{00000000-0005-0000-0000-00006A000000}"/>
    <cellStyle name="Normal 2 2 2 2 2 2 10" xfId="107" xr:uid="{00000000-0005-0000-0000-00006B000000}"/>
    <cellStyle name="Normal 2 2 2 2 2 2 11" xfId="108" xr:uid="{00000000-0005-0000-0000-00006C000000}"/>
    <cellStyle name="Normal 2 2 2 2 2 2 12" xfId="109" xr:uid="{00000000-0005-0000-0000-00006D000000}"/>
    <cellStyle name="Normal 2 2 2 2 2 2 13" xfId="110" xr:uid="{00000000-0005-0000-0000-00006E000000}"/>
    <cellStyle name="Normal 2 2 2 2 2 2 14" xfId="111" xr:uid="{00000000-0005-0000-0000-00006F000000}"/>
    <cellStyle name="Normal 2 2 2 2 2 2 15" xfId="112" xr:uid="{00000000-0005-0000-0000-000070000000}"/>
    <cellStyle name="Normal 2 2 2 2 2 2 16" xfId="113" xr:uid="{00000000-0005-0000-0000-000071000000}"/>
    <cellStyle name="Normal 2 2 2 2 2 2 17" xfId="114" xr:uid="{00000000-0005-0000-0000-000072000000}"/>
    <cellStyle name="Normal 2 2 2 2 2 2 18" xfId="115" xr:uid="{00000000-0005-0000-0000-000073000000}"/>
    <cellStyle name="Normal 2 2 2 2 2 2 19" xfId="116" xr:uid="{00000000-0005-0000-0000-000074000000}"/>
    <cellStyle name="Normal 2 2 2 2 2 2 2" xfId="117" xr:uid="{00000000-0005-0000-0000-000075000000}"/>
    <cellStyle name="Normal 2 2 2 2 2 2 20" xfId="118" xr:uid="{00000000-0005-0000-0000-000076000000}"/>
    <cellStyle name="Normal 2 2 2 2 2 2 21" xfId="119" xr:uid="{00000000-0005-0000-0000-000077000000}"/>
    <cellStyle name="Normal 2 2 2 2 2 2 22" xfId="120" xr:uid="{00000000-0005-0000-0000-000078000000}"/>
    <cellStyle name="Normal 2 2 2 2 2 2 23" xfId="121" xr:uid="{00000000-0005-0000-0000-000079000000}"/>
    <cellStyle name="Normal 2 2 2 2 2 2 24" xfId="122" xr:uid="{00000000-0005-0000-0000-00007A000000}"/>
    <cellStyle name="Normal 2 2 2 2 2 2 25" xfId="123" xr:uid="{00000000-0005-0000-0000-00007B000000}"/>
    <cellStyle name="Normal 2 2 2 2 2 2 3" xfId="124" xr:uid="{00000000-0005-0000-0000-00007C000000}"/>
    <cellStyle name="Normal 2 2 2 2 2 2 4" xfId="125" xr:uid="{00000000-0005-0000-0000-00007D000000}"/>
    <cellStyle name="Normal 2 2 2 2 2 2 5" xfId="126" xr:uid="{00000000-0005-0000-0000-00007E000000}"/>
    <cellStyle name="Normal 2 2 2 2 2 2 6" xfId="127" xr:uid="{00000000-0005-0000-0000-00007F000000}"/>
    <cellStyle name="Normal 2 2 2 2 2 2 7" xfId="128" xr:uid="{00000000-0005-0000-0000-000080000000}"/>
    <cellStyle name="Normal 2 2 2 2 2 2 8" xfId="129" xr:uid="{00000000-0005-0000-0000-000081000000}"/>
    <cellStyle name="Normal 2 2 2 2 2 2 9" xfId="130" xr:uid="{00000000-0005-0000-0000-000082000000}"/>
    <cellStyle name="Normal 2 2 2 2 2 20" xfId="131" xr:uid="{00000000-0005-0000-0000-000083000000}"/>
    <cellStyle name="Normal 2 2 2 2 2 21" xfId="132" xr:uid="{00000000-0005-0000-0000-000084000000}"/>
    <cellStyle name="Normal 2 2 2 2 2 22" xfId="133" xr:uid="{00000000-0005-0000-0000-000085000000}"/>
    <cellStyle name="Normal 2 2 2 2 2 23" xfId="134" xr:uid="{00000000-0005-0000-0000-000086000000}"/>
    <cellStyle name="Normal 2 2 2 2 2 24" xfId="135" xr:uid="{00000000-0005-0000-0000-000087000000}"/>
    <cellStyle name="Normal 2 2 2 2 2 25" xfId="136" xr:uid="{00000000-0005-0000-0000-000088000000}"/>
    <cellStyle name="Normal 2 2 2 2 2 3" xfId="137" xr:uid="{00000000-0005-0000-0000-000089000000}"/>
    <cellStyle name="Normal 2 2 2 2 2 4" xfId="138" xr:uid="{00000000-0005-0000-0000-00008A000000}"/>
    <cellStyle name="Normal 2 2 2 2 2 5" xfId="139" xr:uid="{00000000-0005-0000-0000-00008B000000}"/>
    <cellStyle name="Normal 2 2 2 2 2 6" xfId="140" xr:uid="{00000000-0005-0000-0000-00008C000000}"/>
    <cellStyle name="Normal 2 2 2 2 2 7" xfId="141" xr:uid="{00000000-0005-0000-0000-00008D000000}"/>
    <cellStyle name="Normal 2 2 2 2 2 8" xfId="142" xr:uid="{00000000-0005-0000-0000-00008E000000}"/>
    <cellStyle name="Normal 2 2 2 2 2 9" xfId="143" xr:uid="{00000000-0005-0000-0000-00008F000000}"/>
    <cellStyle name="Normal 2 2 2 2 20" xfId="144" xr:uid="{00000000-0005-0000-0000-000090000000}"/>
    <cellStyle name="Normal 2 2 2 2 21" xfId="145" xr:uid="{00000000-0005-0000-0000-000091000000}"/>
    <cellStyle name="Normal 2 2 2 2 22" xfId="146" xr:uid="{00000000-0005-0000-0000-000092000000}"/>
    <cellStyle name="Normal 2 2 2 2 23" xfId="147" xr:uid="{00000000-0005-0000-0000-000093000000}"/>
    <cellStyle name="Normal 2 2 2 2 24" xfId="148" xr:uid="{00000000-0005-0000-0000-000094000000}"/>
    <cellStyle name="Normal 2 2 2 2 25" xfId="149" xr:uid="{00000000-0005-0000-0000-000095000000}"/>
    <cellStyle name="Normal 2 2 2 2 3" xfId="150" xr:uid="{00000000-0005-0000-0000-000096000000}"/>
    <cellStyle name="Normal 2 2 2 2 4" xfId="151" xr:uid="{00000000-0005-0000-0000-000097000000}"/>
    <cellStyle name="Normal 2 2 2 2 5" xfId="152" xr:uid="{00000000-0005-0000-0000-000098000000}"/>
    <cellStyle name="Normal 2 2 2 2 6" xfId="153" xr:uid="{00000000-0005-0000-0000-000099000000}"/>
    <cellStyle name="Normal 2 2 2 2 7" xfId="154" xr:uid="{00000000-0005-0000-0000-00009A000000}"/>
    <cellStyle name="Normal 2 2 2 2 8" xfId="155" xr:uid="{00000000-0005-0000-0000-00009B000000}"/>
    <cellStyle name="Normal 2 2 2 2 9" xfId="156" xr:uid="{00000000-0005-0000-0000-00009C000000}"/>
    <cellStyle name="Normal 2 2 2 20" xfId="157" xr:uid="{00000000-0005-0000-0000-00009D000000}"/>
    <cellStyle name="Normal 2 2 2 21" xfId="158" xr:uid="{00000000-0005-0000-0000-00009E000000}"/>
    <cellStyle name="Normal 2 2 2 22" xfId="159" xr:uid="{00000000-0005-0000-0000-00009F000000}"/>
    <cellStyle name="Normal 2 2 2 23" xfId="160" xr:uid="{00000000-0005-0000-0000-0000A0000000}"/>
    <cellStyle name="Normal 2 2 2 24" xfId="161" xr:uid="{00000000-0005-0000-0000-0000A1000000}"/>
    <cellStyle name="Normal 2 2 2 25" xfId="162" xr:uid="{00000000-0005-0000-0000-0000A2000000}"/>
    <cellStyle name="Normal 2 2 2 26" xfId="163" xr:uid="{00000000-0005-0000-0000-0000A3000000}"/>
    <cellStyle name="Normal 2 2 2 27" xfId="164" xr:uid="{00000000-0005-0000-0000-0000A4000000}"/>
    <cellStyle name="Normal 2 2 2 28" xfId="165" xr:uid="{00000000-0005-0000-0000-0000A5000000}"/>
    <cellStyle name="Normal 2 2 2 29" xfId="166" xr:uid="{00000000-0005-0000-0000-0000A6000000}"/>
    <cellStyle name="Normal 2 2 2 3" xfId="167" xr:uid="{00000000-0005-0000-0000-0000A7000000}"/>
    <cellStyle name="Normal 2 2 2 30" xfId="168" xr:uid="{00000000-0005-0000-0000-0000A8000000}"/>
    <cellStyle name="Normal 2 2 2 31" xfId="169" xr:uid="{00000000-0005-0000-0000-0000A9000000}"/>
    <cellStyle name="Normal 2 2 2 32" xfId="170" xr:uid="{00000000-0005-0000-0000-0000AA000000}"/>
    <cellStyle name="Normal 2 2 2 33" xfId="171" xr:uid="{00000000-0005-0000-0000-0000AB000000}"/>
    <cellStyle name="Normal 2 2 2 34" xfId="172" xr:uid="{00000000-0005-0000-0000-0000AC000000}"/>
    <cellStyle name="Normal 2 2 2 35" xfId="173" xr:uid="{00000000-0005-0000-0000-0000AD000000}"/>
    <cellStyle name="Normal 2 2 2 36" xfId="174" xr:uid="{00000000-0005-0000-0000-0000AE000000}"/>
    <cellStyle name="Normal 2 2 2 37" xfId="175" xr:uid="{00000000-0005-0000-0000-0000AF000000}"/>
    <cellStyle name="Normal 2 2 2 38" xfId="176" xr:uid="{00000000-0005-0000-0000-0000B0000000}"/>
    <cellStyle name="Normal 2 2 2 39" xfId="177" xr:uid="{00000000-0005-0000-0000-0000B1000000}"/>
    <cellStyle name="Normal 2 2 2 4" xfId="178" xr:uid="{00000000-0005-0000-0000-0000B2000000}"/>
    <cellStyle name="Normal 2 2 2 40" xfId="179" xr:uid="{00000000-0005-0000-0000-0000B3000000}"/>
    <cellStyle name="Normal 2 2 2 41" xfId="180" xr:uid="{00000000-0005-0000-0000-0000B4000000}"/>
    <cellStyle name="Normal 2 2 2 42" xfId="181" xr:uid="{00000000-0005-0000-0000-0000B5000000}"/>
    <cellStyle name="Normal 2 2 2 43" xfId="182" xr:uid="{00000000-0005-0000-0000-0000B6000000}"/>
    <cellStyle name="Normal 2 2 2 44" xfId="183" xr:uid="{00000000-0005-0000-0000-0000B7000000}"/>
    <cellStyle name="Normal 2 2 2 45" xfId="184" xr:uid="{00000000-0005-0000-0000-0000B8000000}"/>
    <cellStyle name="Normal 2 2 2 46" xfId="185" xr:uid="{00000000-0005-0000-0000-0000B9000000}"/>
    <cellStyle name="Normal 2 2 2 47" xfId="186" xr:uid="{00000000-0005-0000-0000-0000BA000000}"/>
    <cellStyle name="Normal 2 2 2 48" xfId="187" xr:uid="{00000000-0005-0000-0000-0000BB000000}"/>
    <cellStyle name="Normal 2 2 2 49" xfId="188" xr:uid="{00000000-0005-0000-0000-0000BC000000}"/>
    <cellStyle name="Normal 2 2 2 5" xfId="189" xr:uid="{00000000-0005-0000-0000-0000BD000000}"/>
    <cellStyle name="Normal 2 2 2 50" xfId="190" xr:uid="{00000000-0005-0000-0000-0000BE000000}"/>
    <cellStyle name="Normal 2 2 2 51" xfId="191" xr:uid="{00000000-0005-0000-0000-0000BF000000}"/>
    <cellStyle name="Normal 2 2 2 52" xfId="192" xr:uid="{00000000-0005-0000-0000-0000C0000000}"/>
    <cellStyle name="Normal 2 2 2 53" xfId="193" xr:uid="{00000000-0005-0000-0000-0000C1000000}"/>
    <cellStyle name="Normal 2 2 2 54" xfId="194" xr:uid="{00000000-0005-0000-0000-0000C2000000}"/>
    <cellStyle name="Normal 2 2 2 55" xfId="195" xr:uid="{00000000-0005-0000-0000-0000C3000000}"/>
    <cellStyle name="Normal 2 2 2 6" xfId="196" xr:uid="{00000000-0005-0000-0000-0000C4000000}"/>
    <cellStyle name="Normal 2 2 2 7" xfId="197" xr:uid="{00000000-0005-0000-0000-0000C5000000}"/>
    <cellStyle name="Normal 2 2 2 8" xfId="198" xr:uid="{00000000-0005-0000-0000-0000C6000000}"/>
    <cellStyle name="Normal 2 2 2 9" xfId="199" xr:uid="{00000000-0005-0000-0000-0000C7000000}"/>
    <cellStyle name="Normal 2 2 20" xfId="200" xr:uid="{00000000-0005-0000-0000-0000C8000000}"/>
    <cellStyle name="Normal 2 2 21" xfId="201" xr:uid="{00000000-0005-0000-0000-0000C9000000}"/>
    <cellStyle name="Normal 2 2 22" xfId="202" xr:uid="{00000000-0005-0000-0000-0000CA000000}"/>
    <cellStyle name="Normal 2 2 23" xfId="203" xr:uid="{00000000-0005-0000-0000-0000CB000000}"/>
    <cellStyle name="Normal 2 2 24" xfId="204" xr:uid="{00000000-0005-0000-0000-0000CC000000}"/>
    <cellStyle name="Normal 2 2 25" xfId="205" xr:uid="{00000000-0005-0000-0000-0000CD000000}"/>
    <cellStyle name="Normal 2 2 26" xfId="206" xr:uid="{00000000-0005-0000-0000-0000CE000000}"/>
    <cellStyle name="Normal 2 2 27" xfId="207" xr:uid="{00000000-0005-0000-0000-0000CF000000}"/>
    <cellStyle name="Normal 2 2 28" xfId="208" xr:uid="{00000000-0005-0000-0000-0000D0000000}"/>
    <cellStyle name="Normal 2 2 29" xfId="209" xr:uid="{00000000-0005-0000-0000-0000D1000000}"/>
    <cellStyle name="Normal 2 2 3" xfId="210" xr:uid="{00000000-0005-0000-0000-0000D2000000}"/>
    <cellStyle name="Normal 2 2 30" xfId="211" xr:uid="{00000000-0005-0000-0000-0000D3000000}"/>
    <cellStyle name="Normal 2 2 31" xfId="212" xr:uid="{00000000-0005-0000-0000-0000D4000000}"/>
    <cellStyle name="Normal 2 2 32" xfId="213" xr:uid="{00000000-0005-0000-0000-0000D5000000}"/>
    <cellStyle name="Normal 2 2 33" xfId="214" xr:uid="{00000000-0005-0000-0000-0000D6000000}"/>
    <cellStyle name="Normal 2 2 34" xfId="215" xr:uid="{00000000-0005-0000-0000-0000D7000000}"/>
    <cellStyle name="Normal 2 2 35" xfId="216" xr:uid="{00000000-0005-0000-0000-0000D8000000}"/>
    <cellStyle name="Normal 2 2 36" xfId="217" xr:uid="{00000000-0005-0000-0000-0000D9000000}"/>
    <cellStyle name="Normal 2 2 37" xfId="218" xr:uid="{00000000-0005-0000-0000-0000DA000000}"/>
    <cellStyle name="Normal 2 2 38" xfId="219" xr:uid="{00000000-0005-0000-0000-0000DB000000}"/>
    <cellStyle name="Normal 2 2 39" xfId="220" xr:uid="{00000000-0005-0000-0000-0000DC000000}"/>
    <cellStyle name="Normal 2 2 4" xfId="221" xr:uid="{00000000-0005-0000-0000-0000DD000000}"/>
    <cellStyle name="Normal 2 2 40" xfId="222" xr:uid="{00000000-0005-0000-0000-0000DE000000}"/>
    <cellStyle name="Normal 2 2 41" xfId="223" xr:uid="{00000000-0005-0000-0000-0000DF000000}"/>
    <cellStyle name="Normal 2 2 42" xfId="224" xr:uid="{00000000-0005-0000-0000-0000E0000000}"/>
    <cellStyle name="Normal 2 2 43" xfId="225" xr:uid="{00000000-0005-0000-0000-0000E1000000}"/>
    <cellStyle name="Normal 2 2 44" xfId="226" xr:uid="{00000000-0005-0000-0000-0000E2000000}"/>
    <cellStyle name="Normal 2 2 45" xfId="227" xr:uid="{00000000-0005-0000-0000-0000E3000000}"/>
    <cellStyle name="Normal 2 2 46" xfId="228" xr:uid="{00000000-0005-0000-0000-0000E4000000}"/>
    <cellStyle name="Normal 2 2 47" xfId="229" xr:uid="{00000000-0005-0000-0000-0000E5000000}"/>
    <cellStyle name="Normal 2 2 48" xfId="230" xr:uid="{00000000-0005-0000-0000-0000E6000000}"/>
    <cellStyle name="Normal 2 2 49" xfId="231" xr:uid="{00000000-0005-0000-0000-0000E7000000}"/>
    <cellStyle name="Normal 2 2 5" xfId="232" xr:uid="{00000000-0005-0000-0000-0000E8000000}"/>
    <cellStyle name="Normal 2 2 50" xfId="233" xr:uid="{00000000-0005-0000-0000-0000E9000000}"/>
    <cellStyle name="Normal 2 2 51" xfId="234" xr:uid="{00000000-0005-0000-0000-0000EA000000}"/>
    <cellStyle name="Normal 2 2 52" xfId="235" xr:uid="{00000000-0005-0000-0000-0000EB000000}"/>
    <cellStyle name="Normal 2 2 53" xfId="236" xr:uid="{00000000-0005-0000-0000-0000EC000000}"/>
    <cellStyle name="Normal 2 2 54" xfId="237" xr:uid="{00000000-0005-0000-0000-0000ED000000}"/>
    <cellStyle name="Normal 2 2 55" xfId="238" xr:uid="{00000000-0005-0000-0000-0000EE000000}"/>
    <cellStyle name="Normal 2 2 6" xfId="239" xr:uid="{00000000-0005-0000-0000-0000EF000000}"/>
    <cellStyle name="Normal 2 2 7" xfId="240" xr:uid="{00000000-0005-0000-0000-0000F0000000}"/>
    <cellStyle name="Normal 2 2 8" xfId="241" xr:uid="{00000000-0005-0000-0000-0000F1000000}"/>
    <cellStyle name="Normal 2 2 9" xfId="242" xr:uid="{00000000-0005-0000-0000-0000F2000000}"/>
    <cellStyle name="Normal 2 20" xfId="243" xr:uid="{00000000-0005-0000-0000-0000F3000000}"/>
    <cellStyle name="Normal 2 21" xfId="244" xr:uid="{00000000-0005-0000-0000-0000F4000000}"/>
    <cellStyle name="Normal 2 22" xfId="245" xr:uid="{00000000-0005-0000-0000-0000F5000000}"/>
    <cellStyle name="Normal 2 23" xfId="246" xr:uid="{00000000-0005-0000-0000-0000F6000000}"/>
    <cellStyle name="Normal 2 24" xfId="247" xr:uid="{00000000-0005-0000-0000-0000F7000000}"/>
    <cellStyle name="Normal 2 25" xfId="248" xr:uid="{00000000-0005-0000-0000-0000F8000000}"/>
    <cellStyle name="Normal 2 26" xfId="249" xr:uid="{00000000-0005-0000-0000-0000F9000000}"/>
    <cellStyle name="Normal 2 27" xfId="250" xr:uid="{00000000-0005-0000-0000-0000FA000000}"/>
    <cellStyle name="Normal 2 28" xfId="251" xr:uid="{00000000-0005-0000-0000-0000FB000000}"/>
    <cellStyle name="Normal 2 29" xfId="252" xr:uid="{00000000-0005-0000-0000-0000FC000000}"/>
    <cellStyle name="Normal 2 3" xfId="253" xr:uid="{00000000-0005-0000-0000-0000FD000000}"/>
    <cellStyle name="Normal 2 3 10" xfId="254" xr:uid="{00000000-0005-0000-0000-0000FE000000}"/>
    <cellStyle name="Normal 2 3 2" xfId="255" xr:uid="{00000000-0005-0000-0000-0000FF000000}"/>
    <cellStyle name="Normal 2 3 3" xfId="256" xr:uid="{00000000-0005-0000-0000-000000010000}"/>
    <cellStyle name="Normal 2 3 4" xfId="257" xr:uid="{00000000-0005-0000-0000-000001010000}"/>
    <cellStyle name="Normal 2 3 5" xfId="258" xr:uid="{00000000-0005-0000-0000-000002010000}"/>
    <cellStyle name="Normal 2 3 6" xfId="259" xr:uid="{00000000-0005-0000-0000-000003010000}"/>
    <cellStyle name="Normal 2 3 7" xfId="260" xr:uid="{00000000-0005-0000-0000-000004010000}"/>
    <cellStyle name="Normal 2 3 8" xfId="261" xr:uid="{00000000-0005-0000-0000-000005010000}"/>
    <cellStyle name="Normal 2 3 9" xfId="262" xr:uid="{00000000-0005-0000-0000-000006010000}"/>
    <cellStyle name="Normal 2 30" xfId="263" xr:uid="{00000000-0005-0000-0000-000007010000}"/>
    <cellStyle name="Normal 2 31" xfId="264" xr:uid="{00000000-0005-0000-0000-000008010000}"/>
    <cellStyle name="Normal 2 32" xfId="265" xr:uid="{00000000-0005-0000-0000-000009010000}"/>
    <cellStyle name="Normal 2 33" xfId="266" xr:uid="{00000000-0005-0000-0000-00000A010000}"/>
    <cellStyle name="Normal 2 33 2" xfId="267" xr:uid="{00000000-0005-0000-0000-00000B010000}"/>
    <cellStyle name="Normal 2 33 3" xfId="268" xr:uid="{00000000-0005-0000-0000-00000C010000}"/>
    <cellStyle name="Normal 2 33 4" xfId="269" xr:uid="{00000000-0005-0000-0000-00000D010000}"/>
    <cellStyle name="Normal 2 33 5" xfId="270" xr:uid="{00000000-0005-0000-0000-00000E010000}"/>
    <cellStyle name="Normal 2 34" xfId="271" xr:uid="{00000000-0005-0000-0000-00000F010000}"/>
    <cellStyle name="Normal 2 35" xfId="272" xr:uid="{00000000-0005-0000-0000-000010010000}"/>
    <cellStyle name="Normal 2 36" xfId="273" xr:uid="{00000000-0005-0000-0000-000011010000}"/>
    <cellStyle name="Normal 2 37" xfId="274" xr:uid="{00000000-0005-0000-0000-000012010000}"/>
    <cellStyle name="Normal 2 38" xfId="275" xr:uid="{00000000-0005-0000-0000-000013010000}"/>
    <cellStyle name="Normal 2 39" xfId="276" xr:uid="{00000000-0005-0000-0000-000014010000}"/>
    <cellStyle name="Normal 2 4" xfId="277" xr:uid="{00000000-0005-0000-0000-000015010000}"/>
    <cellStyle name="Normal 2 4 2" xfId="278" xr:uid="{00000000-0005-0000-0000-000016010000}"/>
    <cellStyle name="Normal 2 4 3" xfId="279" xr:uid="{00000000-0005-0000-0000-000017010000}"/>
    <cellStyle name="Normal 2 4 4" xfId="280" xr:uid="{00000000-0005-0000-0000-000018010000}"/>
    <cellStyle name="Normal 2 4 5" xfId="281" xr:uid="{00000000-0005-0000-0000-000019010000}"/>
    <cellStyle name="Normal 2 4 6" xfId="282" xr:uid="{00000000-0005-0000-0000-00001A010000}"/>
    <cellStyle name="Normal 2 40" xfId="283" xr:uid="{00000000-0005-0000-0000-00001B010000}"/>
    <cellStyle name="Normal 2 5" xfId="284" xr:uid="{00000000-0005-0000-0000-00001C010000}"/>
    <cellStyle name="Normal 2 6" xfId="285" xr:uid="{00000000-0005-0000-0000-00001D010000}"/>
    <cellStyle name="Normal 2 7" xfId="286" xr:uid="{00000000-0005-0000-0000-00001E010000}"/>
    <cellStyle name="Normal 2 8" xfId="287" xr:uid="{00000000-0005-0000-0000-00001F010000}"/>
    <cellStyle name="Normal 2 9" xfId="288" xr:uid="{00000000-0005-0000-0000-000020010000}"/>
    <cellStyle name="Normal 20" xfId="289" xr:uid="{00000000-0005-0000-0000-000021010000}"/>
    <cellStyle name="Normal 21" xfId="290" xr:uid="{00000000-0005-0000-0000-000022010000}"/>
    <cellStyle name="Normal 22" xfId="291" xr:uid="{00000000-0005-0000-0000-000023010000}"/>
    <cellStyle name="Normal 23" xfId="292" xr:uid="{00000000-0005-0000-0000-000024010000}"/>
    <cellStyle name="Normal 24" xfId="293" xr:uid="{00000000-0005-0000-0000-000025010000}"/>
    <cellStyle name="Normal 25" xfId="294" xr:uid="{00000000-0005-0000-0000-000026010000}"/>
    <cellStyle name="Normal 26" xfId="295" xr:uid="{00000000-0005-0000-0000-000027010000}"/>
    <cellStyle name="Normal 27" xfId="296" xr:uid="{00000000-0005-0000-0000-000028010000}"/>
    <cellStyle name="Normal 28" xfId="297" xr:uid="{00000000-0005-0000-0000-000029010000}"/>
    <cellStyle name="Normal 28 10" xfId="298" xr:uid="{00000000-0005-0000-0000-00002A010000}"/>
    <cellStyle name="Normal 28 2" xfId="299" xr:uid="{00000000-0005-0000-0000-00002B010000}"/>
    <cellStyle name="Normal 28 3" xfId="300" xr:uid="{00000000-0005-0000-0000-00002C010000}"/>
    <cellStyle name="Normal 28 4" xfId="301" xr:uid="{00000000-0005-0000-0000-00002D010000}"/>
    <cellStyle name="Normal 28 5" xfId="302" xr:uid="{00000000-0005-0000-0000-00002E010000}"/>
    <cellStyle name="Normal 28 6" xfId="303" xr:uid="{00000000-0005-0000-0000-00002F010000}"/>
    <cellStyle name="Normal 28 7" xfId="304" xr:uid="{00000000-0005-0000-0000-000030010000}"/>
    <cellStyle name="Normal 28 8" xfId="305" xr:uid="{00000000-0005-0000-0000-000031010000}"/>
    <cellStyle name="Normal 28 9" xfId="306" xr:uid="{00000000-0005-0000-0000-000032010000}"/>
    <cellStyle name="Normal 29" xfId="307" xr:uid="{00000000-0005-0000-0000-000033010000}"/>
    <cellStyle name="Normal 29 2" xfId="308" xr:uid="{00000000-0005-0000-0000-000034010000}"/>
    <cellStyle name="Normal 29 2 2" xfId="309" xr:uid="{00000000-0005-0000-0000-000035010000}"/>
    <cellStyle name="Normal 29 2 3" xfId="310" xr:uid="{00000000-0005-0000-0000-000036010000}"/>
    <cellStyle name="Normal 29 2 4" xfId="311" xr:uid="{00000000-0005-0000-0000-000037010000}"/>
    <cellStyle name="Normal 29 2 5" xfId="312" xr:uid="{00000000-0005-0000-0000-000038010000}"/>
    <cellStyle name="Normal 29 3" xfId="313" xr:uid="{00000000-0005-0000-0000-000039010000}"/>
    <cellStyle name="Normal 29 4" xfId="314" xr:uid="{00000000-0005-0000-0000-00003A010000}"/>
    <cellStyle name="Normal 29 5" xfId="315" xr:uid="{00000000-0005-0000-0000-00003B010000}"/>
    <cellStyle name="Normal 3" xfId="316" xr:uid="{00000000-0005-0000-0000-00003C010000}"/>
    <cellStyle name="Normal 3 10" xfId="481" xr:uid="{7F0EB487-AD28-4EBB-8F73-1DC41E977648}"/>
    <cellStyle name="Normal 3 2" xfId="317" xr:uid="{00000000-0005-0000-0000-00003D010000}"/>
    <cellStyle name="Normal 3 3" xfId="318" xr:uid="{00000000-0005-0000-0000-00003E010000}"/>
    <cellStyle name="Normal 3 4" xfId="319" xr:uid="{00000000-0005-0000-0000-00003F010000}"/>
    <cellStyle name="Normal 3 5" xfId="320" xr:uid="{00000000-0005-0000-0000-000040010000}"/>
    <cellStyle name="Normal 3 6" xfId="321" xr:uid="{00000000-0005-0000-0000-000041010000}"/>
    <cellStyle name="Normal 3 7" xfId="322" xr:uid="{00000000-0005-0000-0000-000042010000}"/>
    <cellStyle name="Normal 3 8" xfId="323" xr:uid="{00000000-0005-0000-0000-000043010000}"/>
    <cellStyle name="Normal 3 9" xfId="324" xr:uid="{00000000-0005-0000-0000-000044010000}"/>
    <cellStyle name="Normal 30" xfId="325" xr:uid="{00000000-0005-0000-0000-000045010000}"/>
    <cellStyle name="Normal 30 2" xfId="326" xr:uid="{00000000-0005-0000-0000-000046010000}"/>
    <cellStyle name="Normal 30 3" xfId="327" xr:uid="{00000000-0005-0000-0000-000047010000}"/>
    <cellStyle name="Normal 30 4" xfId="328" xr:uid="{00000000-0005-0000-0000-000048010000}"/>
    <cellStyle name="Normal 31" xfId="329" xr:uid="{00000000-0005-0000-0000-000049010000}"/>
    <cellStyle name="Normal 31 2" xfId="330" xr:uid="{00000000-0005-0000-0000-00004A010000}"/>
    <cellStyle name="Normal 31 2 2" xfId="331" xr:uid="{00000000-0005-0000-0000-00004B010000}"/>
    <cellStyle name="Normal 31 2 3" xfId="332" xr:uid="{00000000-0005-0000-0000-00004C010000}"/>
    <cellStyle name="Normal 31 2 4" xfId="333" xr:uid="{00000000-0005-0000-0000-00004D010000}"/>
    <cellStyle name="Normal 31 2 5" xfId="334" xr:uid="{00000000-0005-0000-0000-00004E010000}"/>
    <cellStyle name="Normal 31 3" xfId="335" xr:uid="{00000000-0005-0000-0000-00004F010000}"/>
    <cellStyle name="Normal 31 4" xfId="336" xr:uid="{00000000-0005-0000-0000-000050010000}"/>
    <cellStyle name="Normal 31 5" xfId="337" xr:uid="{00000000-0005-0000-0000-000051010000}"/>
    <cellStyle name="Normal 32" xfId="338" xr:uid="{00000000-0005-0000-0000-000052010000}"/>
    <cellStyle name="Normal 33" xfId="339" xr:uid="{00000000-0005-0000-0000-000053010000}"/>
    <cellStyle name="Normal 33 2" xfId="340" xr:uid="{00000000-0005-0000-0000-000054010000}"/>
    <cellStyle name="Normal 33 3" xfId="341" xr:uid="{00000000-0005-0000-0000-000055010000}"/>
    <cellStyle name="Normal 33 4" xfId="342" xr:uid="{00000000-0005-0000-0000-000056010000}"/>
    <cellStyle name="Normal 33 5" xfId="343" xr:uid="{00000000-0005-0000-0000-000057010000}"/>
    <cellStyle name="Normal 34" xfId="344" xr:uid="{00000000-0005-0000-0000-000058010000}"/>
    <cellStyle name="Normal 34 2" xfId="345" xr:uid="{00000000-0005-0000-0000-000059010000}"/>
    <cellStyle name="Normal 34 3" xfId="346" xr:uid="{00000000-0005-0000-0000-00005A010000}"/>
    <cellStyle name="Normal 34 4" xfId="347" xr:uid="{00000000-0005-0000-0000-00005B010000}"/>
    <cellStyle name="Normal 35" xfId="348" xr:uid="{00000000-0005-0000-0000-00005C010000}"/>
    <cellStyle name="Normal 35 2" xfId="349" xr:uid="{00000000-0005-0000-0000-00005D010000}"/>
    <cellStyle name="Normal 35 3" xfId="350" xr:uid="{00000000-0005-0000-0000-00005E010000}"/>
    <cellStyle name="Normal 35 4" xfId="351" xr:uid="{00000000-0005-0000-0000-00005F010000}"/>
    <cellStyle name="Normal 35 5" xfId="352" xr:uid="{00000000-0005-0000-0000-000060010000}"/>
    <cellStyle name="Normal 36" xfId="353" xr:uid="{00000000-0005-0000-0000-000061010000}"/>
    <cellStyle name="Normal 36 2" xfId="503" xr:uid="{3FADDB19-2A98-49CE-9934-9443492D924E}"/>
    <cellStyle name="Normal 37" xfId="354" xr:uid="{00000000-0005-0000-0000-000062010000}"/>
    <cellStyle name="Normal 37 2" xfId="355" xr:uid="{00000000-0005-0000-0000-000063010000}"/>
    <cellStyle name="Normal 37 3" xfId="356" xr:uid="{00000000-0005-0000-0000-000064010000}"/>
    <cellStyle name="Normal 37 4" xfId="357" xr:uid="{00000000-0005-0000-0000-000065010000}"/>
    <cellStyle name="Normal 37 5" xfId="358" xr:uid="{00000000-0005-0000-0000-000066010000}"/>
    <cellStyle name="Normal 38" xfId="437" xr:uid="{00000000-0005-0000-0000-000067010000}"/>
    <cellStyle name="Normal 38 2" xfId="505" xr:uid="{CCD66EFF-C23E-4882-8CAA-B34708FA202B}"/>
    <cellStyle name="Normal 39" xfId="359" xr:uid="{00000000-0005-0000-0000-000068010000}"/>
    <cellStyle name="Normal 39 2" xfId="360" xr:uid="{00000000-0005-0000-0000-000069010000}"/>
    <cellStyle name="Normal 39 3" xfId="361" xr:uid="{00000000-0005-0000-0000-00006A010000}"/>
    <cellStyle name="Normal 39 4" xfId="362" xr:uid="{00000000-0005-0000-0000-00006B010000}"/>
    <cellStyle name="Normal 39 5" xfId="363" xr:uid="{00000000-0005-0000-0000-00006C010000}"/>
    <cellStyle name="Normal 4" xfId="364" xr:uid="{00000000-0005-0000-0000-00006D010000}"/>
    <cellStyle name="Normal 4 2" xfId="490" xr:uid="{4BDC6A72-27BD-479E-A5EF-5E01C58F5E43}"/>
    <cellStyle name="Normal 4 3" xfId="482" xr:uid="{0AEFF7E4-209F-42F1-8802-CACEE1733765}"/>
    <cellStyle name="Normal 40" xfId="440" xr:uid="{076CFDFF-823B-41E2-8216-EE1CE47BAA34}"/>
    <cellStyle name="Normal 40 2" xfId="507" xr:uid="{00DD1A71-F91F-4440-8630-5F3837736A87}"/>
    <cellStyle name="Normal 41" xfId="365" xr:uid="{00000000-0005-0000-0000-00006E010000}"/>
    <cellStyle name="Normal 41 2" xfId="366" xr:uid="{00000000-0005-0000-0000-00006F010000}"/>
    <cellStyle name="Normal 41 3" xfId="367" xr:uid="{00000000-0005-0000-0000-000070010000}"/>
    <cellStyle name="Normal 41 4" xfId="368" xr:uid="{00000000-0005-0000-0000-000071010000}"/>
    <cellStyle name="Normal 41 5" xfId="369" xr:uid="{00000000-0005-0000-0000-000072010000}"/>
    <cellStyle name="Normal 42" xfId="519" xr:uid="{34D41A61-A878-4991-BBF7-76DF09BEAABA}"/>
    <cellStyle name="Normal 43" xfId="370" xr:uid="{00000000-0005-0000-0000-000073010000}"/>
    <cellStyle name="Normal 43 2" xfId="371" xr:uid="{00000000-0005-0000-0000-000074010000}"/>
    <cellStyle name="Normal 43 3" xfId="372" xr:uid="{00000000-0005-0000-0000-000075010000}"/>
    <cellStyle name="Normal 43 4" xfId="373" xr:uid="{00000000-0005-0000-0000-000076010000}"/>
    <cellStyle name="Normal 43 5" xfId="374" xr:uid="{00000000-0005-0000-0000-000077010000}"/>
    <cellStyle name="Normal 44" xfId="520" xr:uid="{34647CB4-B2AB-4578-8B33-B2EF888B2501}"/>
    <cellStyle name="Normal 45" xfId="375" xr:uid="{00000000-0005-0000-0000-000078010000}"/>
    <cellStyle name="Normal 45 2" xfId="376" xr:uid="{00000000-0005-0000-0000-000079010000}"/>
    <cellStyle name="Normal 45 3" xfId="377" xr:uid="{00000000-0005-0000-0000-00007A010000}"/>
    <cellStyle name="Normal 45 4" xfId="378" xr:uid="{00000000-0005-0000-0000-00007B010000}"/>
    <cellStyle name="Normal 45 5" xfId="379" xr:uid="{00000000-0005-0000-0000-00007C010000}"/>
    <cellStyle name="Normal 46" xfId="521" xr:uid="{1E24354B-721C-4DA1-90AC-B304558F447F}"/>
    <cellStyle name="Normal 47" xfId="380" xr:uid="{00000000-0005-0000-0000-00007D010000}"/>
    <cellStyle name="Normal 47 2" xfId="381" xr:uid="{00000000-0005-0000-0000-00007E010000}"/>
    <cellStyle name="Normal 47 3" xfId="382" xr:uid="{00000000-0005-0000-0000-00007F010000}"/>
    <cellStyle name="Normal 47 4" xfId="383" xr:uid="{00000000-0005-0000-0000-000080010000}"/>
    <cellStyle name="Normal 47 5" xfId="384" xr:uid="{00000000-0005-0000-0000-000081010000}"/>
    <cellStyle name="Normal 49" xfId="385" xr:uid="{00000000-0005-0000-0000-000082010000}"/>
    <cellStyle name="Normal 49 2" xfId="386" xr:uid="{00000000-0005-0000-0000-000083010000}"/>
    <cellStyle name="Normal 49 3" xfId="387" xr:uid="{00000000-0005-0000-0000-000084010000}"/>
    <cellStyle name="Normal 49 4" xfId="388" xr:uid="{00000000-0005-0000-0000-000085010000}"/>
    <cellStyle name="Normal 49 5" xfId="389" xr:uid="{00000000-0005-0000-0000-000086010000}"/>
    <cellStyle name="Normal 5" xfId="390" xr:uid="{00000000-0005-0000-0000-000087010000}"/>
    <cellStyle name="Normal 5 2" xfId="491" xr:uid="{1B6F3185-9529-49DA-8599-EBB67C1CDA33}"/>
    <cellStyle name="Normal 5 3" xfId="483" xr:uid="{3E8B816D-49CE-4633-9176-1204D6BB3CF1}"/>
    <cellStyle name="Normal 51" xfId="391" xr:uid="{00000000-0005-0000-0000-000088010000}"/>
    <cellStyle name="Normal 51 2" xfId="392" xr:uid="{00000000-0005-0000-0000-000089010000}"/>
    <cellStyle name="Normal 51 3" xfId="393" xr:uid="{00000000-0005-0000-0000-00008A010000}"/>
    <cellStyle name="Normal 51 4" xfId="394" xr:uid="{00000000-0005-0000-0000-00008B010000}"/>
    <cellStyle name="Normal 51 5" xfId="395" xr:uid="{00000000-0005-0000-0000-00008C010000}"/>
    <cellStyle name="Normal 53" xfId="396" xr:uid="{00000000-0005-0000-0000-00008D010000}"/>
    <cellStyle name="Normal 53 2" xfId="397" xr:uid="{00000000-0005-0000-0000-00008E010000}"/>
    <cellStyle name="Normal 53 3" xfId="398" xr:uid="{00000000-0005-0000-0000-00008F010000}"/>
    <cellStyle name="Normal 53 4" xfId="399" xr:uid="{00000000-0005-0000-0000-000090010000}"/>
    <cellStyle name="Normal 53 5" xfId="400" xr:uid="{00000000-0005-0000-0000-000091010000}"/>
    <cellStyle name="Normal 55" xfId="401" xr:uid="{00000000-0005-0000-0000-000092010000}"/>
    <cellStyle name="Normal 55 2" xfId="402" xr:uid="{00000000-0005-0000-0000-000093010000}"/>
    <cellStyle name="Normal 55 3" xfId="403" xr:uid="{00000000-0005-0000-0000-000094010000}"/>
    <cellStyle name="Normal 55 4" xfId="404" xr:uid="{00000000-0005-0000-0000-000095010000}"/>
    <cellStyle name="Normal 55 5" xfId="405" xr:uid="{00000000-0005-0000-0000-000096010000}"/>
    <cellStyle name="Normal 57" xfId="406" xr:uid="{00000000-0005-0000-0000-000097010000}"/>
    <cellStyle name="Normal 57 2" xfId="407" xr:uid="{00000000-0005-0000-0000-000098010000}"/>
    <cellStyle name="Normal 57 3" xfId="408" xr:uid="{00000000-0005-0000-0000-000099010000}"/>
    <cellStyle name="Normal 57 4" xfId="409" xr:uid="{00000000-0005-0000-0000-00009A010000}"/>
    <cellStyle name="Normal 57 5" xfId="410" xr:uid="{00000000-0005-0000-0000-00009B010000}"/>
    <cellStyle name="Normal 6" xfId="411" xr:uid="{00000000-0005-0000-0000-00009C010000}"/>
    <cellStyle name="Normal 6 2" xfId="412" xr:uid="{00000000-0005-0000-0000-00009D010000}"/>
    <cellStyle name="Normal 6 2 2" xfId="413" xr:uid="{00000000-0005-0000-0000-00009E010000}"/>
    <cellStyle name="Normal 6 2 3" xfId="414" xr:uid="{00000000-0005-0000-0000-00009F010000}"/>
    <cellStyle name="Normal 6 2 4" xfId="415" xr:uid="{00000000-0005-0000-0000-0000A0010000}"/>
    <cellStyle name="Normal 6 2 5" xfId="416" xr:uid="{00000000-0005-0000-0000-0000A1010000}"/>
    <cellStyle name="Normal 6 3" xfId="484" xr:uid="{B579E960-0E2B-4E77-96FB-FAB8D56E0E50}"/>
    <cellStyle name="Normal 7" xfId="417" xr:uid="{00000000-0005-0000-0000-0000A2010000}"/>
    <cellStyle name="Normal 8" xfId="418" xr:uid="{00000000-0005-0000-0000-0000A3010000}"/>
    <cellStyle name="Normal 9" xfId="419" xr:uid="{00000000-0005-0000-0000-0000A4010000}"/>
    <cellStyle name="Notas" xfId="420" builtinId="10" customBuiltin="1"/>
    <cellStyle name="Notas 2" xfId="487" xr:uid="{F357C7C8-671C-4441-9ED8-CF77731ABA89}"/>
    <cellStyle name="Notas 2 2" xfId="516" xr:uid="{58EEA196-4E53-4324-954C-B247C9D11BA7}"/>
    <cellStyle name="Notas 3" xfId="473" xr:uid="{EFC2ED5B-91B3-49B1-88B8-1DBDAD136F02}"/>
    <cellStyle name="Notas 3 2" xfId="511" xr:uid="{5180D8B5-6627-468D-B2C1-DE3951FD647C}"/>
    <cellStyle name="Porcentaje" xfId="439" builtinId="5"/>
    <cellStyle name="Porcentaje 2" xfId="506" xr:uid="{1D5E4535-2EE1-4FC6-8640-FA3A73FF9C76}"/>
    <cellStyle name="Porcentaje 4" xfId="438" xr:uid="{00000000-0005-0000-0000-0000A7010000}"/>
    <cellStyle name="Porcentual 2" xfId="421" xr:uid="{00000000-0005-0000-0000-0000A8010000}"/>
    <cellStyle name="Porcentual 2 2" xfId="422" xr:uid="{00000000-0005-0000-0000-0000A9010000}"/>
    <cellStyle name="Porcentual 2 2 2" xfId="423" xr:uid="{00000000-0005-0000-0000-0000AA010000}"/>
    <cellStyle name="Porcentual 2 2 2 2" xfId="424" xr:uid="{00000000-0005-0000-0000-0000AB010000}"/>
    <cellStyle name="Porcentual 2 2 2 2 2" xfId="425" xr:uid="{00000000-0005-0000-0000-0000AC010000}"/>
    <cellStyle name="Porcentual 2 2 2 2 2 2" xfId="426" xr:uid="{00000000-0005-0000-0000-0000AD010000}"/>
    <cellStyle name="Porcentual 2 2 2 3" xfId="427" xr:uid="{00000000-0005-0000-0000-0000AE010000}"/>
    <cellStyle name="Porcentual 2 2 3" xfId="428" xr:uid="{00000000-0005-0000-0000-0000AF010000}"/>
    <cellStyle name="Porcentual 2 3" xfId="429" xr:uid="{00000000-0005-0000-0000-0000B0010000}"/>
    <cellStyle name="Salida" xfId="430" builtinId="21" customBuiltin="1"/>
    <cellStyle name="Salida 2" xfId="488" xr:uid="{50A755A9-1E33-48E1-8B04-1E81C308FFE6}"/>
    <cellStyle name="Salida 2 2" xfId="517" xr:uid="{CDF47BA5-58A5-475C-9479-01E6C4B71ED8}"/>
    <cellStyle name="Salida 3" xfId="474" xr:uid="{65FA7A23-335D-4B6B-9F3C-9442FF4DCB62}"/>
    <cellStyle name="Salida 3 2" xfId="512" xr:uid="{DB11840F-0301-4B43-B636-0BDBF6A7F20F}"/>
    <cellStyle name="Texto de advertencia" xfId="431" builtinId="11" customBuiltin="1"/>
    <cellStyle name="Texto de advertencia 2" xfId="475" xr:uid="{442455C9-5A4B-4C5E-8D78-E196F3742B40}"/>
    <cellStyle name="Texto explicativo" xfId="432" builtinId="53" customBuiltin="1"/>
    <cellStyle name="Texto explicativo 2" xfId="476" xr:uid="{96ADFBE8-1497-43E6-BEC8-C6AB42770DDB}"/>
    <cellStyle name="Título" xfId="433" builtinId="15" customBuiltin="1"/>
    <cellStyle name="Título 2" xfId="434" builtinId="17" customBuiltin="1"/>
    <cellStyle name="Título 2 2" xfId="478" xr:uid="{3B3A8D13-38A8-4952-91BF-F03AEB7C08B7}"/>
    <cellStyle name="Título 3" xfId="435" builtinId="18" customBuiltin="1"/>
    <cellStyle name="Título 3 2" xfId="479" xr:uid="{CB037AD0-3513-437A-9753-3825D954B5E0}"/>
    <cellStyle name="Título 4" xfId="477" xr:uid="{0DAA9D3E-7699-4F51-A34B-2F64E8B4DA68}"/>
    <cellStyle name="Título 5" xfId="504" xr:uid="{ECF095C4-1C89-423F-9CFC-2CB2CDD689D3}"/>
    <cellStyle name="Total" xfId="436" builtinId="25" customBuiltin="1"/>
    <cellStyle name="Total 2" xfId="489" xr:uid="{27D0DB45-FB86-47ED-8CBD-CA32C9958F6E}"/>
    <cellStyle name="Total 2 2" xfId="518" xr:uid="{B16AAE8D-FEFB-4524-BEA6-9FA698F89D9E}"/>
    <cellStyle name="Total 3" xfId="480" xr:uid="{30446416-1A1C-4F96-AB89-836D0B17606E}"/>
    <cellStyle name="Total 3 2" xfId="513" xr:uid="{7BEC20DD-490B-4833-AD61-94E1E8883BD6}"/>
  </cellStyles>
  <dxfs count="0"/>
  <tableStyles count="1" defaultTableStyle="TableStyleMedium2" defaultPivotStyle="PivotStyleLight16">
    <tableStyle name="Invisible" pivot="0" table="0" count="0" xr9:uid="{D4B0259F-3132-48BB-A9ED-1BE1DDFD28A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NTENID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895350</xdr:colOff>
      <xdr:row>4</xdr:row>
      <xdr:rowOff>28575</xdr:rowOff>
    </xdr:to>
    <xdr:pic>
      <xdr:nvPicPr>
        <xdr:cNvPr id="1330410" name="Picture 1" descr="logo_habitat_bn chiqui">
          <a:extLst>
            <a:ext uri="{FF2B5EF4-FFF2-40B4-BE49-F238E27FC236}">
              <a16:creationId xmlns:a16="http://schemas.microsoft.com/office/drawing/2014/main" id="{00000000-0008-0000-0000-0000EA4C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0</xdr:row>
      <xdr:rowOff>0</xdr:rowOff>
    </xdr:from>
    <xdr:to>
      <xdr:col>0</xdr:col>
      <xdr:colOff>904875</xdr:colOff>
      <xdr:row>4</xdr:row>
      <xdr:rowOff>28575</xdr:rowOff>
    </xdr:to>
    <xdr:pic>
      <xdr:nvPicPr>
        <xdr:cNvPr id="1330411" name="Picture 1" descr="logo_habitat_bn chiqui">
          <a:extLst>
            <a:ext uri="{FF2B5EF4-FFF2-40B4-BE49-F238E27FC236}">
              <a16:creationId xmlns:a16="http://schemas.microsoft.com/office/drawing/2014/main" id="{00000000-0008-0000-0000-0000EB4C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600075</xdr:colOff>
      <xdr:row>1</xdr:row>
      <xdr:rowOff>152400</xdr:rowOff>
    </xdr:from>
    <xdr:to>
      <xdr:col>10</xdr:col>
      <xdr:colOff>339725</xdr:colOff>
      <xdr:row>4</xdr:row>
      <xdr:rowOff>112713</xdr:rowOff>
    </xdr:to>
    <xdr:pic>
      <xdr:nvPicPr>
        <xdr:cNvPr id="4" name="Picture 2" descr="Resultado de imagen de logo bogota 2020 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76925" y="342900"/>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123825</xdr:rowOff>
    </xdr:from>
    <xdr:to>
      <xdr:col>0</xdr:col>
      <xdr:colOff>895350</xdr:colOff>
      <xdr:row>6</xdr:row>
      <xdr:rowOff>28575</xdr:rowOff>
    </xdr:to>
    <xdr:pic>
      <xdr:nvPicPr>
        <xdr:cNvPr id="1339627" name="Picture 1" descr="logo_habitat_bn chiqui">
          <a:extLst>
            <a:ext uri="{FF2B5EF4-FFF2-40B4-BE49-F238E27FC236}">
              <a16:creationId xmlns:a16="http://schemas.microsoft.com/office/drawing/2014/main" id="{00000000-0008-0000-0800-0000EB7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892969</xdr:colOff>
      <xdr:row>1</xdr:row>
      <xdr:rowOff>0</xdr:rowOff>
    </xdr:from>
    <xdr:to>
      <xdr:col>18</xdr:col>
      <xdr:colOff>9028</xdr:colOff>
      <xdr:row>3</xdr:row>
      <xdr:rowOff>26740</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16668750" y="166688"/>
          <a:ext cx="3902372" cy="40774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16</xdr:col>
      <xdr:colOff>404813</xdr:colOff>
      <xdr:row>4</xdr:row>
      <xdr:rowOff>47625</xdr:rowOff>
    </xdr:from>
    <xdr:to>
      <xdr:col>17</xdr:col>
      <xdr:colOff>8731</xdr:colOff>
      <xdr:row>7</xdr:row>
      <xdr:rowOff>60326</xdr:rowOff>
    </xdr:to>
    <xdr:pic>
      <xdr:nvPicPr>
        <xdr:cNvPr id="4" name="Picture 2" descr="Resultado de imagen de logo bogota 2020 png">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85594" y="785813"/>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95250</xdr:rowOff>
    </xdr:from>
    <xdr:to>
      <xdr:col>0</xdr:col>
      <xdr:colOff>895350</xdr:colOff>
      <xdr:row>6</xdr:row>
      <xdr:rowOff>0</xdr:rowOff>
    </xdr:to>
    <xdr:pic>
      <xdr:nvPicPr>
        <xdr:cNvPr id="1340651" name="Picture 1" descr="logo_habitat_bn chiqui">
          <a:extLst>
            <a:ext uri="{FF2B5EF4-FFF2-40B4-BE49-F238E27FC236}">
              <a16:creationId xmlns:a16="http://schemas.microsoft.com/office/drawing/2014/main" id="{00000000-0008-0000-0A00-0000EB74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7175"/>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433917</xdr:colOff>
      <xdr:row>1</xdr:row>
      <xdr:rowOff>21167</xdr:rowOff>
    </xdr:from>
    <xdr:to>
      <xdr:col>25</xdr:col>
      <xdr:colOff>811992</xdr:colOff>
      <xdr:row>3</xdr:row>
      <xdr:rowOff>39969</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20447000" y="179917"/>
          <a:ext cx="2822825" cy="3998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23</xdr:col>
      <xdr:colOff>328083</xdr:colOff>
      <xdr:row>4</xdr:row>
      <xdr:rowOff>84667</xdr:rowOff>
    </xdr:from>
    <xdr:to>
      <xdr:col>24</xdr:col>
      <xdr:colOff>700616</xdr:colOff>
      <xdr:row>7</xdr:row>
      <xdr:rowOff>89430</xdr:rowOff>
    </xdr:to>
    <xdr:pic>
      <xdr:nvPicPr>
        <xdr:cNvPr id="4" name="Picture 2" descr="Resultado de imagen de logo bogota 2020 png">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56083" y="814917"/>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85725</xdr:rowOff>
    </xdr:from>
    <xdr:to>
      <xdr:col>0</xdr:col>
      <xdr:colOff>895350</xdr:colOff>
      <xdr:row>5</xdr:row>
      <xdr:rowOff>180975</xdr:rowOff>
    </xdr:to>
    <xdr:pic>
      <xdr:nvPicPr>
        <xdr:cNvPr id="1341675" name="Picture 1" descr="logo_habitat_bn chiqui">
          <a:extLst>
            <a:ext uri="{FF2B5EF4-FFF2-40B4-BE49-F238E27FC236}">
              <a16:creationId xmlns:a16="http://schemas.microsoft.com/office/drawing/2014/main" id="{00000000-0008-0000-0B00-0000EB78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7650"/>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740834</xdr:colOff>
      <xdr:row>0</xdr:row>
      <xdr:rowOff>127000</xdr:rowOff>
    </xdr:from>
    <xdr:to>
      <xdr:col>25</xdr:col>
      <xdr:colOff>652123</xdr:colOff>
      <xdr:row>2</xdr:row>
      <xdr:rowOff>177552</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20753917" y="127000"/>
          <a:ext cx="2356039" cy="3998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23</xdr:col>
      <xdr:colOff>433917</xdr:colOff>
      <xdr:row>3</xdr:row>
      <xdr:rowOff>126999</xdr:rowOff>
    </xdr:from>
    <xdr:to>
      <xdr:col>24</xdr:col>
      <xdr:colOff>806449</xdr:colOff>
      <xdr:row>6</xdr:row>
      <xdr:rowOff>163512</xdr:rowOff>
    </xdr:to>
    <xdr:pic>
      <xdr:nvPicPr>
        <xdr:cNvPr id="4" name="Picture 2" descr="Resultado de imagen de logo bogota 2020 png">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261917" y="666749"/>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47625</xdr:rowOff>
    </xdr:from>
    <xdr:to>
      <xdr:col>0</xdr:col>
      <xdr:colOff>895350</xdr:colOff>
      <xdr:row>6</xdr:row>
      <xdr:rowOff>152400</xdr:rowOff>
    </xdr:to>
    <xdr:pic>
      <xdr:nvPicPr>
        <xdr:cNvPr id="1343723" name="Picture 1" descr="logo_habitat_bn chiqui">
          <a:extLst>
            <a:ext uri="{FF2B5EF4-FFF2-40B4-BE49-F238E27FC236}">
              <a16:creationId xmlns:a16="http://schemas.microsoft.com/office/drawing/2014/main" id="{00000000-0008-0000-0D00-0000EB8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233644</xdr:colOff>
      <xdr:row>3</xdr:row>
      <xdr:rowOff>132789</xdr:rowOff>
    </xdr:from>
    <xdr:to>
      <xdr:col>33</xdr:col>
      <xdr:colOff>560108</xdr:colOff>
      <xdr:row>5</xdr:row>
      <xdr:rowOff>154766</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18159694" y="675714"/>
          <a:ext cx="2726764" cy="40297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31</xdr:col>
      <xdr:colOff>38100</xdr:colOff>
      <xdr:row>6</xdr:row>
      <xdr:rowOff>9526</xdr:rowOff>
    </xdr:from>
    <xdr:to>
      <xdr:col>32</xdr:col>
      <xdr:colOff>400050</xdr:colOff>
      <xdr:row>8</xdr:row>
      <xdr:rowOff>122980</xdr:rowOff>
    </xdr:to>
    <xdr:pic>
      <xdr:nvPicPr>
        <xdr:cNvPr id="6" name="Picture 2" descr="Resultado de imagen de logo bogota 2020 png">
          <a:extLst>
            <a:ext uri="{FF2B5EF4-FFF2-40B4-BE49-F238E27FC236}">
              <a16:creationId xmlns:a16="http://schemas.microsoft.com/office/drawing/2014/main" id="{CB78A0BC-3032-4838-A85C-7938299EE24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164300" y="1123951"/>
          <a:ext cx="962025" cy="494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771525</xdr:colOff>
      <xdr:row>1</xdr:row>
      <xdr:rowOff>152400</xdr:rowOff>
    </xdr:from>
    <xdr:to>
      <xdr:col>0</xdr:col>
      <xdr:colOff>1666875</xdr:colOff>
      <xdr:row>7</xdr:row>
      <xdr:rowOff>47625</xdr:rowOff>
    </xdr:to>
    <xdr:pic>
      <xdr:nvPicPr>
        <xdr:cNvPr id="1331434" name="Picture 1" descr="logo_habitat_bn chiqui">
          <a:extLst>
            <a:ext uri="{FF2B5EF4-FFF2-40B4-BE49-F238E27FC236}">
              <a16:creationId xmlns:a16="http://schemas.microsoft.com/office/drawing/2014/main" id="{00000000-0008-0000-0100-0000EA5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32385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2667000</xdr:colOff>
      <xdr:row>47</xdr:row>
      <xdr:rowOff>76200</xdr:rowOff>
    </xdr:from>
    <xdr:to>
      <xdr:col>1</xdr:col>
      <xdr:colOff>5467350</xdr:colOff>
      <xdr:row>49</xdr:row>
      <xdr:rowOff>144556</xdr:rowOff>
    </xdr:to>
    <xdr:sp macro="" textlink="">
      <xdr:nvSpPr>
        <xdr:cNvPr id="4" name="3 Rectángulo redondeado">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5210175" y="9858375"/>
          <a:ext cx="2800350" cy="392206"/>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1</xdr:col>
      <xdr:colOff>6219825</xdr:colOff>
      <xdr:row>2</xdr:row>
      <xdr:rowOff>38100</xdr:rowOff>
    </xdr:from>
    <xdr:to>
      <xdr:col>1</xdr:col>
      <xdr:colOff>7407275</xdr:colOff>
      <xdr:row>5</xdr:row>
      <xdr:rowOff>160338</xdr:rowOff>
    </xdr:to>
    <xdr:pic>
      <xdr:nvPicPr>
        <xdr:cNvPr id="5" name="Picture 2" descr="Resultado de imagen de logo bogota 2020 pn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763000" y="371475"/>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561295</xdr:colOff>
      <xdr:row>1</xdr:row>
      <xdr:rowOff>28475</xdr:rowOff>
    </xdr:from>
    <xdr:to>
      <xdr:col>9</xdr:col>
      <xdr:colOff>758240</xdr:colOff>
      <xdr:row>3</xdr:row>
      <xdr:rowOff>39681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723505" y="190060"/>
          <a:ext cx="2416610" cy="3854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0</xdr:rowOff>
    </xdr:from>
    <xdr:to>
      <xdr:col>0</xdr:col>
      <xdr:colOff>895350</xdr:colOff>
      <xdr:row>6</xdr:row>
      <xdr:rowOff>104775</xdr:rowOff>
    </xdr:to>
    <xdr:pic>
      <xdr:nvPicPr>
        <xdr:cNvPr id="1332459" name="Picture 1" descr="logo_habitat_bn chiqui">
          <a:extLst>
            <a:ext uri="{FF2B5EF4-FFF2-40B4-BE49-F238E27FC236}">
              <a16:creationId xmlns:a16="http://schemas.microsoft.com/office/drawing/2014/main" id="{00000000-0008-0000-0200-0000EB541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2425"/>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428625</xdr:colOff>
      <xdr:row>3</xdr:row>
      <xdr:rowOff>161925</xdr:rowOff>
    </xdr:from>
    <xdr:to>
      <xdr:col>9</xdr:col>
      <xdr:colOff>196850</xdr:colOff>
      <xdr:row>7</xdr:row>
      <xdr:rowOff>36513</xdr:rowOff>
    </xdr:to>
    <xdr:pic>
      <xdr:nvPicPr>
        <xdr:cNvPr id="4" name="Picture 2" descr="Resultado de imagen de logo bogota 2020 pn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5050" y="704850"/>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47625</xdr:rowOff>
    </xdr:from>
    <xdr:to>
      <xdr:col>0</xdr:col>
      <xdr:colOff>895350</xdr:colOff>
      <xdr:row>6</xdr:row>
      <xdr:rowOff>152400</xdr:rowOff>
    </xdr:to>
    <xdr:pic>
      <xdr:nvPicPr>
        <xdr:cNvPr id="1333483" name="Picture 1" descr="logo_habitat_bn chiqui">
          <a:extLst>
            <a:ext uri="{FF2B5EF4-FFF2-40B4-BE49-F238E27FC236}">
              <a16:creationId xmlns:a16="http://schemas.microsoft.com/office/drawing/2014/main" id="{00000000-0008-0000-0300-0000EB58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13607</xdr:colOff>
      <xdr:row>1</xdr:row>
      <xdr:rowOff>68033</xdr:rowOff>
    </xdr:from>
    <xdr:to>
      <xdr:col>35</xdr:col>
      <xdr:colOff>113233</xdr:colOff>
      <xdr:row>3</xdr:row>
      <xdr:rowOff>84967</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300-000005000000}"/>
            </a:ext>
          </a:extLst>
        </xdr:cNvPr>
        <xdr:cNvSpPr/>
      </xdr:nvSpPr>
      <xdr:spPr>
        <a:xfrm>
          <a:off x="23472321" y="231319"/>
          <a:ext cx="3923233" cy="397934"/>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31</xdr:col>
      <xdr:colOff>488157</xdr:colOff>
      <xdr:row>4</xdr:row>
      <xdr:rowOff>59531</xdr:rowOff>
    </xdr:from>
    <xdr:to>
      <xdr:col>33</xdr:col>
      <xdr:colOff>103982</xdr:colOff>
      <xdr:row>7</xdr:row>
      <xdr:rowOff>96044</xdr:rowOff>
    </xdr:to>
    <xdr:pic>
      <xdr:nvPicPr>
        <xdr:cNvPr id="4" name="Picture 2" descr="Resultado de imagen de logo bogota 2020 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253157" y="797719"/>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30</xdr:col>
      <xdr:colOff>44450</xdr:colOff>
      <xdr:row>0</xdr:row>
      <xdr:rowOff>147918</xdr:rowOff>
    </xdr:from>
    <xdr:to>
      <xdr:col>33</xdr:col>
      <xdr:colOff>420158</xdr:colOff>
      <xdr:row>3</xdr:row>
      <xdr:rowOff>88900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24841200" y="147918"/>
          <a:ext cx="2524125" cy="48073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104775</xdr:rowOff>
    </xdr:from>
    <xdr:to>
      <xdr:col>0</xdr:col>
      <xdr:colOff>895350</xdr:colOff>
      <xdr:row>7</xdr:row>
      <xdr:rowOff>47625</xdr:rowOff>
    </xdr:to>
    <xdr:pic>
      <xdr:nvPicPr>
        <xdr:cNvPr id="1334507" name="Picture 1" descr="logo_habitat_bn chiqui">
          <a:extLst>
            <a:ext uri="{FF2B5EF4-FFF2-40B4-BE49-F238E27FC236}">
              <a16:creationId xmlns:a16="http://schemas.microsoft.com/office/drawing/2014/main" id="{00000000-0008-0000-0400-0000EB5C1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720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158750</xdr:colOff>
      <xdr:row>4</xdr:row>
      <xdr:rowOff>21167</xdr:rowOff>
    </xdr:from>
    <xdr:to>
      <xdr:col>32</xdr:col>
      <xdr:colOff>383116</xdr:colOff>
      <xdr:row>7</xdr:row>
      <xdr:rowOff>89430</xdr:rowOff>
    </xdr:to>
    <xdr:pic>
      <xdr:nvPicPr>
        <xdr:cNvPr id="4" name="Picture 2" descr="Resultado de imagen de logo bogota 2020 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014083" y="751417"/>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142875</xdr:rowOff>
    </xdr:from>
    <xdr:to>
      <xdr:col>0</xdr:col>
      <xdr:colOff>895350</xdr:colOff>
      <xdr:row>6</xdr:row>
      <xdr:rowOff>57150</xdr:rowOff>
    </xdr:to>
    <xdr:pic>
      <xdr:nvPicPr>
        <xdr:cNvPr id="1335531" name="Picture 1" descr="logo_habitat_bn chiqui">
          <a:extLst>
            <a:ext uri="{FF2B5EF4-FFF2-40B4-BE49-F238E27FC236}">
              <a16:creationId xmlns:a16="http://schemas.microsoft.com/office/drawing/2014/main" id="{00000000-0008-0000-0500-0000EB6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0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50</xdr:col>
      <xdr:colOff>63500</xdr:colOff>
      <xdr:row>1</xdr:row>
      <xdr:rowOff>25400</xdr:rowOff>
    </xdr:from>
    <xdr:to>
      <xdr:col>53</xdr:col>
      <xdr:colOff>548640</xdr:colOff>
      <xdr:row>3</xdr:row>
      <xdr:rowOff>50552</xdr:rowOff>
    </xdr:to>
    <xdr:sp macro="" textlink="">
      <xdr:nvSpPr>
        <xdr:cNvPr id="5" name="5 Rectángulo redondeado">
          <a:hlinkClick xmlns:r="http://schemas.openxmlformats.org/officeDocument/2006/relationships" r:id="rId2"/>
          <a:extLst>
            <a:ext uri="{FF2B5EF4-FFF2-40B4-BE49-F238E27FC236}">
              <a16:creationId xmlns:a16="http://schemas.microsoft.com/office/drawing/2014/main" id="{00000000-0008-0000-0500-000005000000}"/>
            </a:ext>
          </a:extLst>
        </xdr:cNvPr>
        <xdr:cNvSpPr/>
      </xdr:nvSpPr>
      <xdr:spPr>
        <a:xfrm>
          <a:off x="44300140" y="198120"/>
          <a:ext cx="3055620" cy="39091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51</xdr:col>
      <xdr:colOff>334945</xdr:colOff>
      <xdr:row>4</xdr:row>
      <xdr:rowOff>20935</xdr:rowOff>
    </xdr:from>
    <xdr:to>
      <xdr:col>52</xdr:col>
      <xdr:colOff>831571</xdr:colOff>
      <xdr:row>7</xdr:row>
      <xdr:rowOff>95129</xdr:rowOff>
    </xdr:to>
    <xdr:pic>
      <xdr:nvPicPr>
        <xdr:cNvPr id="4" name="Picture 2" descr="Resultado de imagen de logo bogota 2020 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88269" y="743160"/>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895350</xdr:colOff>
      <xdr:row>4</xdr:row>
      <xdr:rowOff>142875</xdr:rowOff>
    </xdr:to>
    <xdr:pic>
      <xdr:nvPicPr>
        <xdr:cNvPr id="1336555" name="Picture 1" descr="logo_habitat_bn chiqui">
          <a:extLst>
            <a:ext uri="{FF2B5EF4-FFF2-40B4-BE49-F238E27FC236}">
              <a16:creationId xmlns:a16="http://schemas.microsoft.com/office/drawing/2014/main" id="{00000000-0008-0000-0600-0000EB64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54</xdr:col>
      <xdr:colOff>535783</xdr:colOff>
      <xdr:row>1</xdr:row>
      <xdr:rowOff>11906</xdr:rowOff>
    </xdr:from>
    <xdr:to>
      <xdr:col>57</xdr:col>
      <xdr:colOff>533215</xdr:colOff>
      <xdr:row>3</xdr:row>
      <xdr:rowOff>38646</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39659721" y="178594"/>
          <a:ext cx="2295338" cy="40774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55</xdr:col>
      <xdr:colOff>369794</xdr:colOff>
      <xdr:row>4</xdr:row>
      <xdr:rowOff>22412</xdr:rowOff>
    </xdr:from>
    <xdr:to>
      <xdr:col>57</xdr:col>
      <xdr:colOff>100479</xdr:colOff>
      <xdr:row>7</xdr:row>
      <xdr:rowOff>172604</xdr:rowOff>
    </xdr:to>
    <xdr:pic>
      <xdr:nvPicPr>
        <xdr:cNvPr id="4" name="Picture 2" descr="Resultado de imagen de logo bogota 2020 pn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374794" y="750794"/>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895350</xdr:colOff>
      <xdr:row>5</xdr:row>
      <xdr:rowOff>47624</xdr:rowOff>
    </xdr:to>
    <xdr:pic>
      <xdr:nvPicPr>
        <xdr:cNvPr id="1337579" name="Picture 1" descr="logo_habitat_bn chiqui">
          <a:extLst>
            <a:ext uri="{FF2B5EF4-FFF2-40B4-BE49-F238E27FC236}">
              <a16:creationId xmlns:a16="http://schemas.microsoft.com/office/drawing/2014/main" id="{00000000-0008-0000-0700-0000EB68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 cy="847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54</xdr:col>
      <xdr:colOff>264583</xdr:colOff>
      <xdr:row>1</xdr:row>
      <xdr:rowOff>42333</xdr:rowOff>
    </xdr:from>
    <xdr:to>
      <xdr:col>58</xdr:col>
      <xdr:colOff>56963</xdr:colOff>
      <xdr:row>3</xdr:row>
      <xdr:rowOff>61135</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39126583" y="201083"/>
          <a:ext cx="2692213" cy="3998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55</xdr:col>
      <xdr:colOff>349251</xdr:colOff>
      <xdr:row>3</xdr:row>
      <xdr:rowOff>158750</xdr:rowOff>
    </xdr:from>
    <xdr:to>
      <xdr:col>57</xdr:col>
      <xdr:colOff>86784</xdr:colOff>
      <xdr:row>7</xdr:row>
      <xdr:rowOff>160338</xdr:rowOff>
    </xdr:to>
    <xdr:pic>
      <xdr:nvPicPr>
        <xdr:cNvPr id="4" name="Picture 2" descr="Resultado de imagen de logo bogota 2020 pn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36751" y="698500"/>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114300</xdr:rowOff>
    </xdr:from>
    <xdr:to>
      <xdr:col>0</xdr:col>
      <xdr:colOff>895350</xdr:colOff>
      <xdr:row>6</xdr:row>
      <xdr:rowOff>19050</xdr:rowOff>
    </xdr:to>
    <xdr:pic>
      <xdr:nvPicPr>
        <xdr:cNvPr id="1338603" name="Picture 1" descr="logo_habitat_bn chiqui">
          <a:extLst>
            <a:ext uri="{FF2B5EF4-FFF2-40B4-BE49-F238E27FC236}">
              <a16:creationId xmlns:a16="http://schemas.microsoft.com/office/drawing/2014/main" id="{00000000-0008-0000-0900-0000EB6C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6225"/>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169333</xdr:colOff>
      <xdr:row>0</xdr:row>
      <xdr:rowOff>148167</xdr:rowOff>
    </xdr:from>
    <xdr:to>
      <xdr:col>18</xdr:col>
      <xdr:colOff>48870</xdr:colOff>
      <xdr:row>3</xdr:row>
      <xdr:rowOff>8219</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16880416" y="148167"/>
          <a:ext cx="3700121" cy="3998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16</xdr:col>
      <xdr:colOff>560917</xdr:colOff>
      <xdr:row>4</xdr:row>
      <xdr:rowOff>10583</xdr:rowOff>
    </xdr:from>
    <xdr:to>
      <xdr:col>17</xdr:col>
      <xdr:colOff>171450</xdr:colOff>
      <xdr:row>7</xdr:row>
      <xdr:rowOff>15346</xdr:rowOff>
    </xdr:to>
    <xdr:pic>
      <xdr:nvPicPr>
        <xdr:cNvPr id="4" name="Picture 2" descr="Resultado de imagen de logo bogota 2020 pn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4500" y="740833"/>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G21"/>
  <sheetViews>
    <sheetView topLeftCell="A4" zoomScale="133" workbookViewId="0">
      <selection activeCell="E5" sqref="E5"/>
    </sheetView>
  </sheetViews>
  <sheetFormatPr baseColWidth="10" defaultColWidth="10.85546875" defaultRowHeight="15" x14ac:dyDescent="0.25"/>
  <cols>
    <col min="1" max="1" width="14.140625" style="8" customWidth="1"/>
    <col min="2" max="2" width="8.28515625" style="8" customWidth="1"/>
    <col min="3" max="3" width="7.42578125" style="8" customWidth="1"/>
    <col min="4" max="4" width="6.7109375" style="8" customWidth="1"/>
    <col min="5" max="5" width="10" style="8" customWidth="1"/>
    <col min="6" max="16384" width="10.85546875" style="8"/>
  </cols>
  <sheetData>
    <row r="4" spans="1:7" ht="21" x14ac:dyDescent="0.35">
      <c r="A4" s="408"/>
      <c r="B4" s="1" t="s">
        <v>253</v>
      </c>
      <c r="C4" s="2"/>
      <c r="D4" s="2"/>
      <c r="E4" s="2"/>
    </row>
    <row r="5" spans="1:7" ht="15.75" x14ac:dyDescent="0.25">
      <c r="A5" s="408"/>
      <c r="B5" s="3" t="s">
        <v>256</v>
      </c>
    </row>
    <row r="6" spans="1:7" x14ac:dyDescent="0.25">
      <c r="A6" s="408"/>
    </row>
    <row r="7" spans="1:7" ht="18.75" x14ac:dyDescent="0.3">
      <c r="A7" s="408"/>
      <c r="C7" s="4" t="s">
        <v>0</v>
      </c>
    </row>
    <row r="8" spans="1:7" ht="18.75" x14ac:dyDescent="0.3">
      <c r="C8" s="4"/>
      <c r="D8" s="5" t="s">
        <v>252</v>
      </c>
      <c r="E8" s="5"/>
    </row>
    <row r="9" spans="1:7" ht="18.75" x14ac:dyDescent="0.3">
      <c r="C9" s="4"/>
      <c r="E9" s="215" t="s">
        <v>251</v>
      </c>
    </row>
    <row r="10" spans="1:7" ht="18.75" x14ac:dyDescent="0.3">
      <c r="C10" s="4"/>
      <c r="E10" s="7" t="s">
        <v>1</v>
      </c>
      <c r="F10" s="7" t="s">
        <v>2</v>
      </c>
    </row>
    <row r="11" spans="1:7" x14ac:dyDescent="0.25">
      <c r="E11" s="6" t="s">
        <v>3</v>
      </c>
      <c r="F11" s="6" t="s">
        <v>198</v>
      </c>
      <c r="G11" s="6"/>
    </row>
    <row r="12" spans="1:7" x14ac:dyDescent="0.25">
      <c r="E12" s="6" t="s">
        <v>4</v>
      </c>
      <c r="F12" s="6" t="s">
        <v>199</v>
      </c>
      <c r="G12" s="6"/>
    </row>
    <row r="13" spans="1:7" x14ac:dyDescent="0.25">
      <c r="E13" s="6" t="s">
        <v>5</v>
      </c>
      <c r="F13" s="6" t="s">
        <v>200</v>
      </c>
      <c r="G13" s="6"/>
    </row>
    <row r="14" spans="1:7" x14ac:dyDescent="0.25">
      <c r="E14" s="6" t="s">
        <v>6</v>
      </c>
      <c r="F14" s="6" t="s">
        <v>201</v>
      </c>
    </row>
    <row r="15" spans="1:7" x14ac:dyDescent="0.25">
      <c r="E15" s="6" t="s">
        <v>7</v>
      </c>
      <c r="F15" s="6" t="s">
        <v>202</v>
      </c>
    </row>
    <row r="16" spans="1:7" x14ac:dyDescent="0.25">
      <c r="E16" s="6" t="s">
        <v>8</v>
      </c>
      <c r="F16" s="6" t="s">
        <v>203</v>
      </c>
    </row>
    <row r="17" spans="5:6" x14ac:dyDescent="0.25">
      <c r="E17" s="6" t="s">
        <v>9</v>
      </c>
      <c r="F17" s="6" t="s">
        <v>204</v>
      </c>
    </row>
    <row r="18" spans="5:6" x14ac:dyDescent="0.25">
      <c r="E18" s="6" t="s">
        <v>10</v>
      </c>
      <c r="F18" s="6" t="s">
        <v>205</v>
      </c>
    </row>
    <row r="19" spans="5:6" x14ac:dyDescent="0.25">
      <c r="E19" s="6" t="s">
        <v>11</v>
      </c>
      <c r="F19" s="6" t="s">
        <v>206</v>
      </c>
    </row>
    <row r="20" spans="5:6" x14ac:dyDescent="0.25">
      <c r="E20" s="6" t="s">
        <v>12</v>
      </c>
      <c r="F20" s="6" t="s">
        <v>207</v>
      </c>
    </row>
    <row r="21" spans="5:6" x14ac:dyDescent="0.25">
      <c r="E21" s="6" t="s">
        <v>89</v>
      </c>
      <c r="F21" s="6" t="s">
        <v>208</v>
      </c>
    </row>
  </sheetData>
  <mergeCells count="1">
    <mergeCell ref="A4:A7"/>
  </mergeCells>
  <hyperlinks>
    <hyperlink ref="E11" location="'Cuadro 1'!A1" display="Cuadro 1" xr:uid="{00000000-0004-0000-0000-000000000000}"/>
    <hyperlink ref="E12" location="'Cuadro 2'!A1" display="Cuadro 2" xr:uid="{00000000-0004-0000-0000-000001000000}"/>
    <hyperlink ref="E13" location="'Cuadro 3'!A1" display="Cuadro 3" xr:uid="{00000000-0004-0000-0000-000002000000}"/>
    <hyperlink ref="E14" location="'Cuadro 4'!A1" display="Cuadro 4" xr:uid="{00000000-0004-0000-0000-000003000000}"/>
    <hyperlink ref="E15" location="'Cuadro 5'!A1" display="Cuadro 5" xr:uid="{00000000-0004-0000-0000-000004000000}"/>
    <hyperlink ref="E16" location="'Cuadro 6'!A1" display="Cuadro 6" xr:uid="{00000000-0004-0000-0000-000005000000}"/>
    <hyperlink ref="E17" location="'Cuadro 7'!A1" display="Cuadro 7" xr:uid="{00000000-0004-0000-0000-000006000000}"/>
    <hyperlink ref="E18" location="'Cuadro 8'!A1" display="Cuadro 8" xr:uid="{00000000-0004-0000-0000-000007000000}"/>
    <hyperlink ref="E19" location="'Cuadro 9'!A1" display="Cuadro 9" xr:uid="{00000000-0004-0000-0000-000008000000}"/>
    <hyperlink ref="E20" location="'Cuadro 10'!A1" display="Cuadro 10" xr:uid="{00000000-0004-0000-0000-000009000000}"/>
    <hyperlink ref="F20" location="'Cuadro 10'!A1" display="Bogotá. Índice de precios al consumidor, según gastos básicos de vivienda" xr:uid="{00000000-0004-0000-0000-00000A000000}"/>
    <hyperlink ref="F19" location="'Cuadro 9'!A1" display="Total Nacional. Índice de precios al consumidor, según gastos básicos de vivienda" xr:uid="{00000000-0004-0000-0000-00000B000000}"/>
    <hyperlink ref="F18" location="'Cuadro 8'!A1" display="Bogotá. Índice de precios al consumidor, según gastos de ocupación de la vivienda" xr:uid="{00000000-0004-0000-0000-00000C000000}"/>
    <hyperlink ref="F17" location="'Cuadro 7'!A1" display="Total Nacional. Índice de precios al consumidor, según gastos de ocupación de la vivienda" xr:uid="{00000000-0004-0000-0000-00000D000000}"/>
    <hyperlink ref="F16" location="'Cuadro 6'!A1" display="Bogotá. Índice de precios al consumidor, según grupo vivienda" xr:uid="{00000000-0004-0000-0000-00000E000000}"/>
    <hyperlink ref="F15" location="'Cuadro 5'!A1" display="Total Nacional. Índice de precios al consumidor, según grupo vivienda" xr:uid="{00000000-0004-0000-0000-00000F000000}"/>
    <hyperlink ref="F14" location="'Cuadro 4'!A1" display="Bogotá. Índice de precios al consumidor, según grupos de gasto" xr:uid="{00000000-0004-0000-0000-000010000000}"/>
    <hyperlink ref="F13" location="'Cuadro 3'!A1" display="Total Nacional. Índice de precios al consumidor, según grupos de gasto" xr:uid="{00000000-0004-0000-0000-000011000000}"/>
    <hyperlink ref="F12" location="'Cuadro 2'!A1" display="Total Nacional y Bogotá. Índice de precios al consumidor, según nivel de ingreso" xr:uid="{00000000-0004-0000-0000-000012000000}"/>
    <hyperlink ref="F11" location="'Cuadro 1'!A1" display="Total Nacional y Bogotá. Índice de precios al consumidor " xr:uid="{00000000-0004-0000-0000-000013000000}"/>
    <hyperlink ref="F21" location="Cuadro11!Área_de_impresión" display="Total Nacional y Bogotá, Índices y variaciones,Gasto en Alquileres Efectivos Del Alojamiento  , según nivel de ingreso" xr:uid="{00000000-0004-0000-0000-000016000000}"/>
    <hyperlink ref="E21" location="Cuadro12!A1" display="Cuadro 12" xr:uid="{00000000-0004-0000-0000-000017000000}"/>
  </hyperlinks>
  <pageMargins left="0.7" right="0.7" top="0.75" bottom="0.75" header="0.3" footer="0.3"/>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21"/>
  <sheetViews>
    <sheetView showGridLines="0" zoomScaleNormal="100" zoomScalePageLayoutView="80" workbookViewId="0">
      <pane xSplit="2" ySplit="11" topLeftCell="C198" activePane="bottomRight" state="frozen"/>
      <selection pane="topRight" activeCell="C1" sqref="C1"/>
      <selection pane="bottomLeft" activeCell="A12" sqref="A12"/>
      <selection pane="bottomRight" activeCell="J212" sqref="J212"/>
    </sheetView>
  </sheetViews>
  <sheetFormatPr baseColWidth="10" defaultColWidth="10.85546875" defaultRowHeight="12.75" x14ac:dyDescent="0.25"/>
  <cols>
    <col min="1" max="1" width="14.42578125" style="32" customWidth="1"/>
    <col min="2" max="2" width="11.42578125" style="32" customWidth="1"/>
    <col min="3" max="3" width="14.85546875" style="32" customWidth="1"/>
    <col min="4" max="4" width="14.28515625" style="32" customWidth="1"/>
    <col min="5" max="5" width="21" style="32" customWidth="1"/>
    <col min="6" max="6" width="17.28515625" style="32" customWidth="1"/>
    <col min="7" max="8" width="14.28515625" style="32" customWidth="1"/>
    <col min="9" max="9" width="20.85546875" style="32" customWidth="1"/>
    <col min="10" max="14" width="18.7109375" style="32" customWidth="1"/>
    <col min="15" max="16" width="14.28515625" style="32" customWidth="1"/>
    <col min="17" max="17" width="23.7109375" style="32" customWidth="1"/>
    <col min="18" max="18" width="19.42578125" style="32" customWidth="1"/>
    <col min="19" max="16384" width="10.85546875" style="32"/>
  </cols>
  <sheetData>
    <row r="1" spans="1:18" x14ac:dyDescent="0.25">
      <c r="A1" s="30"/>
      <c r="B1" s="31"/>
      <c r="C1" s="31"/>
      <c r="D1" s="31"/>
      <c r="E1" s="31"/>
      <c r="F1" s="31"/>
      <c r="G1" s="31"/>
      <c r="H1" s="31"/>
      <c r="I1" s="31"/>
      <c r="J1" s="31"/>
      <c r="K1" s="31"/>
      <c r="L1" s="31"/>
      <c r="M1" s="31"/>
      <c r="N1" s="31"/>
      <c r="O1" s="31"/>
      <c r="P1" s="31"/>
      <c r="Q1" s="31"/>
      <c r="R1" s="93"/>
    </row>
    <row r="2" spans="1:18" s="48" customFormat="1" ht="15" x14ac:dyDescent="0.25">
      <c r="A2" s="498" t="s">
        <v>46</v>
      </c>
      <c r="B2" s="427"/>
      <c r="C2" s="427"/>
      <c r="D2" s="427"/>
      <c r="E2" s="427"/>
      <c r="F2" s="427"/>
      <c r="G2" s="427"/>
      <c r="H2" s="427"/>
      <c r="I2" s="427"/>
      <c r="J2" s="427"/>
      <c r="K2" s="427"/>
      <c r="L2" s="427"/>
      <c r="M2" s="427"/>
      <c r="N2" s="427"/>
      <c r="O2" s="427"/>
      <c r="P2" s="427"/>
      <c r="Q2" s="427"/>
      <c r="R2" s="499"/>
    </row>
    <row r="3" spans="1:18" s="48" customFormat="1" ht="15" x14ac:dyDescent="0.25">
      <c r="A3" s="498" t="s">
        <v>47</v>
      </c>
      <c r="B3" s="427"/>
      <c r="C3" s="427"/>
      <c r="D3" s="427"/>
      <c r="E3" s="427"/>
      <c r="F3" s="427"/>
      <c r="G3" s="427"/>
      <c r="H3" s="427"/>
      <c r="I3" s="427"/>
      <c r="J3" s="427"/>
      <c r="K3" s="427"/>
      <c r="L3" s="427"/>
      <c r="M3" s="427"/>
      <c r="N3" s="427"/>
      <c r="O3" s="427"/>
      <c r="P3" s="427"/>
      <c r="Q3" s="427"/>
      <c r="R3" s="499"/>
    </row>
    <row r="4" spans="1:18" s="48" customFormat="1" ht="15" x14ac:dyDescent="0.25">
      <c r="A4" s="498" t="s">
        <v>15</v>
      </c>
      <c r="B4" s="427"/>
      <c r="C4" s="427"/>
      <c r="D4" s="427"/>
      <c r="E4" s="427"/>
      <c r="F4" s="427"/>
      <c r="G4" s="427"/>
      <c r="H4" s="427"/>
      <c r="I4" s="427"/>
      <c r="J4" s="427"/>
      <c r="K4" s="427"/>
      <c r="L4" s="427"/>
      <c r="M4" s="427"/>
      <c r="N4" s="427"/>
      <c r="O4" s="427"/>
      <c r="P4" s="427"/>
      <c r="Q4" s="427"/>
      <c r="R4" s="499"/>
    </row>
    <row r="5" spans="1:18" s="48" customFormat="1" ht="15" x14ac:dyDescent="0.25">
      <c r="A5" s="498" t="s">
        <v>48</v>
      </c>
      <c r="B5" s="427"/>
      <c r="C5" s="427"/>
      <c r="D5" s="427"/>
      <c r="E5" s="427"/>
      <c r="F5" s="427"/>
      <c r="G5" s="427"/>
      <c r="H5" s="427"/>
      <c r="I5" s="427"/>
      <c r="J5" s="427"/>
      <c r="K5" s="427"/>
      <c r="L5" s="427"/>
      <c r="M5" s="427"/>
      <c r="N5" s="427"/>
      <c r="O5" s="427"/>
      <c r="P5" s="427"/>
      <c r="Q5" s="427"/>
      <c r="R5" s="499"/>
    </row>
    <row r="6" spans="1:18" s="48" customFormat="1" ht="15" x14ac:dyDescent="0.25">
      <c r="A6" s="94"/>
      <c r="R6" s="97"/>
    </row>
    <row r="7" spans="1:18" s="48" customFormat="1" ht="17.25" customHeight="1" x14ac:dyDescent="0.25">
      <c r="A7" s="500" t="s">
        <v>236</v>
      </c>
      <c r="B7" s="430"/>
      <c r="C7" s="430"/>
      <c r="D7" s="430"/>
      <c r="E7" s="430"/>
      <c r="F7" s="430"/>
      <c r="G7" s="430"/>
      <c r="H7" s="430"/>
      <c r="I7" s="430"/>
      <c r="J7" s="430"/>
      <c r="K7" s="430"/>
      <c r="L7" s="430"/>
      <c r="M7" s="430"/>
      <c r="N7" s="430"/>
      <c r="O7" s="430"/>
      <c r="P7" s="430"/>
      <c r="Q7" s="430"/>
      <c r="R7" s="501"/>
    </row>
    <row r="8" spans="1:18" s="48" customFormat="1" ht="17.25" customHeight="1" x14ac:dyDescent="0.25">
      <c r="A8" s="500" t="s">
        <v>243</v>
      </c>
      <c r="B8" s="430"/>
      <c r="C8" s="430"/>
      <c r="D8" s="430"/>
      <c r="E8" s="430"/>
      <c r="F8" s="430"/>
      <c r="G8" s="430"/>
      <c r="H8" s="430"/>
      <c r="I8" s="430"/>
      <c r="J8" s="430"/>
      <c r="K8" s="430"/>
      <c r="L8" s="430"/>
      <c r="M8" s="430"/>
      <c r="N8" s="430"/>
      <c r="O8" s="430"/>
      <c r="P8" s="430"/>
      <c r="Q8" s="430"/>
      <c r="R8" s="501"/>
    </row>
    <row r="9" spans="1:18" s="48" customFormat="1" ht="17.25" customHeight="1" thickBot="1" x14ac:dyDescent="0.3">
      <c r="A9" s="502" t="str">
        <f>'Cuadro 3'!A9:BB9</f>
        <v>2009 - junio 2025</v>
      </c>
      <c r="B9" s="503"/>
      <c r="C9" s="503"/>
      <c r="D9" s="503"/>
      <c r="E9" s="503"/>
      <c r="F9" s="503"/>
      <c r="G9" s="503"/>
      <c r="H9" s="503"/>
      <c r="I9" s="503"/>
      <c r="J9" s="503"/>
      <c r="K9" s="503"/>
      <c r="L9" s="503"/>
      <c r="M9" s="503"/>
      <c r="N9" s="503"/>
      <c r="O9" s="503"/>
      <c r="P9" s="503"/>
      <c r="Q9" s="503"/>
      <c r="R9" s="504"/>
    </row>
    <row r="10" spans="1:18" s="48" customFormat="1" ht="17.25" customHeight="1" x14ac:dyDescent="0.25">
      <c r="A10" s="553" t="s">
        <v>49</v>
      </c>
      <c r="B10" s="557" t="s">
        <v>77</v>
      </c>
      <c r="C10" s="565" t="s">
        <v>155</v>
      </c>
      <c r="D10" s="471" t="s">
        <v>78</v>
      </c>
      <c r="E10" s="471"/>
      <c r="F10" s="567"/>
      <c r="G10" s="562" t="s">
        <v>90</v>
      </c>
      <c r="H10" s="507"/>
      <c r="I10" s="507"/>
      <c r="J10" s="563"/>
      <c r="K10" s="524" t="s">
        <v>69</v>
      </c>
      <c r="L10" s="524"/>
      <c r="M10" s="524"/>
      <c r="N10" s="568"/>
      <c r="O10" s="562" t="s">
        <v>70</v>
      </c>
      <c r="P10" s="507"/>
      <c r="Q10" s="507"/>
      <c r="R10" s="563"/>
    </row>
    <row r="11" spans="1:18" s="48" customFormat="1" ht="69.75" customHeight="1" thickBot="1" x14ac:dyDescent="0.3">
      <c r="A11" s="554"/>
      <c r="B11" s="558"/>
      <c r="C11" s="566"/>
      <c r="D11" s="23" t="s">
        <v>141</v>
      </c>
      <c r="E11" s="23" t="s">
        <v>144</v>
      </c>
      <c r="F11" s="23" t="s">
        <v>143</v>
      </c>
      <c r="G11" s="22" t="s">
        <v>79</v>
      </c>
      <c r="H11" s="22" t="s">
        <v>141</v>
      </c>
      <c r="I11" s="22" t="s">
        <v>144</v>
      </c>
      <c r="J11" s="22" t="s">
        <v>143</v>
      </c>
      <c r="K11" s="23" t="s">
        <v>79</v>
      </c>
      <c r="L11" s="23" t="s">
        <v>141</v>
      </c>
      <c r="M11" s="21" t="s">
        <v>144</v>
      </c>
      <c r="N11" s="24" t="s">
        <v>143</v>
      </c>
      <c r="O11" s="22" t="s">
        <v>79</v>
      </c>
      <c r="P11" s="22" t="s">
        <v>141</v>
      </c>
      <c r="Q11" s="22" t="s">
        <v>144</v>
      </c>
      <c r="R11" s="22" t="s">
        <v>143</v>
      </c>
    </row>
    <row r="12" spans="1:18" s="48" customFormat="1" ht="17.100000000000001" customHeight="1" thickBot="1" x14ac:dyDescent="0.3">
      <c r="A12" s="140">
        <v>2008</v>
      </c>
      <c r="B12" s="137" t="s">
        <v>66</v>
      </c>
      <c r="C12" s="142">
        <f t="shared" ref="C12:C75" si="0">IF($B12="Diciembre",C24/(1+K24/100),
IF($B12="Enero",C11*(1+K12/100),
IF($B12="Febrero",C10*(1+K12/100),
IF($B12="Marzo",C9*(1+K12/100),
IF($B12="Abril",C8*(1+K12/100),
IF($B12="Mayo",C7*(1+K12/100),
IF($B12="Junio",C6*(1+K12/100),
IF($B12="Julio",C5*(1+K12/100),
IF($B12="Agosto",C4*(1+K12/100),
IF($B12="Septiembre",C3*(1+K12/100),
IF($B12="Octubre",C2*(1+K12/100),
IF($B12="Noviembre",C1*(1+K12/100),"Error"))))))))))))</f>
        <v>70.047503784570708</v>
      </c>
      <c r="D12" s="133"/>
      <c r="E12" s="133"/>
      <c r="F12" s="28"/>
      <c r="G12" s="138"/>
      <c r="H12" s="135"/>
      <c r="I12" s="135"/>
      <c r="J12" s="135"/>
      <c r="K12" s="133"/>
      <c r="L12" s="133"/>
      <c r="M12" s="133"/>
      <c r="N12" s="132"/>
      <c r="O12" s="135"/>
      <c r="P12" s="135"/>
      <c r="Q12" s="135"/>
      <c r="R12" s="135"/>
    </row>
    <row r="13" spans="1:18" x14ac:dyDescent="0.25">
      <c r="A13" s="536">
        <v>2009</v>
      </c>
      <c r="B13" s="104" t="s">
        <v>55</v>
      </c>
      <c r="C13" s="114">
        <f t="shared" si="0"/>
        <v>70.500016458054816</v>
      </c>
      <c r="D13" s="81">
        <v>68.17083977149575</v>
      </c>
      <c r="E13" s="81">
        <v>80.057019286997246</v>
      </c>
      <c r="F13" s="81">
        <v>68.492788792196237</v>
      </c>
      <c r="G13" s="80">
        <f>+H13*0.552889822744471+I13*0.184451966203127+J13*0.262658211052402</f>
        <v>0.64600827871867517</v>
      </c>
      <c r="H13" s="81">
        <v>0.43</v>
      </c>
      <c r="I13" s="81">
        <v>0</v>
      </c>
      <c r="J13" s="81">
        <v>1.5543609061477275</v>
      </c>
      <c r="K13" s="80">
        <f>+L13*0.552889822744471+M13*0.184451966203127+N13*0.262658211052402</f>
        <v>0.64600827871867517</v>
      </c>
      <c r="L13" s="81">
        <v>0.43</v>
      </c>
      <c r="M13" s="81">
        <v>0</v>
      </c>
      <c r="N13" s="120">
        <v>1.5543609061477275</v>
      </c>
      <c r="O13" s="81"/>
      <c r="P13" s="81"/>
      <c r="Q13" s="81"/>
      <c r="R13" s="115"/>
    </row>
    <row r="14" spans="1:18" x14ac:dyDescent="0.25">
      <c r="A14" s="483"/>
      <c r="B14" s="106" t="s">
        <v>56</v>
      </c>
      <c r="C14" s="116">
        <f t="shared" si="0"/>
        <v>70.966652813500986</v>
      </c>
      <c r="D14" s="84">
        <v>68.60713314603332</v>
      </c>
      <c r="E14" s="84">
        <v>80.209127623642544</v>
      </c>
      <c r="F14" s="84">
        <v>69.215834960128262</v>
      </c>
      <c r="G14" s="83">
        <f t="shared" ref="G14:G77" si="1">+H14*0.552889822744471+I14*0.184451966203127+J14*0.262658211052402</f>
        <v>0.66245302815818774</v>
      </c>
      <c r="H14" s="84">
        <v>0.64</v>
      </c>
      <c r="I14" s="84">
        <v>0.19</v>
      </c>
      <c r="J14" s="84">
        <v>1.041496730397496</v>
      </c>
      <c r="K14" s="83">
        <f t="shared" ref="K14:K77" si="2">+L14*0.552889822744471+M14*0.184451966203127+N14*0.262658211052402</f>
        <v>1.3121795628250978</v>
      </c>
      <c r="L14" s="84">
        <v>1.07</v>
      </c>
      <c r="M14" s="84">
        <v>0.19</v>
      </c>
      <c r="N14" s="85">
        <v>2.6100138890124009</v>
      </c>
      <c r="O14" s="84"/>
      <c r="P14" s="84"/>
      <c r="Q14" s="84"/>
      <c r="R14" s="117"/>
    </row>
    <row r="15" spans="1:18" x14ac:dyDescent="0.25">
      <c r="A15" s="483"/>
      <c r="B15" s="106" t="s">
        <v>57</v>
      </c>
      <c r="C15" s="116">
        <f t="shared" si="0"/>
        <v>71.269111176558681</v>
      </c>
      <c r="D15" s="84">
        <v>68.957029525078099</v>
      </c>
      <c r="E15" s="84">
        <v>80.209127623642544</v>
      </c>
      <c r="F15" s="84">
        <v>69.610632328981055</v>
      </c>
      <c r="G15" s="83">
        <f t="shared" si="1"/>
        <v>0.42117661229773451</v>
      </c>
      <c r="H15" s="84">
        <v>0.5</v>
      </c>
      <c r="I15" s="84">
        <v>0</v>
      </c>
      <c r="J15" s="84">
        <v>0.55102675201204399</v>
      </c>
      <c r="K15" s="83">
        <f t="shared" si="2"/>
        <v>1.7439699146810457</v>
      </c>
      <c r="L15" s="84">
        <v>1.58</v>
      </c>
      <c r="M15" s="84">
        <v>0.19</v>
      </c>
      <c r="N15" s="85">
        <v>3.1803997972084264</v>
      </c>
      <c r="O15" s="84"/>
      <c r="P15" s="84"/>
      <c r="Q15" s="84"/>
      <c r="R15" s="117"/>
    </row>
    <row r="16" spans="1:18" x14ac:dyDescent="0.25">
      <c r="A16" s="483"/>
      <c r="B16" s="106" t="s">
        <v>58</v>
      </c>
      <c r="C16" s="116">
        <f t="shared" si="0"/>
        <v>71.767535876523951</v>
      </c>
      <c r="D16" s="84">
        <v>68.984612336888134</v>
      </c>
      <c r="E16" s="84">
        <v>82.454983197104539</v>
      </c>
      <c r="F16" s="84">
        <v>70.069047171617783</v>
      </c>
      <c r="G16" s="83">
        <f t="shared" si="1"/>
        <v>0.70387230103804865</v>
      </c>
      <c r="H16" s="84">
        <v>0.04</v>
      </c>
      <c r="I16" s="84">
        <v>2.79</v>
      </c>
      <c r="J16" s="84">
        <v>0.63632399593325817</v>
      </c>
      <c r="K16" s="83">
        <f t="shared" si="2"/>
        <v>2.4555223227413805</v>
      </c>
      <c r="L16" s="84">
        <v>1.62</v>
      </c>
      <c r="M16" s="84">
        <v>2.99</v>
      </c>
      <c r="N16" s="85">
        <v>3.8389412115002171</v>
      </c>
      <c r="O16" s="84"/>
      <c r="P16" s="84"/>
      <c r="Q16" s="84"/>
      <c r="R16" s="117"/>
    </row>
    <row r="17" spans="1:18" x14ac:dyDescent="0.25">
      <c r="A17" s="483"/>
      <c r="B17" s="106" t="s">
        <v>59</v>
      </c>
      <c r="C17" s="116">
        <f t="shared" si="0"/>
        <v>71.964045061569294</v>
      </c>
      <c r="D17" s="84">
        <v>69.170870790197725</v>
      </c>
      <c r="E17" s="84">
        <v>82.636384160138164</v>
      </c>
      <c r="F17" s="84">
        <v>70.310946139604084</v>
      </c>
      <c r="G17" s="83">
        <f t="shared" si="1"/>
        <v>0.27693535067092917</v>
      </c>
      <c r="H17" s="84">
        <v>0.27</v>
      </c>
      <c r="I17" s="84">
        <v>0.22</v>
      </c>
      <c r="J17" s="84">
        <v>0.33151701451230053</v>
      </c>
      <c r="K17" s="83">
        <f t="shared" si="2"/>
        <v>2.7360593503700974</v>
      </c>
      <c r="L17" s="84">
        <v>1.89</v>
      </c>
      <c r="M17" s="84">
        <v>3.21</v>
      </c>
      <c r="N17" s="85">
        <v>4.1841706355479245</v>
      </c>
      <c r="O17" s="84"/>
      <c r="P17" s="84"/>
      <c r="Q17" s="84"/>
      <c r="R17" s="117"/>
    </row>
    <row r="18" spans="1:18" x14ac:dyDescent="0.25">
      <c r="A18" s="483"/>
      <c r="B18" s="106" t="s">
        <v>60</v>
      </c>
      <c r="C18" s="116">
        <f t="shared" si="0"/>
        <v>72.183808490671041</v>
      </c>
      <c r="D18" s="84">
        <v>69.52364223122774</v>
      </c>
      <c r="E18" s="84">
        <v>82.636384160138164</v>
      </c>
      <c r="F18" s="84">
        <v>70.395967224943021</v>
      </c>
      <c r="G18" s="83">
        <f t="shared" si="1"/>
        <v>0.30631468465448281</v>
      </c>
      <c r="H18" s="84">
        <v>0.5</v>
      </c>
      <c r="I18" s="84">
        <v>0</v>
      </c>
      <c r="J18" s="84">
        <v>0.11372107181636174</v>
      </c>
      <c r="K18" s="83">
        <f t="shared" si="2"/>
        <v>3.049794197763974</v>
      </c>
      <c r="L18" s="84">
        <v>2.4</v>
      </c>
      <c r="M18" s="84">
        <v>3.21</v>
      </c>
      <c r="N18" s="85">
        <v>4.3050921847617811</v>
      </c>
      <c r="O18" s="84"/>
      <c r="P18" s="84"/>
      <c r="Q18" s="84"/>
      <c r="R18" s="117"/>
    </row>
    <row r="19" spans="1:18" x14ac:dyDescent="0.25">
      <c r="A19" s="483"/>
      <c r="B19" s="106" t="s">
        <v>61</v>
      </c>
      <c r="C19" s="116">
        <f t="shared" si="0"/>
        <v>72.278453245774031</v>
      </c>
      <c r="D19" s="84">
        <v>69.690498972582688</v>
      </c>
      <c r="E19" s="84">
        <v>82.636384160138164</v>
      </c>
      <c r="F19" s="84">
        <v>70.402457288990249</v>
      </c>
      <c r="G19" s="83">
        <f t="shared" si="1"/>
        <v>0.13031177629474353</v>
      </c>
      <c r="H19" s="84">
        <v>0.23</v>
      </c>
      <c r="I19" s="84">
        <v>0</v>
      </c>
      <c r="J19" s="84">
        <v>1.1981795851367202E-2</v>
      </c>
      <c r="K19" s="83">
        <f t="shared" si="2"/>
        <v>3.184909298216458</v>
      </c>
      <c r="L19" s="84">
        <v>2.64</v>
      </c>
      <c r="M19" s="84">
        <v>3.21</v>
      </c>
      <c r="N19" s="85">
        <v>4.3143115538578698</v>
      </c>
      <c r="O19" s="84"/>
      <c r="P19" s="84"/>
      <c r="Q19" s="84"/>
      <c r="R19" s="117"/>
    </row>
    <row r="20" spans="1:18" x14ac:dyDescent="0.25">
      <c r="A20" s="483"/>
      <c r="B20" s="106" t="s">
        <v>62</v>
      </c>
      <c r="C20" s="116">
        <f t="shared" si="0"/>
        <v>72.436789775511826</v>
      </c>
      <c r="D20" s="84">
        <v>69.955322868678508</v>
      </c>
      <c r="E20" s="84">
        <v>82.636384160138164</v>
      </c>
      <c r="F20" s="84">
        <v>70.445192006225298</v>
      </c>
      <c r="G20" s="83">
        <f t="shared" si="1"/>
        <v>0.22594469771166728</v>
      </c>
      <c r="H20" s="84">
        <v>0.38</v>
      </c>
      <c r="I20" s="84">
        <v>0</v>
      </c>
      <c r="J20" s="84">
        <v>6.0331504601646803E-2</v>
      </c>
      <c r="K20" s="83">
        <f t="shared" si="2"/>
        <v>3.4109509430761458</v>
      </c>
      <c r="L20" s="84">
        <v>3.02</v>
      </c>
      <c r="M20" s="84">
        <v>3.21</v>
      </c>
      <c r="N20" s="85">
        <v>4.375012158468353</v>
      </c>
      <c r="O20" s="84"/>
      <c r="P20" s="84"/>
      <c r="Q20" s="84"/>
      <c r="R20" s="117"/>
    </row>
    <row r="21" spans="1:18" x14ac:dyDescent="0.25">
      <c r="A21" s="483"/>
      <c r="B21" s="106" t="s">
        <v>63</v>
      </c>
      <c r="C21" s="116">
        <f t="shared" si="0"/>
        <v>72.586697363177635</v>
      </c>
      <c r="D21" s="84">
        <v>70.207162031005751</v>
      </c>
      <c r="E21" s="84">
        <v>82.636384160138164</v>
      </c>
      <c r="F21" s="84">
        <v>70.485336675927357</v>
      </c>
      <c r="G21" s="83">
        <f t="shared" si="1"/>
        <v>0.20130979704299229</v>
      </c>
      <c r="H21" s="84">
        <v>0.34</v>
      </c>
      <c r="I21" s="84">
        <v>0</v>
      </c>
      <c r="J21" s="84">
        <v>5.073992264118958E-2</v>
      </c>
      <c r="K21" s="83">
        <f t="shared" si="2"/>
        <v>3.6249594081412848</v>
      </c>
      <c r="L21" s="84">
        <v>3.38</v>
      </c>
      <c r="M21" s="84">
        <v>3.21</v>
      </c>
      <c r="N21" s="85">
        <v>4.4319992551867706</v>
      </c>
      <c r="O21" s="84"/>
      <c r="P21" s="84"/>
      <c r="Q21" s="84"/>
      <c r="R21" s="117"/>
    </row>
    <row r="22" spans="1:18" x14ac:dyDescent="0.25">
      <c r="A22" s="483"/>
      <c r="B22" s="106" t="s">
        <v>64</v>
      </c>
      <c r="C22" s="116">
        <f t="shared" si="0"/>
        <v>72.731503761153064</v>
      </c>
      <c r="D22" s="84">
        <v>70.502032111535968</v>
      </c>
      <c r="E22" s="84">
        <v>82.636384160138164</v>
      </c>
      <c r="F22" s="84">
        <v>70.416939370461463</v>
      </c>
      <c r="G22" s="83">
        <f t="shared" si="1"/>
        <v>0.19721269405434808</v>
      </c>
      <c r="H22" s="84">
        <v>0.4</v>
      </c>
      <c r="I22" s="84">
        <v>0</v>
      </c>
      <c r="J22" s="84">
        <v>-9.1157382620958613E-2</v>
      </c>
      <c r="K22" s="83">
        <f t="shared" si="2"/>
        <v>3.8316854014340276</v>
      </c>
      <c r="L22" s="84">
        <v>3.8</v>
      </c>
      <c r="M22" s="84">
        <v>3.21</v>
      </c>
      <c r="N22" s="85">
        <v>4.3349616177269992</v>
      </c>
      <c r="O22" s="84"/>
      <c r="P22" s="84"/>
      <c r="Q22" s="84"/>
      <c r="R22" s="117"/>
    </row>
    <row r="23" spans="1:18" x14ac:dyDescent="0.25">
      <c r="A23" s="483"/>
      <c r="B23" s="106" t="s">
        <v>65</v>
      </c>
      <c r="C23" s="116">
        <f t="shared" si="0"/>
        <v>72.829239101696203</v>
      </c>
      <c r="D23" s="84">
        <v>70.607785159703269</v>
      </c>
      <c r="E23" s="84">
        <v>82.636384160138164</v>
      </c>
      <c r="F23" s="84">
        <v>70.568663506275868</v>
      </c>
      <c r="G23" s="83">
        <f t="shared" si="1"/>
        <v>0.13707033157459819</v>
      </c>
      <c r="H23" s="84">
        <v>0.15</v>
      </c>
      <c r="I23" s="84">
        <v>0</v>
      </c>
      <c r="J23" s="84">
        <v>0.20611142498083523</v>
      </c>
      <c r="K23" s="83">
        <f t="shared" si="2"/>
        <v>3.9712126297614372</v>
      </c>
      <c r="L23" s="84">
        <v>3.95</v>
      </c>
      <c r="M23" s="84">
        <v>3.21</v>
      </c>
      <c r="N23" s="85">
        <v>4.5504270116660752</v>
      </c>
      <c r="O23" s="84"/>
      <c r="P23" s="84"/>
      <c r="Q23" s="84"/>
      <c r="R23" s="117"/>
    </row>
    <row r="24" spans="1:18" ht="13.5" thickBot="1" x14ac:dyDescent="0.3">
      <c r="A24" s="483"/>
      <c r="B24" s="106" t="s">
        <v>66</v>
      </c>
      <c r="C24" s="118">
        <f t="shared" si="0"/>
        <v>72.976714997158894</v>
      </c>
      <c r="D24" s="88">
        <v>70.770183065570578</v>
      </c>
      <c r="E24" s="88">
        <v>82.636384160138164</v>
      </c>
      <c r="F24" s="88">
        <v>70.792660801725589</v>
      </c>
      <c r="G24" s="87">
        <f t="shared" si="1"/>
        <v>0.20846301830988972</v>
      </c>
      <c r="H24" s="88">
        <v>0.23</v>
      </c>
      <c r="I24" s="88">
        <v>0</v>
      </c>
      <c r="J24" s="88">
        <v>0.30952148327257828</v>
      </c>
      <c r="K24" s="87">
        <f t="shared" si="2"/>
        <v>4.1817496046638709</v>
      </c>
      <c r="L24" s="88">
        <v>4.18</v>
      </c>
      <c r="M24" s="88">
        <v>3.21</v>
      </c>
      <c r="N24" s="89">
        <v>4.8678445229525282</v>
      </c>
      <c r="O24" s="88"/>
      <c r="P24" s="88"/>
      <c r="Q24" s="88"/>
      <c r="R24" s="119"/>
    </row>
    <row r="25" spans="1:18" x14ac:dyDescent="0.25">
      <c r="A25" s="564">
        <v>2010</v>
      </c>
      <c r="B25" s="209" t="s">
        <v>55</v>
      </c>
      <c r="C25" s="81">
        <f t="shared" si="0"/>
        <v>73.289679317017203</v>
      </c>
      <c r="D25" s="81">
        <v>71.017878706300081</v>
      </c>
      <c r="E25" s="81">
        <v>83.239629764507185</v>
      </c>
      <c r="F25" s="81">
        <v>71.064054280031741</v>
      </c>
      <c r="G25" s="80">
        <f t="shared" si="1"/>
        <v>0.42885503940606051</v>
      </c>
      <c r="H25" s="81">
        <v>0.35</v>
      </c>
      <c r="I25" s="81">
        <v>0.73</v>
      </c>
      <c r="J25" s="81">
        <v>0.38336386177976339</v>
      </c>
      <c r="K25" s="80">
        <f t="shared" si="2"/>
        <v>0.42885503940606051</v>
      </c>
      <c r="L25" s="81">
        <v>0.35</v>
      </c>
      <c r="M25" s="81">
        <v>0.73</v>
      </c>
      <c r="N25" s="82">
        <v>0.38336386177976339</v>
      </c>
      <c r="O25" s="29">
        <f t="shared" ref="O25:O77" si="3">+P25*0.552889822744471+Q25*0.184451966203127+R25*0.262658211052402</f>
        <v>3.9609174337081949</v>
      </c>
      <c r="P25" s="81">
        <v>4.0999999999999996</v>
      </c>
      <c r="Q25" s="81">
        <v>3.97</v>
      </c>
      <c r="R25" s="115">
        <v>3.6617734156331601</v>
      </c>
    </row>
    <row r="26" spans="1:18" x14ac:dyDescent="0.25">
      <c r="A26" s="483"/>
      <c r="B26" s="106" t="s">
        <v>56</v>
      </c>
      <c r="C26" s="84">
        <f t="shared" si="0"/>
        <v>73.523900589892094</v>
      </c>
      <c r="D26" s="84">
        <v>71.330357372607793</v>
      </c>
      <c r="E26" s="84">
        <v>83.239629764507185</v>
      </c>
      <c r="F26" s="84">
        <v>71.274228239384172</v>
      </c>
      <c r="G26" s="83">
        <f t="shared" si="1"/>
        <v>0.32081933237986554</v>
      </c>
      <c r="H26" s="84">
        <v>0.44</v>
      </c>
      <c r="I26" s="84">
        <v>0</v>
      </c>
      <c r="J26" s="84">
        <v>0.29524228487502729</v>
      </c>
      <c r="K26" s="83">
        <f t="shared" si="2"/>
        <v>0.74980847350349256</v>
      </c>
      <c r="L26" s="84">
        <v>0.79</v>
      </c>
      <c r="M26" s="84">
        <v>0.73</v>
      </c>
      <c r="N26" s="85">
        <v>0.67911670262419721</v>
      </c>
      <c r="O26" s="59">
        <f t="shared" si="3"/>
        <v>3.6056976393389406</v>
      </c>
      <c r="P26" s="84">
        <v>3.89</v>
      </c>
      <c r="Q26" s="84">
        <v>3.76</v>
      </c>
      <c r="R26" s="117">
        <v>2.8988883800296783</v>
      </c>
    </row>
    <row r="27" spans="1:18" x14ac:dyDescent="0.25">
      <c r="A27" s="483"/>
      <c r="B27" s="106" t="s">
        <v>57</v>
      </c>
      <c r="C27" s="84">
        <f t="shared" si="0"/>
        <v>73.692776773186878</v>
      </c>
      <c r="D27" s="84">
        <v>71.537215408988345</v>
      </c>
      <c r="E27" s="84">
        <v>83.239629764507185</v>
      </c>
      <c r="F27" s="84">
        <v>71.467090034484997</v>
      </c>
      <c r="G27" s="83">
        <f t="shared" si="1"/>
        <v>0.23099033949890352</v>
      </c>
      <c r="H27" s="84">
        <v>0.28999999999999998</v>
      </c>
      <c r="I27" s="84">
        <v>0</v>
      </c>
      <c r="J27" s="84">
        <v>0.26898946208428776</v>
      </c>
      <c r="K27" s="83">
        <f t="shared" si="2"/>
        <v>0.98121952468792706</v>
      </c>
      <c r="L27" s="84">
        <v>1.08</v>
      </c>
      <c r="M27" s="84">
        <v>0.73</v>
      </c>
      <c r="N27" s="85">
        <v>0.9497079105052193</v>
      </c>
      <c r="O27" s="59">
        <f t="shared" si="3"/>
        <v>3.4078568058505021</v>
      </c>
      <c r="P27" s="84">
        <v>3.67</v>
      </c>
      <c r="Q27" s="84">
        <v>3.76</v>
      </c>
      <c r="R27" s="117">
        <v>2.6087582059935377</v>
      </c>
    </row>
    <row r="28" spans="1:18" x14ac:dyDescent="0.25">
      <c r="A28" s="483"/>
      <c r="B28" s="106" t="s">
        <v>58</v>
      </c>
      <c r="C28" s="84">
        <f t="shared" si="0"/>
        <v>73.799419043992359</v>
      </c>
      <c r="D28" s="84">
        <v>71.644521232101837</v>
      </c>
      <c r="E28" s="84">
        <v>83.239629764507185</v>
      </c>
      <c r="F28" s="84">
        <v>71.639047677279052</v>
      </c>
      <c r="G28" s="83">
        <f t="shared" si="1"/>
        <v>0.14666676180282254</v>
      </c>
      <c r="H28" s="84">
        <v>0.15</v>
      </c>
      <c r="I28" s="84">
        <v>0</v>
      </c>
      <c r="J28" s="84">
        <v>0.24264723396915505</v>
      </c>
      <c r="K28" s="83">
        <f t="shared" si="2"/>
        <v>1.1273514392440167</v>
      </c>
      <c r="L28" s="84">
        <v>1.23</v>
      </c>
      <c r="M28" s="84">
        <v>0.73</v>
      </c>
      <c r="N28" s="85">
        <v>1.1903188584409405</v>
      </c>
      <c r="O28" s="59">
        <f t="shared" si="3"/>
        <v>2.8479585075622627</v>
      </c>
      <c r="P28" s="84">
        <v>3.79</v>
      </c>
      <c r="Q28" s="84">
        <v>0.95</v>
      </c>
      <c r="R28" s="117">
        <v>2.1978247287787136</v>
      </c>
    </row>
    <row r="29" spans="1:18" x14ac:dyDescent="0.25">
      <c r="A29" s="483"/>
      <c r="B29" s="106" t="s">
        <v>59</v>
      </c>
      <c r="C29" s="84">
        <f t="shared" si="0"/>
        <v>74.043402990253256</v>
      </c>
      <c r="D29" s="84">
        <v>71.909605960660613</v>
      </c>
      <c r="E29" s="84">
        <v>83.239629764507185</v>
      </c>
      <c r="F29" s="84">
        <v>71.992968672005716</v>
      </c>
      <c r="G29" s="83">
        <f t="shared" si="1"/>
        <v>0.3284947910586391</v>
      </c>
      <c r="H29" s="84">
        <v>0.36</v>
      </c>
      <c r="I29" s="84">
        <v>0</v>
      </c>
      <c r="J29" s="84">
        <v>0.49286277536095213</v>
      </c>
      <c r="K29" s="83">
        <f t="shared" si="2"/>
        <v>1.461682665677511</v>
      </c>
      <c r="L29" s="84">
        <v>1.6</v>
      </c>
      <c r="M29" s="84">
        <v>0.73</v>
      </c>
      <c r="N29" s="85">
        <v>1.6843524981970255</v>
      </c>
      <c r="O29" s="59">
        <f t="shared" si="3"/>
        <v>2.9043445132331192</v>
      </c>
      <c r="P29" s="84">
        <v>3.89</v>
      </c>
      <c r="Q29" s="84">
        <v>0.73</v>
      </c>
      <c r="R29" s="117">
        <v>2.3564965471624228</v>
      </c>
    </row>
    <row r="30" spans="1:18" x14ac:dyDescent="0.25">
      <c r="A30" s="483"/>
      <c r="B30" s="106" t="s">
        <v>60</v>
      </c>
      <c r="C30" s="84">
        <f t="shared" si="0"/>
        <v>74.289630109230373</v>
      </c>
      <c r="D30" s="84">
        <v>72.132525739138671</v>
      </c>
      <c r="E30" s="84">
        <v>83.239629764507185</v>
      </c>
      <c r="F30" s="84">
        <v>72.44798948297715</v>
      </c>
      <c r="G30" s="83">
        <f t="shared" si="1"/>
        <v>0.32874527558314692</v>
      </c>
      <c r="H30" s="84">
        <v>0.3</v>
      </c>
      <c r="I30" s="84">
        <v>0</v>
      </c>
      <c r="J30" s="84">
        <v>0.62011512264244584</v>
      </c>
      <c r="K30" s="83">
        <f t="shared" si="2"/>
        <v>1.7990877119127515</v>
      </c>
      <c r="L30" s="84">
        <v>1.91</v>
      </c>
      <c r="M30" s="84">
        <v>0.73</v>
      </c>
      <c r="N30" s="85">
        <v>2.3163875696280671</v>
      </c>
      <c r="O30" s="59">
        <f t="shared" si="3"/>
        <v>2.9223257413147081</v>
      </c>
      <c r="P30" s="84">
        <v>3.68</v>
      </c>
      <c r="Q30" s="84">
        <v>0.73</v>
      </c>
      <c r="R30" s="117">
        <v>2.8670006365669471</v>
      </c>
    </row>
    <row r="31" spans="1:18" x14ac:dyDescent="0.25">
      <c r="A31" s="483"/>
      <c r="B31" s="106" t="s">
        <v>61</v>
      </c>
      <c r="C31" s="84">
        <f t="shared" si="0"/>
        <v>74.417362723728203</v>
      </c>
      <c r="D31" s="84">
        <v>72.204658264877807</v>
      </c>
      <c r="E31" s="84">
        <v>83.239629764507185</v>
      </c>
      <c r="F31" s="84">
        <v>72.778272016948904</v>
      </c>
      <c r="G31" s="83">
        <f t="shared" si="1"/>
        <v>0.16678562075317677</v>
      </c>
      <c r="H31" s="84">
        <v>0.09</v>
      </c>
      <c r="I31" s="84">
        <v>0</v>
      </c>
      <c r="J31" s="84">
        <v>0.44554303570896941</v>
      </c>
      <c r="K31" s="83">
        <f t="shared" si="2"/>
        <v>1.9741197265804689</v>
      </c>
      <c r="L31" s="84">
        <v>2.0099999999999998</v>
      </c>
      <c r="M31" s="84">
        <v>0.73</v>
      </c>
      <c r="N31" s="85">
        <v>2.7722767341567205</v>
      </c>
      <c r="O31" s="59">
        <f t="shared" si="3"/>
        <v>2.962084447403329</v>
      </c>
      <c r="P31" s="84">
        <v>3.54</v>
      </c>
      <c r="Q31" s="84">
        <v>0.73</v>
      </c>
      <c r="R31" s="117">
        <v>3.3130680974066617</v>
      </c>
    </row>
    <row r="32" spans="1:18" x14ac:dyDescent="0.25">
      <c r="A32" s="483"/>
      <c r="B32" s="106" t="s">
        <v>62</v>
      </c>
      <c r="C32" s="84">
        <f t="shared" si="0"/>
        <v>74.929829420291711</v>
      </c>
      <c r="D32" s="84">
        <v>72.406831308019463</v>
      </c>
      <c r="E32" s="84">
        <v>85.603635249819192</v>
      </c>
      <c r="F32" s="84">
        <v>72.843609517686488</v>
      </c>
      <c r="G32" s="83">
        <f t="shared" si="1"/>
        <v>0.69769651439838565</v>
      </c>
      <c r="H32" s="84">
        <v>0.28000000000000003</v>
      </c>
      <c r="I32" s="84">
        <v>2.82</v>
      </c>
      <c r="J32" s="84">
        <v>8.6549052649186942E-2</v>
      </c>
      <c r="K32" s="83">
        <f t="shared" si="2"/>
        <v>2.6763528931233163</v>
      </c>
      <c r="L32" s="84">
        <v>2.29</v>
      </c>
      <c r="M32" s="84">
        <v>3.57</v>
      </c>
      <c r="N32" s="85">
        <v>2.8620528430513721</v>
      </c>
      <c r="O32" s="59">
        <f t="shared" si="3"/>
        <v>3.4383633684493193</v>
      </c>
      <c r="P32" s="84">
        <v>3.44</v>
      </c>
      <c r="Q32" s="84">
        <v>3.57</v>
      </c>
      <c r="R32" s="117">
        <v>3.3424763510934885</v>
      </c>
    </row>
    <row r="33" spans="1:18" x14ac:dyDescent="0.25">
      <c r="A33" s="483"/>
      <c r="B33" s="106" t="s">
        <v>63</v>
      </c>
      <c r="C33" s="84">
        <f t="shared" si="0"/>
        <v>75.087732218090707</v>
      </c>
      <c r="D33" s="84">
        <v>72.558885653766296</v>
      </c>
      <c r="E33" s="84">
        <v>85.791963247368798</v>
      </c>
      <c r="F33" s="84">
        <v>73.009143420228327</v>
      </c>
      <c r="G33" s="83">
        <f t="shared" si="1"/>
        <v>0.21465840127096308</v>
      </c>
      <c r="H33" s="84">
        <v>0.21</v>
      </c>
      <c r="I33" s="84">
        <v>0.22</v>
      </c>
      <c r="J33" s="84">
        <v>0.22071309211182594</v>
      </c>
      <c r="K33" s="83">
        <f t="shared" si="2"/>
        <v>2.8927271130442027</v>
      </c>
      <c r="L33" s="84">
        <v>2.5</v>
      </c>
      <c r="M33" s="84">
        <v>3.79</v>
      </c>
      <c r="N33" s="85">
        <v>3.0892984499589402</v>
      </c>
      <c r="O33" s="59">
        <f t="shared" si="3"/>
        <v>3.446666605920131</v>
      </c>
      <c r="P33" s="84">
        <v>3.3</v>
      </c>
      <c r="Q33" s="84">
        <v>3.79</v>
      </c>
      <c r="R33" s="117">
        <v>3.5142904356771449</v>
      </c>
    </row>
    <row r="34" spans="1:18" x14ac:dyDescent="0.25">
      <c r="A34" s="483"/>
      <c r="B34" s="106" t="s">
        <v>64</v>
      </c>
      <c r="C34" s="84">
        <f t="shared" si="0"/>
        <v>75.227337225211059</v>
      </c>
      <c r="D34" s="84">
        <v>72.78381819929298</v>
      </c>
      <c r="E34" s="84">
        <v>85.791963247368798</v>
      </c>
      <c r="F34" s="84">
        <v>73.064471614808681</v>
      </c>
      <c r="G34" s="83">
        <f t="shared" si="1"/>
        <v>0.18695581507622361</v>
      </c>
      <c r="H34" s="84">
        <v>0.3</v>
      </c>
      <c r="I34" s="84">
        <v>0</v>
      </c>
      <c r="J34" s="84">
        <v>8.029015414513338E-2</v>
      </c>
      <c r="K34" s="83">
        <f t="shared" si="2"/>
        <v>3.0840278685328362</v>
      </c>
      <c r="L34" s="84">
        <v>2.81</v>
      </c>
      <c r="M34" s="84">
        <v>3.79</v>
      </c>
      <c r="N34" s="85">
        <v>3.1650810053875098</v>
      </c>
      <c r="O34" s="59">
        <f t="shared" si="3"/>
        <v>3.4385221540601583</v>
      </c>
      <c r="P34" s="84">
        <v>3.2</v>
      </c>
      <c r="Q34" s="84">
        <v>3.79</v>
      </c>
      <c r="R34" s="117">
        <v>3.6937804665639726</v>
      </c>
    </row>
    <row r="35" spans="1:18" x14ac:dyDescent="0.25">
      <c r="A35" s="483"/>
      <c r="B35" s="106" t="s">
        <v>65</v>
      </c>
      <c r="C35" s="84">
        <f t="shared" si="0"/>
        <v>75.242155876480069</v>
      </c>
      <c r="D35" s="84">
        <v>72.863880399312208</v>
      </c>
      <c r="E35" s="84">
        <v>85.791963247368798</v>
      </c>
      <c r="F35" s="84">
        <v>72.95177842394969</v>
      </c>
      <c r="G35" s="83">
        <f t="shared" si="1"/>
        <v>2.0851699582037281E-2</v>
      </c>
      <c r="H35" s="84">
        <v>0.11</v>
      </c>
      <c r="I35" s="84">
        <v>0</v>
      </c>
      <c r="J35" s="84">
        <v>-0.15216040937658337</v>
      </c>
      <c r="K35" s="83">
        <f t="shared" si="2"/>
        <v>3.1043338678774157</v>
      </c>
      <c r="L35" s="84">
        <v>2.92</v>
      </c>
      <c r="M35" s="84">
        <v>3.79</v>
      </c>
      <c r="N35" s="85">
        <v>3.0108429901547398</v>
      </c>
      <c r="O35" s="59">
        <f t="shared" si="3"/>
        <v>3.3205626068047458</v>
      </c>
      <c r="P35" s="84">
        <v>3.16</v>
      </c>
      <c r="Q35" s="84">
        <v>3.79</v>
      </c>
      <c r="R35" s="117">
        <v>3.3288805688542746</v>
      </c>
    </row>
    <row r="36" spans="1:18" x14ac:dyDescent="0.25">
      <c r="A36" s="484"/>
      <c r="B36" s="107" t="s">
        <v>66</v>
      </c>
      <c r="C36" s="88">
        <f t="shared" si="0"/>
        <v>75.337825093982843</v>
      </c>
      <c r="D36" s="88">
        <v>72.944030667751463</v>
      </c>
      <c r="E36" s="88">
        <v>85.791963247368798</v>
      </c>
      <c r="F36" s="88">
        <v>73.146970499371719</v>
      </c>
      <c r="G36" s="87">
        <f t="shared" si="1"/>
        <v>0.12411085057558494</v>
      </c>
      <c r="H36" s="88">
        <v>0.1</v>
      </c>
      <c r="I36" s="88">
        <v>0</v>
      </c>
      <c r="J36" s="88">
        <v>0.26202062378094637</v>
      </c>
      <c r="K36" s="87">
        <f t="shared" si="2"/>
        <v>3.2354294063741755</v>
      </c>
      <c r="L36" s="88">
        <v>3.03</v>
      </c>
      <c r="M36" s="88">
        <v>3.79</v>
      </c>
      <c r="N36" s="89">
        <v>3.2784061389071986</v>
      </c>
      <c r="O36" s="40">
        <f t="shared" si="3"/>
        <v>3.2354294063741755</v>
      </c>
      <c r="P36" s="88">
        <v>3.03</v>
      </c>
      <c r="Q36" s="88">
        <v>3.79</v>
      </c>
      <c r="R36" s="119">
        <v>3.2784061389071986</v>
      </c>
    </row>
    <row r="37" spans="1:18" x14ac:dyDescent="0.25">
      <c r="A37" s="536">
        <v>2011</v>
      </c>
      <c r="B37" s="104" t="s">
        <v>55</v>
      </c>
      <c r="C37" s="81">
        <f t="shared" si="0"/>
        <v>75.496140387846381</v>
      </c>
      <c r="D37" s="81">
        <v>73.184745968955042</v>
      </c>
      <c r="E37" s="81">
        <v>85.791963247368798</v>
      </c>
      <c r="F37" s="81">
        <v>73.224074920820257</v>
      </c>
      <c r="G37" s="80">
        <f t="shared" si="1"/>
        <v>0.21014051529367103</v>
      </c>
      <c r="H37" s="81">
        <v>0.33</v>
      </c>
      <c r="I37" s="81">
        <v>0</v>
      </c>
      <c r="J37" s="81">
        <v>0.10541027321042669</v>
      </c>
      <c r="K37" s="80">
        <f t="shared" si="2"/>
        <v>0.21014051529367103</v>
      </c>
      <c r="L37" s="81">
        <v>0.33</v>
      </c>
      <c r="M37" s="81">
        <v>0</v>
      </c>
      <c r="N37" s="82">
        <v>0.10541027321042669</v>
      </c>
      <c r="O37" s="29">
        <f t="shared" si="3"/>
        <v>3.0064877187460555</v>
      </c>
      <c r="P37" s="81">
        <v>3</v>
      </c>
      <c r="Q37" s="81">
        <v>3.04</v>
      </c>
      <c r="R37" s="115">
        <v>2.9966101958187332</v>
      </c>
    </row>
    <row r="38" spans="1:18" x14ac:dyDescent="0.25">
      <c r="A38" s="483"/>
      <c r="B38" s="106" t="s">
        <v>56</v>
      </c>
      <c r="C38" s="84">
        <f t="shared" si="0"/>
        <v>75.712717615718049</v>
      </c>
      <c r="D38" s="84">
        <v>73.506758851218436</v>
      </c>
      <c r="E38" s="84">
        <v>85.834859228992471</v>
      </c>
      <c r="F38" s="84">
        <v>73.321594224755344</v>
      </c>
      <c r="G38" s="83">
        <f t="shared" si="1"/>
        <v>0.28745929683509619</v>
      </c>
      <c r="H38" s="84">
        <v>0.44</v>
      </c>
      <c r="I38" s="84">
        <v>0.05</v>
      </c>
      <c r="J38" s="84">
        <v>0.13312043959058598</v>
      </c>
      <c r="K38" s="83">
        <f t="shared" si="2"/>
        <v>0.49761526997565231</v>
      </c>
      <c r="L38" s="84">
        <v>0.77</v>
      </c>
      <c r="M38" s="84">
        <v>0.05</v>
      </c>
      <c r="N38" s="85">
        <v>0.23858956436641038</v>
      </c>
      <c r="O38" s="59">
        <f t="shared" si="3"/>
        <v>2.973786811244711</v>
      </c>
      <c r="P38" s="84">
        <v>3</v>
      </c>
      <c r="Q38" s="84">
        <v>3.1</v>
      </c>
      <c r="R38" s="117">
        <v>2.8299752929989608</v>
      </c>
    </row>
    <row r="39" spans="1:18" x14ac:dyDescent="0.25">
      <c r="A39" s="483"/>
      <c r="B39" s="106" t="s">
        <v>57</v>
      </c>
      <c r="C39" s="84">
        <f t="shared" si="0"/>
        <v>75.908234450083327</v>
      </c>
      <c r="D39" s="84">
        <v>73.683175072461353</v>
      </c>
      <c r="E39" s="84">
        <v>85.834859228992471</v>
      </c>
      <c r="F39" s="84">
        <v>73.675633327193893</v>
      </c>
      <c r="G39" s="83">
        <f t="shared" si="1"/>
        <v>0.26352409459981108</v>
      </c>
      <c r="H39" s="84">
        <v>0.25</v>
      </c>
      <c r="I39" s="84">
        <v>0</v>
      </c>
      <c r="J39" s="84">
        <v>0.47705205335726153</v>
      </c>
      <c r="K39" s="83">
        <f t="shared" si="2"/>
        <v>0.75713541688907615</v>
      </c>
      <c r="L39" s="84">
        <v>1.01</v>
      </c>
      <c r="M39" s="84">
        <v>0.05</v>
      </c>
      <c r="N39" s="85">
        <v>0.72144745388979603</v>
      </c>
      <c r="O39" s="59">
        <f t="shared" si="3"/>
        <v>3.0091937164498761</v>
      </c>
      <c r="P39" s="84">
        <v>2.96</v>
      </c>
      <c r="Q39" s="84">
        <v>3.1</v>
      </c>
      <c r="R39" s="117">
        <v>3.048976625127382</v>
      </c>
    </row>
    <row r="40" spans="1:18" x14ac:dyDescent="0.25">
      <c r="A40" s="483"/>
      <c r="B40" s="106" t="s">
        <v>58</v>
      </c>
      <c r="C40" s="84">
        <f t="shared" si="0"/>
        <v>76.104226845814722</v>
      </c>
      <c r="D40" s="84">
        <v>73.911592915185992</v>
      </c>
      <c r="E40" s="84">
        <v>85.834859228992471</v>
      </c>
      <c r="F40" s="84">
        <v>73.924592635269605</v>
      </c>
      <c r="G40" s="83">
        <f t="shared" si="1"/>
        <v>0.25997718147269366</v>
      </c>
      <c r="H40" s="84">
        <v>0.31</v>
      </c>
      <c r="I40" s="84">
        <v>0</v>
      </c>
      <c r="J40" s="84">
        <v>0.33724944697896797</v>
      </c>
      <c r="K40" s="83">
        <f t="shared" si="2"/>
        <v>1.0172868023145278</v>
      </c>
      <c r="L40" s="84">
        <v>1.32</v>
      </c>
      <c r="M40" s="84">
        <v>0.05</v>
      </c>
      <c r="N40" s="85">
        <v>1.0593601352373379</v>
      </c>
      <c r="O40" s="59">
        <f t="shared" si="3"/>
        <v>3.1269562968415356</v>
      </c>
      <c r="P40" s="84">
        <v>3.12</v>
      </c>
      <c r="Q40" s="84">
        <v>3.1</v>
      </c>
      <c r="R40" s="117">
        <v>3.1605292342582598</v>
      </c>
    </row>
    <row r="41" spans="1:18" x14ac:dyDescent="0.25">
      <c r="A41" s="483"/>
      <c r="B41" s="106" t="s">
        <v>59</v>
      </c>
      <c r="C41" s="84">
        <f t="shared" si="0"/>
        <v>76.352625101389251</v>
      </c>
      <c r="D41" s="84">
        <v>74.229412764721289</v>
      </c>
      <c r="E41" s="84">
        <v>85.834859228992471</v>
      </c>
      <c r="F41" s="84">
        <v>74.183439996399457</v>
      </c>
      <c r="G41" s="83">
        <f t="shared" si="1"/>
        <v>0.3220830712467766</v>
      </c>
      <c r="H41" s="84">
        <v>0.42</v>
      </c>
      <c r="I41" s="84">
        <v>0</v>
      </c>
      <c r="J41" s="84">
        <v>0.34215319343726625</v>
      </c>
      <c r="K41" s="83">
        <f t="shared" si="2"/>
        <v>1.3469993408230885</v>
      </c>
      <c r="L41" s="84">
        <v>1.75</v>
      </c>
      <c r="M41" s="84">
        <v>0.05</v>
      </c>
      <c r="N41" s="85">
        <v>1.4095106763528773</v>
      </c>
      <c r="O41" s="59">
        <f t="shared" si="3"/>
        <v>3.1118476801704307</v>
      </c>
      <c r="P41" s="84">
        <v>3.17</v>
      </c>
      <c r="Q41" s="84">
        <v>3.1</v>
      </c>
      <c r="R41" s="117">
        <v>2.9977583555675538</v>
      </c>
    </row>
    <row r="42" spans="1:18" x14ac:dyDescent="0.25">
      <c r="A42" s="483"/>
      <c r="B42" s="106" t="s">
        <v>60</v>
      </c>
      <c r="C42" s="84">
        <f t="shared" si="0"/>
        <v>76.656705616342691</v>
      </c>
      <c r="D42" s="84">
        <v>74.622828652374324</v>
      </c>
      <c r="E42" s="84">
        <v>85.834859228992471</v>
      </c>
      <c r="F42" s="84">
        <v>74.495785951340025</v>
      </c>
      <c r="G42" s="83">
        <f t="shared" si="1"/>
        <v>0.39687501081317783</v>
      </c>
      <c r="H42" s="84">
        <v>0.52</v>
      </c>
      <c r="I42" s="84">
        <v>0</v>
      </c>
      <c r="J42" s="84">
        <v>0.41640542112819179</v>
      </c>
      <c r="K42" s="83">
        <f t="shared" si="2"/>
        <v>1.7506219760320434</v>
      </c>
      <c r="L42" s="84">
        <v>2.2799999999999998</v>
      </c>
      <c r="M42" s="84">
        <v>0.05</v>
      </c>
      <c r="N42" s="85">
        <v>1.8305560672861232</v>
      </c>
      <c r="O42" s="59">
        <f t="shared" si="3"/>
        <v>3.1849512219875442</v>
      </c>
      <c r="P42" s="84">
        <v>3.4</v>
      </c>
      <c r="Q42" s="84">
        <v>3.1</v>
      </c>
      <c r="R42" s="117">
        <v>2.7919352929741317</v>
      </c>
    </row>
    <row r="43" spans="1:18" x14ac:dyDescent="0.25">
      <c r="A43" s="483"/>
      <c r="B43" s="106" t="s">
        <v>61</v>
      </c>
      <c r="C43" s="84">
        <f t="shared" si="0"/>
        <v>76.816042512986826</v>
      </c>
      <c r="D43" s="84">
        <v>74.742225178218121</v>
      </c>
      <c r="E43" s="84">
        <v>85.834859228992471</v>
      </c>
      <c r="F43" s="84">
        <v>74.844738582840023</v>
      </c>
      <c r="G43" s="83">
        <f t="shared" si="1"/>
        <v>0.21010722868966636</v>
      </c>
      <c r="H43" s="84">
        <v>0.16</v>
      </c>
      <c r="I43" s="84">
        <v>0</v>
      </c>
      <c r="J43" s="84">
        <v>0.46312984681937885</v>
      </c>
      <c r="K43" s="83">
        <f t="shared" si="2"/>
        <v>1.9621185203580378</v>
      </c>
      <c r="L43" s="84">
        <v>2.44</v>
      </c>
      <c r="M43" s="84">
        <v>0.05</v>
      </c>
      <c r="N43" s="85">
        <v>2.298975357107345</v>
      </c>
      <c r="O43" s="59">
        <f t="shared" si="3"/>
        <v>3.2247566867502191</v>
      </c>
      <c r="P43" s="84">
        <v>3.46</v>
      </c>
      <c r="Q43" s="84">
        <v>3.1</v>
      </c>
      <c r="R43" s="117">
        <v>2.8171851238148786</v>
      </c>
    </row>
    <row r="44" spans="1:18" x14ac:dyDescent="0.25">
      <c r="A44" s="483"/>
      <c r="B44" s="106" t="s">
        <v>62</v>
      </c>
      <c r="C44" s="84">
        <f t="shared" si="0"/>
        <v>77.339757536556547</v>
      </c>
      <c r="D44" s="84">
        <v>74.906658073610203</v>
      </c>
      <c r="E44" s="84">
        <v>88.409905005862242</v>
      </c>
      <c r="F44" s="84">
        <v>74.902195619826713</v>
      </c>
      <c r="G44" s="83">
        <f t="shared" si="1"/>
        <v>0.69423661858820429</v>
      </c>
      <c r="H44" s="84">
        <v>0.22</v>
      </c>
      <c r="I44" s="84">
        <v>3</v>
      </c>
      <c r="J44" s="84">
        <v>7.3269968975765737E-2</v>
      </c>
      <c r="K44" s="83">
        <f t="shared" si="2"/>
        <v>2.6572740055560731</v>
      </c>
      <c r="L44" s="84">
        <v>2.66</v>
      </c>
      <c r="M44" s="84">
        <v>3.05</v>
      </c>
      <c r="N44" s="85">
        <v>2.3757436618333978</v>
      </c>
      <c r="O44" s="59">
        <f t="shared" si="3"/>
        <v>3.2244770002969854</v>
      </c>
      <c r="P44" s="84">
        <v>3.41</v>
      </c>
      <c r="Q44" s="84">
        <v>3.27</v>
      </c>
      <c r="R44" s="117">
        <v>2.8019865524298573</v>
      </c>
    </row>
    <row r="45" spans="1:18" x14ac:dyDescent="0.25">
      <c r="A45" s="483"/>
      <c r="B45" s="106" t="s">
        <v>63</v>
      </c>
      <c r="C45" s="84">
        <f t="shared" si="0"/>
        <v>77.51588858287198</v>
      </c>
      <c r="D45" s="84">
        <v>75.093924718794227</v>
      </c>
      <c r="E45" s="84">
        <v>88.622088777876314</v>
      </c>
      <c r="F45" s="84">
        <v>75.04848034365078</v>
      </c>
      <c r="G45" s="83">
        <f t="shared" si="1"/>
        <v>0.22521705135886452</v>
      </c>
      <c r="H45" s="84">
        <v>0.24</v>
      </c>
      <c r="I45" s="84">
        <v>0.23</v>
      </c>
      <c r="J45" s="84">
        <v>0.19074043591760051</v>
      </c>
      <c r="K45" s="83">
        <f t="shared" si="2"/>
        <v>2.8910623397636428</v>
      </c>
      <c r="L45" s="84">
        <v>2.91</v>
      </c>
      <c r="M45" s="84">
        <v>3.29</v>
      </c>
      <c r="N45" s="85">
        <v>2.5710446441524586</v>
      </c>
      <c r="O45" s="59">
        <f t="shared" si="3"/>
        <v>3.228587042906975</v>
      </c>
      <c r="P45" s="84">
        <v>3.43</v>
      </c>
      <c r="Q45" s="84">
        <v>3.29</v>
      </c>
      <c r="R45" s="117">
        <v>2.7614898433174968</v>
      </c>
    </row>
    <row r="46" spans="1:18" x14ac:dyDescent="0.25">
      <c r="A46" s="483"/>
      <c r="B46" s="106" t="s">
        <v>64</v>
      </c>
      <c r="C46" s="84">
        <f t="shared" si="0"/>
        <v>77.291403083599391</v>
      </c>
      <c r="D46" s="84">
        <v>75.199056213400539</v>
      </c>
      <c r="E46" s="84">
        <v>86.397674349551622</v>
      </c>
      <c r="F46" s="84">
        <v>75.298771346951497</v>
      </c>
      <c r="G46" s="83">
        <f t="shared" si="1"/>
        <v>-0.28942915938688646</v>
      </c>
      <c r="H46" s="84">
        <v>0.13</v>
      </c>
      <c r="I46" s="84">
        <v>-2.4300000000000002</v>
      </c>
      <c r="J46" s="84">
        <v>0.33089938891189369</v>
      </c>
      <c r="K46" s="83">
        <f t="shared" si="2"/>
        <v>2.5930905055720697</v>
      </c>
      <c r="L46" s="84">
        <v>3.05</v>
      </c>
      <c r="M46" s="84">
        <v>0.78</v>
      </c>
      <c r="N46" s="85">
        <v>2.9045504022365787</v>
      </c>
      <c r="O46" s="59">
        <f t="shared" si="3"/>
        <v>2.7397528522898158</v>
      </c>
      <c r="P46" s="84">
        <v>3.26</v>
      </c>
      <c r="Q46" s="84">
        <v>0.78</v>
      </c>
      <c r="R46" s="117">
        <v>3.0208821316692114</v>
      </c>
    </row>
    <row r="47" spans="1:18" x14ac:dyDescent="0.25">
      <c r="A47" s="483"/>
      <c r="B47" s="106" t="s">
        <v>65</v>
      </c>
      <c r="C47" s="84">
        <f t="shared" si="0"/>
        <v>77.083099613484606</v>
      </c>
      <c r="D47" s="84">
        <v>75.424653382040745</v>
      </c>
      <c r="E47" s="84">
        <v>84.108135979288505</v>
      </c>
      <c r="F47" s="84">
        <v>75.431900281880445</v>
      </c>
      <c r="G47" s="83">
        <f t="shared" si="1"/>
        <v>-0.27818095211047039</v>
      </c>
      <c r="H47" s="84">
        <v>0.28999999999999998</v>
      </c>
      <c r="I47" s="84">
        <v>-2.62</v>
      </c>
      <c r="J47" s="84">
        <v>0.17035504264855794</v>
      </c>
      <c r="K47" s="83">
        <f t="shared" si="2"/>
        <v>2.3165979603533224</v>
      </c>
      <c r="L47" s="84">
        <v>3.35</v>
      </c>
      <c r="M47" s="84">
        <v>-1.87</v>
      </c>
      <c r="N47" s="85">
        <v>3.0813513414119891</v>
      </c>
      <c r="O47" s="59">
        <f t="shared" si="3"/>
        <v>2.4418911100831275</v>
      </c>
      <c r="P47" s="84">
        <v>3.45</v>
      </c>
      <c r="Q47" s="84">
        <v>-1.87</v>
      </c>
      <c r="R47" s="117">
        <v>3.3478732490076801</v>
      </c>
    </row>
    <row r="48" spans="1:18" x14ac:dyDescent="0.25">
      <c r="A48" s="484"/>
      <c r="B48" s="107" t="s">
        <v>66</v>
      </c>
      <c r="C48" s="88">
        <f t="shared" si="0"/>
        <v>77.262041961040467</v>
      </c>
      <c r="D48" s="88">
        <v>75.61321501549584</v>
      </c>
      <c r="E48" s="88">
        <v>84.217476556061584</v>
      </c>
      <c r="F48" s="88">
        <v>75.648205489656547</v>
      </c>
      <c r="G48" s="87">
        <f t="shared" si="1"/>
        <v>0.2296980169506595</v>
      </c>
      <c r="H48" s="88">
        <v>0.24</v>
      </c>
      <c r="I48" s="88">
        <v>0.13</v>
      </c>
      <c r="J48" s="88">
        <v>0.27802558919816461</v>
      </c>
      <c r="K48" s="87">
        <f t="shared" si="2"/>
        <v>2.5541178878699884</v>
      </c>
      <c r="L48" s="88">
        <v>3.6</v>
      </c>
      <c r="M48" s="88">
        <v>-1.74</v>
      </c>
      <c r="N48" s="89">
        <v>3.3681069540477386</v>
      </c>
      <c r="O48" s="40">
        <f t="shared" si="3"/>
        <v>2.5541178878699884</v>
      </c>
      <c r="P48" s="88">
        <v>3.6</v>
      </c>
      <c r="Q48" s="88">
        <v>-1.74</v>
      </c>
      <c r="R48" s="119">
        <v>3.3681069540477386</v>
      </c>
    </row>
    <row r="49" spans="1:18" x14ac:dyDescent="0.25">
      <c r="A49" s="559">
        <v>2012</v>
      </c>
      <c r="B49" s="104" t="s">
        <v>55</v>
      </c>
      <c r="C49" s="81">
        <f t="shared" si="0"/>
        <v>77.507181089708837</v>
      </c>
      <c r="D49" s="81">
        <v>75.80980937453613</v>
      </c>
      <c r="E49" s="81">
        <v>84.436441995107344</v>
      </c>
      <c r="F49" s="81">
        <v>76.009870892676119</v>
      </c>
      <c r="G49" s="80">
        <f t="shared" si="1"/>
        <v>0.31728274641250376</v>
      </c>
      <c r="H49" s="81">
        <v>0.26</v>
      </c>
      <c r="I49" s="81">
        <v>0.26</v>
      </c>
      <c r="J49" s="81">
        <v>0.47808854245594273</v>
      </c>
      <c r="K49" s="80">
        <f t="shared" si="2"/>
        <v>0.31728274641250376</v>
      </c>
      <c r="L49" s="81">
        <v>0.26</v>
      </c>
      <c r="M49" s="81">
        <v>0.26</v>
      </c>
      <c r="N49" s="82">
        <v>0.47808854245594273</v>
      </c>
      <c r="O49" s="29">
        <f t="shared" si="3"/>
        <v>2.6646652527590682</v>
      </c>
      <c r="P49" s="81">
        <v>3.53</v>
      </c>
      <c r="Q49" s="81">
        <v>-1.48</v>
      </c>
      <c r="R49" s="115">
        <v>3.7537493478740322</v>
      </c>
    </row>
    <row r="50" spans="1:18" x14ac:dyDescent="0.25">
      <c r="A50" s="560"/>
      <c r="B50" s="106" t="s">
        <v>56</v>
      </c>
      <c r="C50" s="84">
        <f t="shared" si="0"/>
        <v>77.830546422756711</v>
      </c>
      <c r="D50" s="84">
        <v>76.1736964595339</v>
      </c>
      <c r="E50" s="84">
        <v>84.639089455895601</v>
      </c>
      <c r="F50" s="84">
        <v>76.324941193178461</v>
      </c>
      <c r="G50" s="83">
        <f t="shared" si="1"/>
        <v>0.41817326865422866</v>
      </c>
      <c r="H50" s="84">
        <v>0.48</v>
      </c>
      <c r="I50" s="84">
        <v>0.24</v>
      </c>
      <c r="J50" s="84">
        <v>0.41315168261190249</v>
      </c>
      <c r="K50" s="83">
        <f t="shared" si="2"/>
        <v>0.73581340498728875</v>
      </c>
      <c r="L50" s="84">
        <v>0.74</v>
      </c>
      <c r="M50" s="84">
        <v>0.5</v>
      </c>
      <c r="N50" s="85">
        <v>0.8926008903945617</v>
      </c>
      <c r="O50" s="59">
        <f t="shared" si="3"/>
        <v>2.7967622904345637</v>
      </c>
      <c r="P50" s="84">
        <v>3.57</v>
      </c>
      <c r="Q50" s="84">
        <v>-1.3</v>
      </c>
      <c r="R50" s="117">
        <v>4.0460687485945215</v>
      </c>
    </row>
    <row r="51" spans="1:18" x14ac:dyDescent="0.25">
      <c r="A51" s="560"/>
      <c r="B51" s="106" t="s">
        <v>57</v>
      </c>
      <c r="C51" s="84">
        <f t="shared" si="0"/>
        <v>78.023973662242454</v>
      </c>
      <c r="D51" s="84">
        <v>76.364130700682736</v>
      </c>
      <c r="E51" s="84">
        <v>84.91839845110006</v>
      </c>
      <c r="F51" s="84">
        <v>76.473897651252315</v>
      </c>
      <c r="G51" s="83">
        <f t="shared" si="1"/>
        <v>0.24759004769859491</v>
      </c>
      <c r="H51" s="84">
        <v>0.25</v>
      </c>
      <c r="I51" s="84">
        <v>0.32</v>
      </c>
      <c r="J51" s="84">
        <v>0.19166719603307117</v>
      </c>
      <c r="K51" s="83">
        <f t="shared" si="2"/>
        <v>0.98616562785927819</v>
      </c>
      <c r="L51" s="84">
        <v>0.99</v>
      </c>
      <c r="M51" s="84">
        <v>0.83</v>
      </c>
      <c r="N51" s="85">
        <v>1.0877618112485188</v>
      </c>
      <c r="O51" s="59">
        <f t="shared" si="3"/>
        <v>2.7787229614225222</v>
      </c>
      <c r="P51" s="84">
        <v>3.57</v>
      </c>
      <c r="Q51" s="84">
        <v>-0.98</v>
      </c>
      <c r="R51" s="117">
        <v>3.7526685998298301</v>
      </c>
    </row>
    <row r="52" spans="1:18" x14ac:dyDescent="0.25">
      <c r="A52" s="560"/>
      <c r="B52" s="106" t="s">
        <v>58</v>
      </c>
      <c r="C52" s="84">
        <f t="shared" si="0"/>
        <v>77.980516603321448</v>
      </c>
      <c r="D52" s="84">
        <v>76.600859505854856</v>
      </c>
      <c r="E52" s="84">
        <v>82.752979290597011</v>
      </c>
      <c r="F52" s="84">
        <v>77.180557684596735</v>
      </c>
      <c r="G52" s="83">
        <f t="shared" si="1"/>
        <v>-5.5534021481109419E-2</v>
      </c>
      <c r="H52" s="84">
        <v>0.31</v>
      </c>
      <c r="I52" s="84">
        <v>-2.5299999999999998</v>
      </c>
      <c r="J52" s="84">
        <v>0.91272078265311696</v>
      </c>
      <c r="K52" s="83">
        <f t="shared" si="2"/>
        <v>0.92991930325019745</v>
      </c>
      <c r="L52" s="84">
        <v>1.3</v>
      </c>
      <c r="M52" s="84">
        <v>-1.72</v>
      </c>
      <c r="N52" s="85">
        <v>2.0118157107463905</v>
      </c>
      <c r="O52" s="59">
        <f t="shared" si="3"/>
        <v>2.4732261428544868</v>
      </c>
      <c r="P52" s="84">
        <v>3.57</v>
      </c>
      <c r="Q52" s="84">
        <v>-3.49</v>
      </c>
      <c r="R52" s="117">
        <v>4.3522219736643741</v>
      </c>
    </row>
    <row r="53" spans="1:18" x14ac:dyDescent="0.25">
      <c r="A53" s="560"/>
      <c r="B53" s="106" t="s">
        <v>59</v>
      </c>
      <c r="C53" s="84">
        <f t="shared" si="0"/>
        <v>78.344828069035728</v>
      </c>
      <c r="D53" s="84">
        <v>77.006844061235896</v>
      </c>
      <c r="E53" s="84">
        <v>82.752979290597011</v>
      </c>
      <c r="F53" s="84">
        <v>77.705056107744198</v>
      </c>
      <c r="G53" s="83">
        <f t="shared" si="1"/>
        <v>0.46365430575256894</v>
      </c>
      <c r="H53" s="84">
        <v>0.52</v>
      </c>
      <c r="I53" s="84">
        <v>0</v>
      </c>
      <c r="J53" s="84">
        <v>0.67064950004666213</v>
      </c>
      <c r="K53" s="83">
        <f t="shared" si="2"/>
        <v>1.4014464030620157</v>
      </c>
      <c r="L53" s="84">
        <v>1.83</v>
      </c>
      <c r="M53" s="84">
        <v>-1.72</v>
      </c>
      <c r="N53" s="85">
        <v>2.6913889593498297</v>
      </c>
      <c r="O53" s="59">
        <f t="shared" si="3"/>
        <v>2.6211177780406492</v>
      </c>
      <c r="P53" s="84">
        <v>3.68</v>
      </c>
      <c r="Q53" s="84">
        <v>-3.49</v>
      </c>
      <c r="R53" s="117">
        <v>4.6837317114920589</v>
      </c>
    </row>
    <row r="54" spans="1:18" x14ac:dyDescent="0.25">
      <c r="A54" s="560"/>
      <c r="B54" s="106" t="s">
        <v>60</v>
      </c>
      <c r="C54" s="84">
        <f t="shared" si="0"/>
        <v>78.584644153279413</v>
      </c>
      <c r="D54" s="84">
        <v>77.407279650354326</v>
      </c>
      <c r="E54" s="84">
        <v>82.248186116924373</v>
      </c>
      <c r="F54" s="84">
        <v>78.10564292468024</v>
      </c>
      <c r="G54" s="83">
        <f t="shared" si="1"/>
        <v>0.3049619796739208</v>
      </c>
      <c r="H54" s="84">
        <v>0.52</v>
      </c>
      <c r="I54" s="84">
        <v>-0.62</v>
      </c>
      <c r="J54" s="84">
        <v>0.50186700946667084</v>
      </c>
      <c r="K54" s="83">
        <f t="shared" si="2"/>
        <v>1.7118395510512889</v>
      </c>
      <c r="L54" s="84">
        <v>2.35</v>
      </c>
      <c r="M54" s="84">
        <v>-2.33</v>
      </c>
      <c r="N54" s="85">
        <v>3.2069111621529296</v>
      </c>
      <c r="O54" s="59">
        <f t="shared" si="3"/>
        <v>2.5296592436171546</v>
      </c>
      <c r="P54" s="84">
        <v>3.67</v>
      </c>
      <c r="Q54" s="84">
        <v>-4.08</v>
      </c>
      <c r="R54" s="117">
        <v>4.7709059284032795</v>
      </c>
    </row>
    <row r="55" spans="1:18" x14ac:dyDescent="0.25">
      <c r="A55" s="560"/>
      <c r="B55" s="106" t="s">
        <v>61</v>
      </c>
      <c r="C55" s="84">
        <f t="shared" si="0"/>
        <v>78.861335463402071</v>
      </c>
      <c r="D55" s="84">
        <v>77.538872025759929</v>
      </c>
      <c r="E55" s="84">
        <v>82.437356944993297</v>
      </c>
      <c r="F55" s="84">
        <v>78.764919603057251</v>
      </c>
      <c r="G55" s="83">
        <f t="shared" si="1"/>
        <v>0.34761465057039137</v>
      </c>
      <c r="H55" s="84">
        <v>0.16</v>
      </c>
      <c r="I55" s="84">
        <v>0.24</v>
      </c>
      <c r="J55" s="84">
        <v>0.81811189599420064</v>
      </c>
      <c r="K55" s="83">
        <f t="shared" si="2"/>
        <v>2.0699601793699074</v>
      </c>
      <c r="L55" s="84">
        <v>2.52</v>
      </c>
      <c r="M55" s="84">
        <v>-2.1</v>
      </c>
      <c r="N55" s="85">
        <v>4.0509944494677423</v>
      </c>
      <c r="O55" s="59">
        <f t="shared" si="3"/>
        <v>2.6765081172373137</v>
      </c>
      <c r="P55" s="84">
        <v>3.68</v>
      </c>
      <c r="Q55" s="84">
        <v>-3.85</v>
      </c>
      <c r="R55" s="117">
        <v>5.1474257515214861</v>
      </c>
    </row>
    <row r="56" spans="1:18" x14ac:dyDescent="0.25">
      <c r="A56" s="560"/>
      <c r="B56" s="106" t="s">
        <v>62</v>
      </c>
      <c r="C56" s="84">
        <f t="shared" si="0"/>
        <v>79.24659430329622</v>
      </c>
      <c r="D56" s="84">
        <v>77.662934221001152</v>
      </c>
      <c r="E56" s="84">
        <v>84.110835290976667</v>
      </c>
      <c r="F56" s="84">
        <v>78.872093378838599</v>
      </c>
      <c r="G56" s="83">
        <f t="shared" si="1"/>
        <v>0.5045153386654968</v>
      </c>
      <c r="H56" s="84">
        <v>0.16</v>
      </c>
      <c r="I56" s="84">
        <v>2.0699999999999998</v>
      </c>
      <c r="J56" s="84">
        <v>0.13034961613698773</v>
      </c>
      <c r="K56" s="83">
        <f t="shared" si="2"/>
        <v>2.5685993948444663</v>
      </c>
      <c r="L56" s="84">
        <v>2.68</v>
      </c>
      <c r="M56" s="84">
        <v>-7.0000000000000007E-2</v>
      </c>
      <c r="N56" s="85">
        <v>4.1870623542170273</v>
      </c>
      <c r="O56" s="59">
        <f t="shared" si="3"/>
        <v>2.4914815286066876</v>
      </c>
      <c r="P56" s="84">
        <v>3.61</v>
      </c>
      <c r="Q56" s="84">
        <v>-4.72</v>
      </c>
      <c r="R56" s="117">
        <v>5.2012938925611909</v>
      </c>
    </row>
    <row r="57" spans="1:18" x14ac:dyDescent="0.25">
      <c r="A57" s="560"/>
      <c r="B57" s="106" t="s">
        <v>63</v>
      </c>
      <c r="C57" s="84">
        <f t="shared" si="0"/>
        <v>79.50088950493155</v>
      </c>
      <c r="D57" s="84">
        <v>77.981352251307257</v>
      </c>
      <c r="E57" s="84">
        <v>84.287468045087721</v>
      </c>
      <c r="F57" s="84">
        <v>79.063415452428202</v>
      </c>
      <c r="G57" s="83">
        <f t="shared" si="1"/>
        <v>0.32284672834809547</v>
      </c>
      <c r="H57" s="84">
        <v>0.4</v>
      </c>
      <c r="I57" s="84">
        <v>0.21</v>
      </c>
      <c r="J57" s="84">
        <v>0.23968748624077976</v>
      </c>
      <c r="K57" s="83">
        <f t="shared" si="2"/>
        <v>2.8977328155784763</v>
      </c>
      <c r="L57" s="84">
        <v>3.09</v>
      </c>
      <c r="M57" s="84">
        <v>0.14000000000000001</v>
      </c>
      <c r="N57" s="85">
        <v>4.4296349364745415</v>
      </c>
      <c r="O57" s="59">
        <f t="shared" si="3"/>
        <v>2.5947791583674169</v>
      </c>
      <c r="P57" s="84">
        <v>3.78</v>
      </c>
      <c r="Q57" s="84">
        <v>-4.74</v>
      </c>
      <c r="R57" s="117">
        <v>5.2507703553992009</v>
      </c>
    </row>
    <row r="58" spans="1:18" x14ac:dyDescent="0.25">
      <c r="A58" s="560"/>
      <c r="B58" s="106" t="s">
        <v>64</v>
      </c>
      <c r="C58" s="84">
        <f t="shared" si="0"/>
        <v>79.687644225360813</v>
      </c>
      <c r="D58" s="84">
        <v>78.254286984186834</v>
      </c>
      <c r="E58" s="84">
        <v>84.759477866140216</v>
      </c>
      <c r="F58" s="84">
        <v>78.89759205344032</v>
      </c>
      <c r="G58" s="83">
        <f t="shared" si="1"/>
        <v>0.23899043975851086</v>
      </c>
      <c r="H58" s="84">
        <v>0.34</v>
      </c>
      <c r="I58" s="84">
        <v>0.56000000000000005</v>
      </c>
      <c r="J58" s="84">
        <v>-0.19906174202157043</v>
      </c>
      <c r="K58" s="83">
        <f t="shared" si="2"/>
        <v>3.1394488195684254</v>
      </c>
      <c r="L58" s="84">
        <v>3.44</v>
      </c>
      <c r="M58" s="84">
        <v>0.7</v>
      </c>
      <c r="N58" s="85">
        <v>4.2199002595206325</v>
      </c>
      <c r="O58" s="59">
        <f t="shared" si="3"/>
        <v>3.1088602741593174</v>
      </c>
      <c r="P58" s="84">
        <v>4</v>
      </c>
      <c r="Q58" s="84">
        <v>-1.82</v>
      </c>
      <c r="R58" s="117">
        <v>4.694327113288427</v>
      </c>
    </row>
    <row r="59" spans="1:18" x14ac:dyDescent="0.25">
      <c r="A59" s="560"/>
      <c r="B59" s="106" t="s">
        <v>65</v>
      </c>
      <c r="C59" s="84">
        <f t="shared" si="0"/>
        <v>79.768650773486058</v>
      </c>
      <c r="D59" s="84">
        <v>78.42644641555205</v>
      </c>
      <c r="E59" s="84">
        <v>84.3865361635292</v>
      </c>
      <c r="F59" s="84">
        <v>79.090946256204589</v>
      </c>
      <c r="G59" s="83">
        <f t="shared" si="1"/>
        <v>9.9165539479728976E-2</v>
      </c>
      <c r="H59" s="84">
        <v>0.21</v>
      </c>
      <c r="I59" s="84">
        <v>-0.43</v>
      </c>
      <c r="J59" s="84">
        <v>0.23746838875062187</v>
      </c>
      <c r="K59" s="83">
        <f t="shared" si="2"/>
        <v>3.2442953212517516</v>
      </c>
      <c r="L59" s="84">
        <v>3.66</v>
      </c>
      <c r="M59" s="84">
        <v>0.26</v>
      </c>
      <c r="N59" s="85">
        <v>4.4649700997171609</v>
      </c>
      <c r="O59" s="59">
        <f t="shared" si="3"/>
        <v>3.4832192535258777</v>
      </c>
      <c r="P59" s="84">
        <v>3.91</v>
      </c>
      <c r="Q59" s="84">
        <v>0.39</v>
      </c>
      <c r="R59" s="117">
        <v>4.7570710802050531</v>
      </c>
    </row>
    <row r="60" spans="1:18" x14ac:dyDescent="0.25">
      <c r="A60" s="561"/>
      <c r="B60" s="107" t="s">
        <v>66</v>
      </c>
      <c r="C60" s="88">
        <f t="shared" si="0"/>
        <v>80.075214373823599</v>
      </c>
      <c r="D60" s="88">
        <v>78.638197820874041</v>
      </c>
      <c r="E60" s="88">
        <v>85.179769603466383</v>
      </c>
      <c r="F60" s="88">
        <v>79.314131828259349</v>
      </c>
      <c r="G60" s="87">
        <f t="shared" si="1"/>
        <v>0.38712473159990507</v>
      </c>
      <c r="H60" s="88">
        <v>0.26</v>
      </c>
      <c r="I60" s="88">
        <v>0.93</v>
      </c>
      <c r="J60" s="88">
        <v>0.27348487918812225</v>
      </c>
      <c r="K60" s="87">
        <f t="shared" si="2"/>
        <v>3.641079553918201</v>
      </c>
      <c r="L60" s="88">
        <v>3.93</v>
      </c>
      <c r="M60" s="88">
        <v>1.2</v>
      </c>
      <c r="N60" s="89">
        <v>4.7471586214371841</v>
      </c>
      <c r="O60" s="40">
        <f t="shared" si="3"/>
        <v>3.641079553918201</v>
      </c>
      <c r="P60" s="88">
        <v>3.93</v>
      </c>
      <c r="Q60" s="88">
        <v>1.2</v>
      </c>
      <c r="R60" s="119">
        <v>4.7471586214371841</v>
      </c>
    </row>
    <row r="61" spans="1:18" x14ac:dyDescent="0.25">
      <c r="A61" s="559">
        <v>2013</v>
      </c>
      <c r="B61" s="104" t="s">
        <v>55</v>
      </c>
      <c r="C61" s="81">
        <f t="shared" si="0"/>
        <v>80.313210783639178</v>
      </c>
      <c r="D61" s="81">
        <v>78.897703873682929</v>
      </c>
      <c r="E61" s="81">
        <v>84.73683480152836</v>
      </c>
      <c r="F61" s="81">
        <v>79.950308382768569</v>
      </c>
      <c r="G61" s="80">
        <f t="shared" si="1"/>
        <v>0.29721607575661124</v>
      </c>
      <c r="H61" s="81">
        <v>0.33</v>
      </c>
      <c r="I61" s="81">
        <v>-0.52</v>
      </c>
      <c r="J61" s="81">
        <v>0.80209735622744471</v>
      </c>
      <c r="K61" s="80">
        <f t="shared" si="2"/>
        <v>0.29721607575661124</v>
      </c>
      <c r="L61" s="81">
        <v>0.33</v>
      </c>
      <c r="M61" s="81">
        <v>-0.52</v>
      </c>
      <c r="N61" s="82">
        <v>0.80209735622744471</v>
      </c>
      <c r="O61" s="29">
        <f t="shared" si="3"/>
        <v>3.6237932418267396</v>
      </c>
      <c r="P61" s="81">
        <v>4</v>
      </c>
      <c r="Q61" s="81">
        <v>0.41</v>
      </c>
      <c r="R61" s="115">
        <v>5.0887754064498365</v>
      </c>
    </row>
    <row r="62" spans="1:18" x14ac:dyDescent="0.25">
      <c r="A62" s="560"/>
      <c r="B62" s="106" t="s">
        <v>56</v>
      </c>
      <c r="C62" s="84">
        <f t="shared" si="0"/>
        <v>80.659558757611237</v>
      </c>
      <c r="D62" s="84">
        <v>79.347420785762921</v>
      </c>
      <c r="E62" s="84">
        <v>84.931729521571867</v>
      </c>
      <c r="F62" s="84">
        <v>80.178469847398787</v>
      </c>
      <c r="G62" s="83">
        <f t="shared" si="1"/>
        <v>0.43068379347512586</v>
      </c>
      <c r="H62" s="84">
        <v>0.56999999999999995</v>
      </c>
      <c r="I62" s="84">
        <v>0.22</v>
      </c>
      <c r="J62" s="84">
        <v>0.28537909264574679</v>
      </c>
      <c r="K62" s="83">
        <f t="shared" si="2"/>
        <v>0.72974438889376847</v>
      </c>
      <c r="L62" s="84">
        <v>0.9</v>
      </c>
      <c r="M62" s="84">
        <v>-0.28999999999999998</v>
      </c>
      <c r="N62" s="85">
        <v>1.0874764488731916</v>
      </c>
      <c r="O62" s="59">
        <f t="shared" si="3"/>
        <v>3.6392521860291911</v>
      </c>
      <c r="P62" s="84">
        <v>4.0999999999999996</v>
      </c>
      <c r="Q62" s="84">
        <v>0.39</v>
      </c>
      <c r="R62" s="117">
        <v>4.9511783421771236</v>
      </c>
    </row>
    <row r="63" spans="1:18" x14ac:dyDescent="0.25">
      <c r="A63" s="560"/>
      <c r="B63" s="106" t="s">
        <v>57</v>
      </c>
      <c r="C63" s="84">
        <f t="shared" si="0"/>
        <v>80.905358409053477</v>
      </c>
      <c r="D63" s="84">
        <v>79.672745210984544</v>
      </c>
      <c r="E63" s="84">
        <v>85.118579326519324</v>
      </c>
      <c r="F63" s="84">
        <v>80.299647141970993</v>
      </c>
      <c r="G63" s="83">
        <f t="shared" si="1"/>
        <v>0.30494605405307196</v>
      </c>
      <c r="H63" s="84">
        <v>0.41</v>
      </c>
      <c r="I63" s="84">
        <v>0.22</v>
      </c>
      <c r="J63" s="84">
        <v>0.14346322550576254</v>
      </c>
      <c r="K63" s="83">
        <f t="shared" si="2"/>
        <v>1.0367053547361522</v>
      </c>
      <c r="L63" s="84">
        <v>1.31</v>
      </c>
      <c r="M63" s="84">
        <v>-7.0000000000000007E-2</v>
      </c>
      <c r="N63" s="85">
        <v>1.2386109052962693</v>
      </c>
      <c r="O63" s="59">
        <f t="shared" si="3"/>
        <v>3.6967482303107113</v>
      </c>
      <c r="P63" s="84">
        <v>4.26</v>
      </c>
      <c r="Q63" s="84">
        <v>0.28999999999999998</v>
      </c>
      <c r="R63" s="117">
        <v>4.9035075281290359</v>
      </c>
    </row>
    <row r="64" spans="1:18" x14ac:dyDescent="0.25">
      <c r="A64" s="560"/>
      <c r="B64" s="106" t="s">
        <v>58</v>
      </c>
      <c r="C64" s="84">
        <f t="shared" si="0"/>
        <v>81.109854505616468</v>
      </c>
      <c r="D64" s="84">
        <v>79.8639597994909</v>
      </c>
      <c r="E64" s="84">
        <v>84.914294736135687</v>
      </c>
      <c r="F64" s="84">
        <v>80.810060354529583</v>
      </c>
      <c r="G64" s="83">
        <f t="shared" si="1"/>
        <v>0.24589630642628912</v>
      </c>
      <c r="H64" s="84">
        <v>0.23</v>
      </c>
      <c r="I64" s="84">
        <v>-0.24</v>
      </c>
      <c r="J64" s="84">
        <v>0.62057880631529805</v>
      </c>
      <c r="K64" s="83">
        <f t="shared" si="2"/>
        <v>1.2920853723384877</v>
      </c>
      <c r="L64" s="84">
        <v>1.55</v>
      </c>
      <c r="M64" s="84">
        <v>-0.31</v>
      </c>
      <c r="N64" s="85">
        <v>1.8742465907883341</v>
      </c>
      <c r="O64" s="59">
        <f t="shared" si="3"/>
        <v>4.0085233272177554</v>
      </c>
      <c r="P64" s="84">
        <v>4.18</v>
      </c>
      <c r="Q64" s="84">
        <v>2.65</v>
      </c>
      <c r="R64" s="117">
        <v>4.60159289467805</v>
      </c>
    </row>
    <row r="65" spans="1:18" x14ac:dyDescent="0.25">
      <c r="A65" s="560"/>
      <c r="B65" s="106" t="s">
        <v>59</v>
      </c>
      <c r="C65" s="84">
        <f t="shared" si="0"/>
        <v>81.379229671674253</v>
      </c>
      <c r="D65" s="84">
        <v>80.135497262809167</v>
      </c>
      <c r="E65" s="84">
        <v>84.922786165609295</v>
      </c>
      <c r="F65" s="84">
        <v>81.261018449003444</v>
      </c>
      <c r="G65" s="83">
        <f t="shared" si="1"/>
        <v>0.33318956939877553</v>
      </c>
      <c r="H65" s="84">
        <v>0.34</v>
      </c>
      <c r="I65" s="84">
        <v>0.01</v>
      </c>
      <c r="J65" s="84">
        <v>0.54581392840988452</v>
      </c>
      <c r="K65" s="83">
        <f t="shared" si="2"/>
        <v>1.6284880509504189</v>
      </c>
      <c r="L65" s="84">
        <v>1.89</v>
      </c>
      <c r="M65" s="84">
        <v>-0.3</v>
      </c>
      <c r="N65" s="85">
        <v>2.4322935622859698</v>
      </c>
      <c r="O65" s="59">
        <f t="shared" si="3"/>
        <v>3.8736669036402667</v>
      </c>
      <c r="P65" s="84">
        <v>3.99</v>
      </c>
      <c r="Q65" s="84">
        <v>2.66</v>
      </c>
      <c r="R65" s="117">
        <v>4.4810869459348117</v>
      </c>
    </row>
    <row r="66" spans="1:18" x14ac:dyDescent="0.25">
      <c r="A66" s="560"/>
      <c r="B66" s="106" t="s">
        <v>60</v>
      </c>
      <c r="C66" s="84">
        <f t="shared" si="0"/>
        <v>81.690397036912117</v>
      </c>
      <c r="D66" s="84">
        <v>80.696445743648823</v>
      </c>
      <c r="E66" s="84">
        <v>84.837863379443689</v>
      </c>
      <c r="F66" s="84">
        <v>81.322944367889235</v>
      </c>
      <c r="G66" s="83">
        <f t="shared" si="1"/>
        <v>0.38158471916952336</v>
      </c>
      <c r="H66" s="84">
        <v>0.69</v>
      </c>
      <c r="I66" s="84">
        <v>-0.1</v>
      </c>
      <c r="J66" s="84">
        <v>7.0570564011239151E-2</v>
      </c>
      <c r="K66" s="83">
        <f t="shared" si="2"/>
        <v>2.0170819094510128</v>
      </c>
      <c r="L66" s="84">
        <v>2.59</v>
      </c>
      <c r="M66" s="84">
        <v>-0.4</v>
      </c>
      <c r="N66" s="85">
        <v>2.5084997433894558</v>
      </c>
      <c r="O66" s="59">
        <f t="shared" si="3"/>
        <v>3.9608223324928025</v>
      </c>
      <c r="P66" s="84">
        <v>4.17</v>
      </c>
      <c r="Q66" s="84">
        <v>3.2</v>
      </c>
      <c r="R66" s="117">
        <v>4.0547960618900003</v>
      </c>
    </row>
    <row r="67" spans="1:18" x14ac:dyDescent="0.25">
      <c r="A67" s="560"/>
      <c r="B67" s="106" t="s">
        <v>61</v>
      </c>
      <c r="C67" s="84">
        <f t="shared" si="0"/>
        <v>81.858358810537482</v>
      </c>
      <c r="D67" s="84">
        <v>81.03537081577214</v>
      </c>
      <c r="E67" s="84">
        <v>85.092376969582006</v>
      </c>
      <c r="F67" s="84">
        <v>81.082081461849015</v>
      </c>
      <c r="G67" s="83">
        <f t="shared" si="1"/>
        <v>0.20908703220970642</v>
      </c>
      <c r="H67" s="84">
        <v>0.42</v>
      </c>
      <c r="I67" s="84">
        <v>0.3</v>
      </c>
      <c r="J67" s="84">
        <v>-0.29872389250475689</v>
      </c>
      <c r="K67" s="83">
        <f t="shared" si="2"/>
        <v>2.2268369190864079</v>
      </c>
      <c r="L67" s="84">
        <v>3.01</v>
      </c>
      <c r="M67" s="84">
        <v>-0.1</v>
      </c>
      <c r="N67" s="85">
        <v>2.2123189940174117</v>
      </c>
      <c r="O67" s="59">
        <f t="shared" si="3"/>
        <v>3.8143700822951065</v>
      </c>
      <c r="P67" s="84">
        <v>4.43</v>
      </c>
      <c r="Q67" s="84">
        <v>3.26</v>
      </c>
      <c r="R67" s="117">
        <v>2.9077893839859126</v>
      </c>
    </row>
    <row r="68" spans="1:18" x14ac:dyDescent="0.25">
      <c r="A68" s="560"/>
      <c r="B68" s="106" t="s">
        <v>62</v>
      </c>
      <c r="C68" s="84">
        <f t="shared" si="0"/>
        <v>81.908104193401755</v>
      </c>
      <c r="D68" s="84">
        <v>81.213648631566841</v>
      </c>
      <c r="E68" s="84">
        <v>84.922192215642838</v>
      </c>
      <c r="F68" s="84">
        <v>81.01224764279965</v>
      </c>
      <c r="G68" s="83">
        <f t="shared" si="1"/>
        <v>5.676233701614164E-2</v>
      </c>
      <c r="H68" s="84">
        <v>0.21</v>
      </c>
      <c r="I68" s="84">
        <v>-0.2</v>
      </c>
      <c r="J68" s="84">
        <v>-8.5488028071173117E-2</v>
      </c>
      <c r="K68" s="83">
        <f t="shared" si="2"/>
        <v>2.2889602405826706</v>
      </c>
      <c r="L68" s="84">
        <v>3.23</v>
      </c>
      <c r="M68" s="84">
        <v>-0.3</v>
      </c>
      <c r="N68" s="85">
        <v>2.1261916798312117</v>
      </c>
      <c r="O68" s="59">
        <f t="shared" si="3"/>
        <v>3.3650871342320339</v>
      </c>
      <c r="P68" s="84">
        <v>4.49</v>
      </c>
      <c r="Q68" s="84">
        <v>0.96</v>
      </c>
      <c r="R68" s="117">
        <v>2.6861446277557941</v>
      </c>
    </row>
    <row r="69" spans="1:18" x14ac:dyDescent="0.25">
      <c r="A69" s="560"/>
      <c r="B69" s="106" t="s">
        <v>63</v>
      </c>
      <c r="C69" s="84">
        <f t="shared" si="0"/>
        <v>81.494918446370477</v>
      </c>
      <c r="D69" s="84">
        <v>81.351711834240504</v>
      </c>
      <c r="E69" s="84">
        <v>81.97539214576004</v>
      </c>
      <c r="F69" s="84">
        <v>81.104962356503776</v>
      </c>
      <c r="G69" s="83">
        <f t="shared" si="1"/>
        <v>-0.52436426798830937</v>
      </c>
      <c r="H69" s="84">
        <v>0.16</v>
      </c>
      <c r="I69" s="84">
        <v>-3.48</v>
      </c>
      <c r="J69" s="84">
        <v>0.1106616946905894</v>
      </c>
      <c r="K69" s="83">
        <f t="shared" si="2"/>
        <v>1.7729631867348212</v>
      </c>
      <c r="L69" s="84">
        <v>3.4</v>
      </c>
      <c r="M69" s="84">
        <v>-3.77</v>
      </c>
      <c r="N69" s="85">
        <v>2.240636984586768</v>
      </c>
      <c r="O69" s="59">
        <f t="shared" si="3"/>
        <v>2.5068987026237393</v>
      </c>
      <c r="P69" s="84">
        <v>4.24</v>
      </c>
      <c r="Q69" s="84">
        <v>-2.75</v>
      </c>
      <c r="R69" s="117">
        <v>2.5504200251791644</v>
      </c>
    </row>
    <row r="70" spans="1:18" x14ac:dyDescent="0.25">
      <c r="A70" s="560"/>
      <c r="B70" s="106" t="s">
        <v>64</v>
      </c>
      <c r="C70" s="84">
        <f t="shared" si="0"/>
        <v>81.699927566023518</v>
      </c>
      <c r="D70" s="84">
        <v>81.579496627376372</v>
      </c>
      <c r="E70" s="84">
        <v>82.44265188099088</v>
      </c>
      <c r="F70" s="84">
        <v>81.092839212695083</v>
      </c>
      <c r="G70" s="83">
        <f t="shared" si="1"/>
        <v>0.25471497140580884</v>
      </c>
      <c r="H70" s="84">
        <v>0.27</v>
      </c>
      <c r="I70" s="84">
        <v>0.59</v>
      </c>
      <c r="J70" s="84">
        <v>-1.2913895900884535E-2</v>
      </c>
      <c r="K70" s="83">
        <f t="shared" si="2"/>
        <v>2.0289838808486924</v>
      </c>
      <c r="L70" s="84">
        <v>3.68</v>
      </c>
      <c r="M70" s="84">
        <v>-3.2</v>
      </c>
      <c r="N70" s="85">
        <v>2.225689509788122</v>
      </c>
      <c r="O70" s="59">
        <f t="shared" si="3"/>
        <v>2.517271355635851</v>
      </c>
      <c r="P70" s="84">
        <v>4.16</v>
      </c>
      <c r="Q70" s="84">
        <v>-2.72</v>
      </c>
      <c r="R70" s="117">
        <v>2.7372418254532329</v>
      </c>
    </row>
    <row r="71" spans="1:18" x14ac:dyDescent="0.25">
      <c r="A71" s="560"/>
      <c r="B71" s="106" t="s">
        <v>65</v>
      </c>
      <c r="C71" s="84">
        <f t="shared" si="0"/>
        <v>81.800726182446013</v>
      </c>
      <c r="D71" s="84">
        <v>81.767129469619334</v>
      </c>
      <c r="E71" s="84">
        <v>82.121125538655008</v>
      </c>
      <c r="F71" s="84">
        <v>81.310968050455642</v>
      </c>
      <c r="G71" s="83">
        <f t="shared" si="1"/>
        <v>0.11669218650562448</v>
      </c>
      <c r="H71" s="84">
        <v>0.22</v>
      </c>
      <c r="I71" s="84">
        <v>-0.41</v>
      </c>
      <c r="J71" s="84">
        <v>0.26910154973613781</v>
      </c>
      <c r="K71" s="83">
        <f t="shared" si="2"/>
        <v>2.1548638016340731</v>
      </c>
      <c r="L71" s="84">
        <v>3.91</v>
      </c>
      <c r="M71" s="84">
        <v>-3.59</v>
      </c>
      <c r="N71" s="85">
        <v>2.4946760687473479</v>
      </c>
      <c r="O71" s="59">
        <f t="shared" si="3"/>
        <v>2.5423557538674584</v>
      </c>
      <c r="P71" s="84">
        <v>4.18</v>
      </c>
      <c r="Q71" s="84">
        <v>-2.69</v>
      </c>
      <c r="R71" s="117">
        <v>2.7695767856153184</v>
      </c>
    </row>
    <row r="72" spans="1:18" x14ac:dyDescent="0.25">
      <c r="A72" s="561"/>
      <c r="B72" s="107" t="s">
        <v>66</v>
      </c>
      <c r="C72" s="88">
        <f t="shared" si="0"/>
        <v>81.981084463775304</v>
      </c>
      <c r="D72" s="88">
        <v>81.897956876770735</v>
      </c>
      <c r="E72" s="88">
        <v>82.424973703148041</v>
      </c>
      <c r="F72" s="88">
        <v>81.523105155464535</v>
      </c>
      <c r="G72" s="87">
        <f t="shared" si="1"/>
        <v>0.22453199188708681</v>
      </c>
      <c r="H72" s="88">
        <v>0.16</v>
      </c>
      <c r="I72" s="88">
        <v>0.38</v>
      </c>
      <c r="J72" s="88">
        <v>0.25119288228769743</v>
      </c>
      <c r="K72" s="87">
        <f t="shared" si="2"/>
        <v>2.3800998909029767</v>
      </c>
      <c r="L72" s="88">
        <v>4.07</v>
      </c>
      <c r="M72" s="88">
        <v>-3.22</v>
      </c>
      <c r="N72" s="89">
        <v>2.7555721201598056</v>
      </c>
      <c r="O72" s="40">
        <f t="shared" si="3"/>
        <v>2.3800998909029767</v>
      </c>
      <c r="P72" s="88">
        <v>4.07</v>
      </c>
      <c r="Q72" s="88">
        <v>-3.22</v>
      </c>
      <c r="R72" s="119">
        <v>2.7555721201598056</v>
      </c>
    </row>
    <row r="73" spans="1:18" x14ac:dyDescent="0.25">
      <c r="A73" s="559">
        <v>2014</v>
      </c>
      <c r="B73" s="104" t="s">
        <v>55</v>
      </c>
      <c r="C73" s="81">
        <f t="shared" si="0"/>
        <v>82.217068859091341</v>
      </c>
      <c r="D73" s="81">
        <v>82.061752790524281</v>
      </c>
      <c r="E73" s="81">
        <v>82.573338655813714</v>
      </c>
      <c r="F73" s="81">
        <v>81.970274600967443</v>
      </c>
      <c r="G73" s="80">
        <f t="shared" si="1"/>
        <v>0.28785224891763722</v>
      </c>
      <c r="H73" s="81">
        <v>0.2</v>
      </c>
      <c r="I73" s="81">
        <v>0.18</v>
      </c>
      <c r="J73" s="81">
        <v>0.5485186618568596</v>
      </c>
      <c r="K73" s="80">
        <f t="shared" si="2"/>
        <v>0.28785224891763722</v>
      </c>
      <c r="L73" s="81">
        <v>0.2</v>
      </c>
      <c r="M73" s="81">
        <v>0.18</v>
      </c>
      <c r="N73" s="82">
        <v>0.5485186618568596</v>
      </c>
      <c r="O73" s="29">
        <f t="shared" si="3"/>
        <v>2.3640044648364236</v>
      </c>
      <c r="P73" s="81">
        <v>3.94</v>
      </c>
      <c r="Q73" s="81">
        <v>-2.5499999999999998</v>
      </c>
      <c r="R73" s="115">
        <v>2.4974322120480417</v>
      </c>
    </row>
    <row r="74" spans="1:18" x14ac:dyDescent="0.25">
      <c r="A74" s="560"/>
      <c r="B74" s="106" t="s">
        <v>56</v>
      </c>
      <c r="C74" s="84">
        <f t="shared" si="0"/>
        <v>82.579436371983974</v>
      </c>
      <c r="D74" s="84">
        <v>82.537710956709319</v>
      </c>
      <c r="E74" s="84">
        <v>83.019234684555116</v>
      </c>
      <c r="F74" s="84">
        <v>82.038100127470969</v>
      </c>
      <c r="G74" s="83">
        <f t="shared" si="1"/>
        <v>0.44180714337949156</v>
      </c>
      <c r="H74" s="84">
        <v>0.57999999999999996</v>
      </c>
      <c r="I74" s="84">
        <v>0.54</v>
      </c>
      <c r="J74" s="84">
        <v>8.1958162860231581E-2</v>
      </c>
      <c r="K74" s="83">
        <f t="shared" si="2"/>
        <v>0.72986581248881721</v>
      </c>
      <c r="L74" s="84">
        <v>0.78</v>
      </c>
      <c r="M74" s="84">
        <v>0.72</v>
      </c>
      <c r="N74" s="85">
        <v>0.6312627136899176</v>
      </c>
      <c r="O74" s="59">
        <f t="shared" si="3"/>
        <v>2.3724533209632526</v>
      </c>
      <c r="P74" s="84">
        <v>3.95</v>
      </c>
      <c r="Q74" s="84">
        <v>-2.2400000000000002</v>
      </c>
      <c r="R74" s="117">
        <v>2.2908513806086628</v>
      </c>
    </row>
    <row r="75" spans="1:18" x14ac:dyDescent="0.25">
      <c r="A75" s="560"/>
      <c r="B75" s="106" t="s">
        <v>57</v>
      </c>
      <c r="C75" s="84">
        <f t="shared" si="0"/>
        <v>82.796605462269412</v>
      </c>
      <c r="D75" s="84">
        <v>82.768816547388099</v>
      </c>
      <c r="E75" s="84">
        <v>83.16036738351886</v>
      </c>
      <c r="F75" s="84">
        <v>82.284020818411179</v>
      </c>
      <c r="G75" s="83">
        <f t="shared" si="1"/>
        <v>0.25884237194305748</v>
      </c>
      <c r="H75" s="84">
        <v>0.27</v>
      </c>
      <c r="I75" s="84">
        <v>0.17</v>
      </c>
      <c r="J75" s="84">
        <v>0.29774544353352134</v>
      </c>
      <c r="K75" s="83">
        <f t="shared" si="2"/>
        <v>0.99476727324150116</v>
      </c>
      <c r="L75" s="84">
        <v>1.06</v>
      </c>
      <c r="M75" s="84">
        <v>0.89</v>
      </c>
      <c r="N75" s="85">
        <v>0.93102671426781014</v>
      </c>
      <c r="O75" s="59">
        <f t="shared" si="3"/>
        <v>2.325338148582051</v>
      </c>
      <c r="P75" s="84">
        <v>3.81</v>
      </c>
      <c r="Q75" s="84">
        <v>-2.29</v>
      </c>
      <c r="R75" s="117">
        <v>2.4412826233817957</v>
      </c>
    </row>
    <row r="76" spans="1:18" x14ac:dyDescent="0.25">
      <c r="A76" s="560"/>
      <c r="B76" s="106" t="s">
        <v>58</v>
      </c>
      <c r="C76" s="84">
        <f t="shared" ref="C76:C120" si="4">IF($B76="Diciembre",C88/(1+K88/100),
IF($B76="Enero",C75*(1+K76/100),
IF($B76="Febrero",C74*(1+K76/100),
IF($B76="Marzo",C73*(1+K76/100),
IF($B76="Abril",C72*(1+K76/100),
IF($B76="Mayo",C71*(1+K76/100),
IF($B76="Junio",C70*(1+K76/100),
IF($B76="Julio",C69*(1+K76/100),
IF($B76="Agosto",C68*(1+K76/100),
IF($B76="Septiembre",C67*(1+K76/100),
IF($B76="Octubre",C66*(1+K76/100),
IF($B76="Noviembre",C65*(1+K76/100),"Error"))))))))))))</f>
        <v>83.425593950716717</v>
      </c>
      <c r="D76" s="84">
        <v>82.909523535518659</v>
      </c>
      <c r="E76" s="84">
        <v>85.713390662192879</v>
      </c>
      <c r="F76" s="84">
        <v>82.619153048777605</v>
      </c>
      <c r="G76" s="83">
        <f t="shared" si="1"/>
        <v>0.76099741437644974</v>
      </c>
      <c r="H76" s="84">
        <v>0.17</v>
      </c>
      <c r="I76" s="84">
        <v>3.05</v>
      </c>
      <c r="J76" s="84">
        <v>0.39757998492389957</v>
      </c>
      <c r="K76" s="83">
        <f t="shared" si="2"/>
        <v>1.7620033894278251</v>
      </c>
      <c r="L76" s="84">
        <v>1.23</v>
      </c>
      <c r="M76" s="84">
        <v>3.96</v>
      </c>
      <c r="N76" s="85">
        <v>1.3383138485535961</v>
      </c>
      <c r="O76" s="59">
        <f t="shared" si="3"/>
        <v>2.8261050848335061</v>
      </c>
      <c r="P76" s="84">
        <v>3.75</v>
      </c>
      <c r="Q76" s="84">
        <v>0.93</v>
      </c>
      <c r="R76" s="117">
        <v>2.2128678888202464</v>
      </c>
    </row>
    <row r="77" spans="1:18" x14ac:dyDescent="0.25">
      <c r="A77" s="560"/>
      <c r="B77" s="106" t="s">
        <v>59</v>
      </c>
      <c r="C77" s="84">
        <f t="shared" si="4"/>
        <v>83.602038372245289</v>
      </c>
      <c r="D77" s="84">
        <v>83.067051630236151</v>
      </c>
      <c r="E77" s="84">
        <v>85.807675391921293</v>
      </c>
      <c r="F77" s="84">
        <v>82.901892616053843</v>
      </c>
      <c r="G77" s="83">
        <f t="shared" si="1"/>
        <v>0.21174512518091076</v>
      </c>
      <c r="H77" s="84">
        <v>0.19</v>
      </c>
      <c r="I77" s="84">
        <v>0.1</v>
      </c>
      <c r="J77" s="84">
        <v>0.33599125603403263</v>
      </c>
      <c r="K77" s="83">
        <f t="shared" si="2"/>
        <v>1.9772291609367945</v>
      </c>
      <c r="L77" s="84">
        <v>1.42</v>
      </c>
      <c r="M77" s="84">
        <v>4.07</v>
      </c>
      <c r="N77" s="85">
        <v>1.6805342137385357</v>
      </c>
      <c r="O77" s="59">
        <f t="shared" si="3"/>
        <v>2.6969189812830474</v>
      </c>
      <c r="P77" s="84">
        <v>3.59</v>
      </c>
      <c r="Q77" s="84">
        <v>1.02</v>
      </c>
      <c r="R77" s="117">
        <v>1.9946207278427137</v>
      </c>
    </row>
    <row r="78" spans="1:18" x14ac:dyDescent="0.25">
      <c r="A78" s="560"/>
      <c r="B78" s="106" t="s">
        <v>60</v>
      </c>
      <c r="C78" s="84">
        <f t="shared" si="4"/>
        <v>83.79561109335485</v>
      </c>
      <c r="D78" s="84">
        <v>83.399319836757101</v>
      </c>
      <c r="E78" s="84">
        <v>85.387217782500883</v>
      </c>
      <c r="F78" s="84">
        <v>83.234387132304576</v>
      </c>
      <c r="G78" s="83">
        <f t="shared" ref="G78:G131" si="5">+H78*0.552889822744471+I78*0.184451966203127+J78*0.262658211052402</f>
        <v>0.2408459111835331</v>
      </c>
      <c r="H78" s="84">
        <v>0.4</v>
      </c>
      <c r="I78" s="84">
        <v>-0.46</v>
      </c>
      <c r="J78" s="84">
        <v>0.39799968986435819</v>
      </c>
      <c r="K78" s="83">
        <f t="shared" ref="K78:K131" si="6">+L78*0.552889822744471+M78*0.184451966203127+N78*0.262658211052402</f>
        <v>2.2133479222043424</v>
      </c>
      <c r="L78" s="84">
        <v>1.82</v>
      </c>
      <c r="M78" s="84">
        <v>3.58</v>
      </c>
      <c r="N78" s="85">
        <v>2.0816040877287869</v>
      </c>
      <c r="O78" s="59">
        <f t="shared" ref="O78:O131" si="7">+P78*0.552889822744471+Q78*0.184451966203127+R78*0.262658211052402</f>
        <v>2.5462300525812953</v>
      </c>
      <c r="P78" s="84">
        <v>3.29</v>
      </c>
      <c r="Q78" s="84">
        <v>0.64</v>
      </c>
      <c r="R78" s="117">
        <v>2.3192622646030698</v>
      </c>
    </row>
    <row r="79" spans="1:18" x14ac:dyDescent="0.25">
      <c r="A79" s="560"/>
      <c r="B79" s="106" t="s">
        <v>61</v>
      </c>
      <c r="C79" s="84">
        <f t="shared" si="4"/>
        <v>84.007864080764122</v>
      </c>
      <c r="D79" s="84">
        <v>83.682877524202084</v>
      </c>
      <c r="E79" s="84">
        <v>85.609224548735384</v>
      </c>
      <c r="F79" s="84">
        <v>83.307160768705387</v>
      </c>
      <c r="G79" s="83">
        <f t="shared" si="5"/>
        <v>0.25499529235371388</v>
      </c>
      <c r="H79" s="84">
        <v>0.34</v>
      </c>
      <c r="I79" s="84">
        <v>0.25</v>
      </c>
      <c r="J79" s="84">
        <v>7.9570179763549603E-2</v>
      </c>
      <c r="K79" s="83">
        <f t="shared" si="6"/>
        <v>2.4722527522606588</v>
      </c>
      <c r="L79" s="84">
        <v>2.16</v>
      </c>
      <c r="M79" s="84">
        <v>3.84</v>
      </c>
      <c r="N79" s="85">
        <v>2.1690362643904999</v>
      </c>
      <c r="O79" s="59">
        <f t="shared" si="7"/>
        <v>2.5964805304980763</v>
      </c>
      <c r="P79" s="84">
        <v>3.21</v>
      </c>
      <c r="Q79" s="84">
        <v>0.6</v>
      </c>
      <c r="R79" s="117">
        <v>2.7070656459492621</v>
      </c>
    </row>
    <row r="80" spans="1:18" x14ac:dyDescent="0.25">
      <c r="A80" s="560"/>
      <c r="B80" s="106" t="s">
        <v>62</v>
      </c>
      <c r="C80" s="84">
        <f t="shared" si="4"/>
        <v>84.10968941523943</v>
      </c>
      <c r="D80" s="84">
        <v>83.749823826221444</v>
      </c>
      <c r="E80" s="84">
        <v>85.686272850829241</v>
      </c>
      <c r="F80" s="84">
        <v>83.508163819017113</v>
      </c>
      <c r="G80" s="83">
        <f t="shared" si="5"/>
        <v>0.12147250569646013</v>
      </c>
      <c r="H80" s="84">
        <v>0.08</v>
      </c>
      <c r="I80" s="84">
        <v>0.09</v>
      </c>
      <c r="J80" s="84">
        <v>0.23087282394732683</v>
      </c>
      <c r="K80" s="83">
        <f t="shared" si="6"/>
        <v>2.596458640901095</v>
      </c>
      <c r="L80" s="84">
        <v>2.2400000000000002</v>
      </c>
      <c r="M80" s="84">
        <v>3.93</v>
      </c>
      <c r="N80" s="85">
        <v>2.4103157035851632</v>
      </c>
      <c r="O80" s="59">
        <f t="shared" si="7"/>
        <v>2.6618783823753001</v>
      </c>
      <c r="P80" s="84">
        <v>3.08</v>
      </c>
      <c r="Q80" s="84">
        <v>0.88</v>
      </c>
      <c r="R80" s="117">
        <v>3.0330671745291031</v>
      </c>
    </row>
    <row r="81" spans="1:18" x14ac:dyDescent="0.25">
      <c r="A81" s="560"/>
      <c r="B81" s="106" t="s">
        <v>63</v>
      </c>
      <c r="C81" s="84">
        <f t="shared" si="4"/>
        <v>84.248100563415022</v>
      </c>
      <c r="D81" s="84">
        <v>83.8838235443434</v>
      </c>
      <c r="E81" s="84">
        <v>85.394939523136429</v>
      </c>
      <c r="F81" s="84">
        <v>83.963078564829488</v>
      </c>
      <c r="G81" s="83">
        <f t="shared" si="5"/>
        <v>0.16649455640196623</v>
      </c>
      <c r="H81" s="84">
        <v>0.15</v>
      </c>
      <c r="I81" s="84">
        <v>-0.32</v>
      </c>
      <c r="J81" s="84">
        <v>0.54285648106713658</v>
      </c>
      <c r="K81" s="83">
        <f t="shared" si="6"/>
        <v>2.7652916699844705</v>
      </c>
      <c r="L81" s="84">
        <v>2.4</v>
      </c>
      <c r="M81" s="84">
        <v>3.59</v>
      </c>
      <c r="N81" s="85">
        <v>2.9550705215671433</v>
      </c>
      <c r="O81" s="59">
        <f t="shared" si="7"/>
        <v>3.3735570976916995</v>
      </c>
      <c r="P81" s="84">
        <v>3.06</v>
      </c>
      <c r="Q81" s="84">
        <v>4.18</v>
      </c>
      <c r="R81" s="117">
        <v>3.4672627126926403</v>
      </c>
    </row>
    <row r="82" spans="1:18" x14ac:dyDescent="0.25">
      <c r="A82" s="560"/>
      <c r="B82" s="106" t="s">
        <v>64</v>
      </c>
      <c r="C82" s="84">
        <f t="shared" si="4"/>
        <v>84.402128222100231</v>
      </c>
      <c r="D82" s="84">
        <v>84.135475014976436</v>
      </c>
      <c r="E82" s="84">
        <v>85.198531162233223</v>
      </c>
      <c r="F82" s="84">
        <v>84.169068429238095</v>
      </c>
      <c r="G82" s="83">
        <f t="shared" si="5"/>
        <v>0.18694901887285659</v>
      </c>
      <c r="H82" s="84">
        <v>0.3</v>
      </c>
      <c r="I82" s="84">
        <v>-0.23</v>
      </c>
      <c r="J82" s="84">
        <v>0.2417819874040209</v>
      </c>
      <c r="K82" s="83">
        <f t="shared" si="6"/>
        <v>2.9531736182322734</v>
      </c>
      <c r="L82" s="84">
        <v>2.7</v>
      </c>
      <c r="M82" s="84">
        <v>3.36</v>
      </c>
      <c r="N82" s="85">
        <v>3.2004043848908545</v>
      </c>
      <c r="O82" s="59">
        <f t="shared" si="7"/>
        <v>3.3085300860562312</v>
      </c>
      <c r="P82" s="84">
        <v>3.1</v>
      </c>
      <c r="Q82" s="84">
        <v>3.33</v>
      </c>
      <c r="R82" s="117">
        <v>3.7324041162237744</v>
      </c>
    </row>
    <row r="83" spans="1:18" x14ac:dyDescent="0.25">
      <c r="A83" s="560"/>
      <c r="B83" s="106" t="s">
        <v>65</v>
      </c>
      <c r="C83" s="84">
        <f t="shared" si="4"/>
        <v>84.459560196020504</v>
      </c>
      <c r="D83" s="84">
        <v>84.337400155012375</v>
      </c>
      <c r="E83" s="84">
        <v>85.104812777954763</v>
      </c>
      <c r="F83" s="84">
        <v>84.033361662542063</v>
      </c>
      <c r="G83" s="83">
        <f t="shared" si="5"/>
        <v>6.8365162905458354E-2</v>
      </c>
      <c r="H83" s="84">
        <v>0.23</v>
      </c>
      <c r="I83" s="84">
        <v>-0.1</v>
      </c>
      <c r="J83" s="84">
        <v>-0.1536380665343309</v>
      </c>
      <c r="K83" s="83">
        <f t="shared" si="6"/>
        <v>3.0232287709494292</v>
      </c>
      <c r="L83" s="84">
        <v>2.94</v>
      </c>
      <c r="M83" s="84">
        <v>3.25</v>
      </c>
      <c r="N83" s="85">
        <v>3.0391732233387612</v>
      </c>
      <c r="O83" s="59">
        <f t="shared" si="7"/>
        <v>3.2526702236938929</v>
      </c>
      <c r="P83" s="84">
        <v>3.1</v>
      </c>
      <c r="Q83" s="84">
        <v>3.65</v>
      </c>
      <c r="R83" s="117">
        <v>3.2950125300745081</v>
      </c>
    </row>
    <row r="84" spans="1:18" x14ac:dyDescent="0.25">
      <c r="A84" s="561"/>
      <c r="B84" s="107" t="s">
        <v>66</v>
      </c>
      <c r="C84" s="88">
        <f t="shared" si="4"/>
        <v>84.549148830863004</v>
      </c>
      <c r="D84" s="88">
        <v>84.379568855089872</v>
      </c>
      <c r="E84" s="88">
        <v>85.445232029066588</v>
      </c>
      <c r="F84" s="88">
        <v>84.058490462491349</v>
      </c>
      <c r="G84" s="83">
        <f t="shared" si="5"/>
        <v>0.10668626904402309</v>
      </c>
      <c r="H84" s="84">
        <v>0.05</v>
      </c>
      <c r="I84" s="84">
        <v>0.39</v>
      </c>
      <c r="J84" s="84">
        <v>2.7052309003058037E-2</v>
      </c>
      <c r="K84" s="87">
        <f t="shared" si="6"/>
        <v>3.1325084120135509</v>
      </c>
      <c r="L84" s="84">
        <v>2.99</v>
      </c>
      <c r="M84" s="84">
        <v>3.65</v>
      </c>
      <c r="N84" s="85">
        <v>3.0690765848753285</v>
      </c>
      <c r="O84" s="40">
        <f t="shared" si="7"/>
        <v>3.1325084120135509</v>
      </c>
      <c r="P84" s="88">
        <v>2.99</v>
      </c>
      <c r="Q84" s="88">
        <v>3.65</v>
      </c>
      <c r="R84" s="119">
        <v>3.0690765848753285</v>
      </c>
    </row>
    <row r="85" spans="1:18" x14ac:dyDescent="0.25">
      <c r="A85" s="559">
        <v>2015</v>
      </c>
      <c r="B85" s="104" t="s">
        <v>55</v>
      </c>
      <c r="C85" s="81">
        <f t="shared" si="4"/>
        <v>84.759397809468226</v>
      </c>
      <c r="D85" s="81">
        <v>84.598955734113105</v>
      </c>
      <c r="E85" s="81">
        <v>85.530677261095647</v>
      </c>
      <c r="F85" s="81">
        <v>84.335233697158003</v>
      </c>
      <c r="G85" s="80">
        <f t="shared" si="5"/>
        <v>0.24867072171927646</v>
      </c>
      <c r="H85" s="81">
        <v>0.26</v>
      </c>
      <c r="I85" s="81">
        <v>0.1</v>
      </c>
      <c r="J85" s="81">
        <v>0.32922698604746514</v>
      </c>
      <c r="K85" s="80">
        <f t="shared" si="6"/>
        <v>0.24867072171927646</v>
      </c>
      <c r="L85" s="81">
        <v>0.26</v>
      </c>
      <c r="M85" s="81">
        <v>0.1</v>
      </c>
      <c r="N85" s="82">
        <v>0.32922698604746514</v>
      </c>
      <c r="O85" s="29">
        <f t="shared" si="7"/>
        <v>3.0937328892626725</v>
      </c>
      <c r="P85" s="81">
        <v>3.05</v>
      </c>
      <c r="Q85" s="81">
        <v>3.58</v>
      </c>
      <c r="R85" s="115">
        <v>2.8443081519952709</v>
      </c>
    </row>
    <row r="86" spans="1:18" x14ac:dyDescent="0.25">
      <c r="A86" s="560"/>
      <c r="B86" s="106" t="s">
        <v>56</v>
      </c>
      <c r="C86" s="84">
        <f t="shared" si="4"/>
        <v>85.169860276423435</v>
      </c>
      <c r="D86" s="84">
        <v>85.013490617210252</v>
      </c>
      <c r="E86" s="84">
        <v>86.163604272827754</v>
      </c>
      <c r="F86" s="84">
        <v>84.585876531229545</v>
      </c>
      <c r="G86" s="83">
        <f t="shared" si="5"/>
        <v>0.48864313045475988</v>
      </c>
      <c r="H86" s="84">
        <v>0.5</v>
      </c>
      <c r="I86" s="84">
        <v>0.73</v>
      </c>
      <c r="J86" s="84">
        <v>0.29524408714856537</v>
      </c>
      <c r="K86" s="83">
        <f t="shared" si="6"/>
        <v>0.73414274909158073</v>
      </c>
      <c r="L86" s="84">
        <v>0.75</v>
      </c>
      <c r="M86" s="84">
        <v>0.84</v>
      </c>
      <c r="N86" s="85">
        <v>0.6264252305814072</v>
      </c>
      <c r="O86" s="59">
        <f t="shared" si="7"/>
        <v>3.1363541970686648</v>
      </c>
      <c r="P86" s="84">
        <v>2.96</v>
      </c>
      <c r="Q86" s="84">
        <v>3.77</v>
      </c>
      <c r="R86" s="117">
        <v>3.0625976090226081</v>
      </c>
    </row>
    <row r="87" spans="1:18" x14ac:dyDescent="0.25">
      <c r="A87" s="560"/>
      <c r="B87" s="106" t="s">
        <v>57</v>
      </c>
      <c r="C87" s="84">
        <f t="shared" si="4"/>
        <v>85.49492719131419</v>
      </c>
      <c r="D87" s="84">
        <v>85.302536485308778</v>
      </c>
      <c r="E87" s="84">
        <v>86.81844766530125</v>
      </c>
      <c r="F87" s="84">
        <v>84.767199649441707</v>
      </c>
      <c r="G87" s="83">
        <f t="shared" si="5"/>
        <v>0.37745861235564376</v>
      </c>
      <c r="H87" s="84">
        <v>0.33</v>
      </c>
      <c r="I87" s="84">
        <v>0.75</v>
      </c>
      <c r="J87" s="84">
        <v>0.2157404330539579</v>
      </c>
      <c r="K87" s="83">
        <f t="shared" si="6"/>
        <v>1.1186136981025929</v>
      </c>
      <c r="L87" s="84">
        <v>1.0900000000000001</v>
      </c>
      <c r="M87" s="84">
        <v>1.6</v>
      </c>
      <c r="N87" s="85">
        <v>0.84079094463206083</v>
      </c>
      <c r="O87" s="59">
        <f t="shared" si="7"/>
        <v>3.2610067672682188</v>
      </c>
      <c r="P87" s="84">
        <v>3.02</v>
      </c>
      <c r="Q87" s="84">
        <v>4.38</v>
      </c>
      <c r="R87" s="117">
        <v>2.982506762196484</v>
      </c>
    </row>
    <row r="88" spans="1:18" x14ac:dyDescent="0.25">
      <c r="A88" s="560"/>
      <c r="B88" s="106" t="s">
        <v>58</v>
      </c>
      <c r="C88" s="84">
        <f t="shared" si="4"/>
        <v>86.1764999273841</v>
      </c>
      <c r="D88" s="84">
        <v>85.57550460206177</v>
      </c>
      <c r="E88" s="84">
        <v>88.64163506627257</v>
      </c>
      <c r="F88" s="84">
        <v>85.547724803597518</v>
      </c>
      <c r="G88" s="83">
        <f t="shared" si="5"/>
        <v>0.79758135980152323</v>
      </c>
      <c r="H88" s="84">
        <v>0.32</v>
      </c>
      <c r="I88" s="84">
        <v>2.0699999999999998</v>
      </c>
      <c r="J88" s="84">
        <v>0.90932259656321668</v>
      </c>
      <c r="K88" s="83">
        <f t="shared" si="6"/>
        <v>1.9247397744672119</v>
      </c>
      <c r="L88" s="84">
        <v>1.41</v>
      </c>
      <c r="M88" s="84">
        <v>3.7</v>
      </c>
      <c r="N88" s="85">
        <v>1.7615777081251331</v>
      </c>
      <c r="O88" s="59">
        <f t="shared" si="7"/>
        <v>3.2994594894063822</v>
      </c>
      <c r="P88" s="84">
        <v>3.17</v>
      </c>
      <c r="Q88" s="84">
        <v>3.39</v>
      </c>
      <c r="R88" s="117">
        <v>3.5083867440716037</v>
      </c>
    </row>
    <row r="89" spans="1:18" x14ac:dyDescent="0.25">
      <c r="A89" s="560"/>
      <c r="B89" s="106" t="s">
        <v>59</v>
      </c>
      <c r="C89" s="84">
        <f t="shared" si="4"/>
        <v>86.5572986893647</v>
      </c>
      <c r="D89" s="84">
        <v>85.994824574611869</v>
      </c>
      <c r="E89" s="84">
        <v>88.783461682378615</v>
      </c>
      <c r="F89" s="84">
        <v>86.036141378732481</v>
      </c>
      <c r="G89" s="83">
        <f t="shared" si="5"/>
        <v>0.44240881489899597</v>
      </c>
      <c r="H89" s="84">
        <v>0.48</v>
      </c>
      <c r="I89" s="84">
        <v>0.16</v>
      </c>
      <c r="J89" s="84">
        <v>0.56160203329687841</v>
      </c>
      <c r="K89" s="83">
        <f t="shared" si="6"/>
        <v>2.3751272322314101</v>
      </c>
      <c r="L89" s="84">
        <v>1.9</v>
      </c>
      <c r="M89" s="84">
        <v>3.86</v>
      </c>
      <c r="N89" s="85">
        <v>2.3325064806392715</v>
      </c>
      <c r="O89" s="59">
        <f t="shared" si="7"/>
        <v>3.5430248629809209</v>
      </c>
      <c r="P89" s="84">
        <v>3.48</v>
      </c>
      <c r="Q89" s="84">
        <v>3.45</v>
      </c>
      <c r="R89" s="117">
        <v>3.7410176232158108</v>
      </c>
    </row>
    <row r="90" spans="1:18" x14ac:dyDescent="0.25">
      <c r="A90" s="560"/>
      <c r="B90" s="106" t="s">
        <v>60</v>
      </c>
      <c r="C90" s="84">
        <f t="shared" si="4"/>
        <v>86.831731431722034</v>
      </c>
      <c r="D90" s="84">
        <v>86.3646023202827</v>
      </c>
      <c r="E90" s="84">
        <v>88.632529797518572</v>
      </c>
      <c r="F90" s="84">
        <v>86.423309582939126</v>
      </c>
      <c r="G90" s="83">
        <f t="shared" si="5"/>
        <v>0.32155306942665651</v>
      </c>
      <c r="H90" s="84">
        <v>0.43</v>
      </c>
      <c r="I90" s="84">
        <v>-0.17</v>
      </c>
      <c r="J90" s="84">
        <v>0.43846822621543313</v>
      </c>
      <c r="K90" s="83">
        <f t="shared" si="6"/>
        <v>2.6997109165761484</v>
      </c>
      <c r="L90" s="84">
        <v>2.33</v>
      </c>
      <c r="M90" s="84">
        <v>3.69</v>
      </c>
      <c r="N90" s="85">
        <v>2.7825129523408769</v>
      </c>
      <c r="O90" s="59">
        <f t="shared" si="7"/>
        <v>3.6294301487886713</v>
      </c>
      <c r="P90" s="84">
        <v>3.51</v>
      </c>
      <c r="Q90" s="84">
        <v>3.76</v>
      </c>
      <c r="R90" s="117">
        <v>3.7891352188996006</v>
      </c>
    </row>
    <row r="91" spans="1:18" x14ac:dyDescent="0.25">
      <c r="A91" s="560"/>
      <c r="B91" s="106" t="s">
        <v>61</v>
      </c>
      <c r="C91" s="84">
        <f t="shared" si="4"/>
        <v>87.143725490950203</v>
      </c>
      <c r="D91" s="84">
        <v>86.805061792116149</v>
      </c>
      <c r="E91" s="84">
        <v>88.800931604133865</v>
      </c>
      <c r="F91" s="84">
        <v>86.594372123396084</v>
      </c>
      <c r="G91" s="83">
        <f t="shared" si="5"/>
        <v>0.36142909275281282</v>
      </c>
      <c r="H91" s="84">
        <v>0.5</v>
      </c>
      <c r="I91" s="84">
        <v>0.19</v>
      </c>
      <c r="J91" s="84">
        <v>0.19012658162063023</v>
      </c>
      <c r="K91" s="83">
        <f t="shared" si="6"/>
        <v>3.0687200237551124</v>
      </c>
      <c r="L91" s="84">
        <v>2.84</v>
      </c>
      <c r="M91" s="84">
        <v>3.88</v>
      </c>
      <c r="N91" s="85">
        <v>2.980448603361959</v>
      </c>
      <c r="O91" s="59">
        <f t="shared" si="7"/>
        <v>3.7348693663492818</v>
      </c>
      <c r="P91" s="84">
        <v>3.67</v>
      </c>
      <c r="Q91" s="84">
        <v>3.7</v>
      </c>
      <c r="R91" s="117">
        <v>3.8959050159728301</v>
      </c>
    </row>
    <row r="92" spans="1:18" x14ac:dyDescent="0.25">
      <c r="A92" s="560"/>
      <c r="B92" s="106" t="s">
        <v>62</v>
      </c>
      <c r="C92" s="84">
        <f t="shared" si="4"/>
        <v>87.262286614269257</v>
      </c>
      <c r="D92" s="84">
        <v>87.022074446596434</v>
      </c>
      <c r="E92" s="84">
        <v>88.934133001540076</v>
      </c>
      <c r="F92" s="84">
        <v>86.509765847940798</v>
      </c>
      <c r="G92" s="83">
        <f t="shared" si="5"/>
        <v>0.13358883693387569</v>
      </c>
      <c r="H92" s="84">
        <v>0.24</v>
      </c>
      <c r="I92" s="84">
        <v>0.14000000000000001</v>
      </c>
      <c r="J92" s="84">
        <v>-9.4906592462330519E-2</v>
      </c>
      <c r="K92" s="83">
        <f t="shared" si="6"/>
        <v>3.2089474831186755</v>
      </c>
      <c r="L92" s="84">
        <v>3.09</v>
      </c>
      <c r="M92" s="84">
        <v>4.03</v>
      </c>
      <c r="N92" s="85">
        <v>2.8827444761991354</v>
      </c>
      <c r="O92" s="59">
        <f t="shared" si="7"/>
        <v>3.7474640866660529</v>
      </c>
      <c r="P92" s="84">
        <v>3.84</v>
      </c>
      <c r="Q92" s="84">
        <v>3.75</v>
      </c>
      <c r="R92" s="117">
        <v>3.5508971538661838</v>
      </c>
    </row>
    <row r="93" spans="1:18" x14ac:dyDescent="0.25">
      <c r="A93" s="560"/>
      <c r="B93" s="106" t="s">
        <v>63</v>
      </c>
      <c r="C93" s="84">
        <f t="shared" si="4"/>
        <v>87.562348405662576</v>
      </c>
      <c r="D93" s="84">
        <v>87.370162744382824</v>
      </c>
      <c r="E93" s="84">
        <v>88.943026414840233</v>
      </c>
      <c r="F93" s="84">
        <v>86.944181288086057</v>
      </c>
      <c r="G93" s="83">
        <f t="shared" si="5"/>
        <v>0.34660442090108823</v>
      </c>
      <c r="H93" s="84">
        <v>0.39</v>
      </c>
      <c r="I93" s="84">
        <v>0.01</v>
      </c>
      <c r="J93" s="84">
        <v>0.49163842946813663</v>
      </c>
      <c r="K93" s="83">
        <f t="shared" si="6"/>
        <v>3.5638437718957423</v>
      </c>
      <c r="L93" s="84">
        <v>3.49</v>
      </c>
      <c r="M93" s="84">
        <v>4.04</v>
      </c>
      <c r="N93" s="85">
        <v>3.3849021642789219</v>
      </c>
      <c r="O93" s="59">
        <f t="shared" si="7"/>
        <v>3.9384703436138548</v>
      </c>
      <c r="P93" s="84">
        <v>4.09</v>
      </c>
      <c r="Q93" s="84">
        <v>4.0999999999999996</v>
      </c>
      <c r="R93" s="117">
        <v>3.506069364693964</v>
      </c>
    </row>
    <row r="94" spans="1:18" x14ac:dyDescent="0.25">
      <c r="A94" s="560"/>
      <c r="B94" s="106" t="s">
        <v>64</v>
      </c>
      <c r="C94" s="84">
        <f t="shared" si="4"/>
        <v>87.802300858127992</v>
      </c>
      <c r="D94" s="84">
        <v>87.833224606928056</v>
      </c>
      <c r="E94" s="84">
        <v>89.005286533330619</v>
      </c>
      <c r="F94" s="84">
        <v>86.870891220262962</v>
      </c>
      <c r="G94" s="83">
        <f t="shared" si="5"/>
        <v>0.2762973532750988</v>
      </c>
      <c r="H94" s="84">
        <v>0.52</v>
      </c>
      <c r="I94" s="84">
        <v>0.06</v>
      </c>
      <c r="J94" s="84">
        <v>-8.4796406839800748E-2</v>
      </c>
      <c r="K94" s="83">
        <f t="shared" si="6"/>
        <v>3.8476460996346331</v>
      </c>
      <c r="L94" s="84">
        <v>4.0199999999999996</v>
      </c>
      <c r="M94" s="84">
        <v>4.1100000000000003</v>
      </c>
      <c r="N94" s="85">
        <v>3.3006066234649314</v>
      </c>
      <c r="O94" s="59">
        <f t="shared" si="7"/>
        <v>4.0278754096105089</v>
      </c>
      <c r="P94" s="84">
        <v>4.3099999999999996</v>
      </c>
      <c r="Q94" s="84">
        <v>4.4000000000000004</v>
      </c>
      <c r="R94" s="117">
        <v>3.1726844515887818</v>
      </c>
    </row>
    <row r="95" spans="1:18" x14ac:dyDescent="0.25">
      <c r="A95" s="560"/>
      <c r="B95" s="106" t="s">
        <v>65</v>
      </c>
      <c r="C95" s="84">
        <f t="shared" si="4"/>
        <v>88.457804265214449</v>
      </c>
      <c r="D95" s="84">
        <v>88.044024345984681</v>
      </c>
      <c r="E95" s="84">
        <v>91.417329798383875</v>
      </c>
      <c r="F95" s="84">
        <v>87.342967076301321</v>
      </c>
      <c r="G95" s="83">
        <f t="shared" si="5"/>
        <v>0.74241503846747237</v>
      </c>
      <c r="H95" s="84">
        <v>0.22</v>
      </c>
      <c r="I95" s="84">
        <v>2.6</v>
      </c>
      <c r="J95" s="84">
        <v>0.53759661565420236</v>
      </c>
      <c r="K95" s="83">
        <f t="shared" si="6"/>
        <v>4.6229388330928689</v>
      </c>
      <c r="L95" s="84">
        <v>4.26</v>
      </c>
      <c r="M95" s="84">
        <v>6.82</v>
      </c>
      <c r="N95" s="85">
        <v>3.8440289936135343</v>
      </c>
      <c r="O95" s="59">
        <f t="shared" si="7"/>
        <v>4.733908018540772</v>
      </c>
      <c r="P95" s="84">
        <v>4.3099999999999996</v>
      </c>
      <c r="Q95" s="84">
        <v>7.23</v>
      </c>
      <c r="R95" s="117">
        <v>3.8733423287518063</v>
      </c>
    </row>
    <row r="96" spans="1:18" x14ac:dyDescent="0.25">
      <c r="A96" s="561"/>
      <c r="B96" s="107" t="s">
        <v>66</v>
      </c>
      <c r="C96" s="88">
        <f t="shared" si="4"/>
        <v>88.636466242912917</v>
      </c>
      <c r="D96" s="88">
        <v>88.237721199545845</v>
      </c>
      <c r="E96" s="88">
        <v>91.152219541968563</v>
      </c>
      <c r="F96" s="88">
        <v>87.819046001769408</v>
      </c>
      <c r="G96" s="87">
        <f t="shared" si="5"/>
        <v>0.20740005242061077</v>
      </c>
      <c r="H96" s="88">
        <v>0.21</v>
      </c>
      <c r="I96" s="88">
        <v>-0.26</v>
      </c>
      <c r="J96" s="88">
        <v>0.5301593287304599</v>
      </c>
      <c r="K96" s="87">
        <f t="shared" si="6"/>
        <v>4.8342502184456428</v>
      </c>
      <c r="L96" s="88">
        <v>4.4800000000000004</v>
      </c>
      <c r="M96" s="88">
        <v>6.53</v>
      </c>
      <c r="N96" s="89">
        <v>4.3890974077105716</v>
      </c>
      <c r="O96" s="40">
        <f t="shared" si="7"/>
        <v>4.8342502184456428</v>
      </c>
      <c r="P96" s="88">
        <v>4.4800000000000004</v>
      </c>
      <c r="Q96" s="88">
        <v>6.53</v>
      </c>
      <c r="R96" s="119">
        <v>4.3890974077105716</v>
      </c>
    </row>
    <row r="97" spans="1:18" x14ac:dyDescent="0.25">
      <c r="A97" s="559">
        <v>2016</v>
      </c>
      <c r="B97" s="104" t="s">
        <v>55</v>
      </c>
      <c r="C97" s="81">
        <f t="shared" si="4"/>
        <v>89.152579307963705</v>
      </c>
      <c r="D97" s="81">
        <v>88.72302866614335</v>
      </c>
      <c r="E97" s="81">
        <v>91.243371761510517</v>
      </c>
      <c r="F97" s="81">
        <v>88.687500011207419</v>
      </c>
      <c r="G97" s="80">
        <f t="shared" si="5"/>
        <v>0.58228073266859348</v>
      </c>
      <c r="H97" s="81">
        <v>0.55000000000000004</v>
      </c>
      <c r="I97" s="81">
        <v>0.1</v>
      </c>
      <c r="J97" s="82">
        <v>0.9889130535766909</v>
      </c>
      <c r="K97" s="81">
        <f t="shared" si="6"/>
        <v>0.58228073266859348</v>
      </c>
      <c r="L97" s="81">
        <v>0.55000000000000004</v>
      </c>
      <c r="M97" s="81">
        <v>0.1</v>
      </c>
      <c r="N97" s="82">
        <v>0.9889130535766909</v>
      </c>
      <c r="O97" s="29">
        <f t="shared" si="7"/>
        <v>5.1798663586439346</v>
      </c>
      <c r="P97" s="81">
        <v>4.78</v>
      </c>
      <c r="Q97" s="81">
        <v>6.53</v>
      </c>
      <c r="R97" s="82">
        <v>5.0734437780552968</v>
      </c>
    </row>
    <row r="98" spans="1:18" x14ac:dyDescent="0.25">
      <c r="A98" s="560"/>
      <c r="B98" s="106" t="s">
        <v>56</v>
      </c>
      <c r="C98" s="84">
        <f t="shared" si="4"/>
        <v>89.431885090914747</v>
      </c>
      <c r="D98" s="84">
        <v>89.042431569341474</v>
      </c>
      <c r="E98" s="84">
        <v>90.89664694881678</v>
      </c>
      <c r="F98" s="84">
        <v>89.316093790367788</v>
      </c>
      <c r="G98" s="83">
        <f t="shared" si="5"/>
        <v>0.30754445301281386</v>
      </c>
      <c r="H98" s="84">
        <v>0.35</v>
      </c>
      <c r="I98" s="84">
        <v>-0.38</v>
      </c>
      <c r="J98" s="85">
        <v>0.70100516359910492</v>
      </c>
      <c r="K98" s="84">
        <f t="shared" si="6"/>
        <v>0.89739458455163523</v>
      </c>
      <c r="L98" s="84">
        <v>0.91</v>
      </c>
      <c r="M98" s="84">
        <v>-0.28000000000000003</v>
      </c>
      <c r="N98" s="85">
        <v>1.697686870722195</v>
      </c>
      <c r="O98" s="59">
        <f t="shared" si="7"/>
        <v>4.9917303515752751</v>
      </c>
      <c r="P98" s="84">
        <v>4.63</v>
      </c>
      <c r="Q98" s="84">
        <v>5.35</v>
      </c>
      <c r="R98" s="85">
        <v>5.5015696912416407</v>
      </c>
    </row>
    <row r="99" spans="1:18" x14ac:dyDescent="0.25">
      <c r="A99" s="560"/>
      <c r="B99" s="106" t="s">
        <v>57</v>
      </c>
      <c r="C99" s="84">
        <f t="shared" si="4"/>
        <v>90.212022103998549</v>
      </c>
      <c r="D99" s="84">
        <v>89.336271593520308</v>
      </c>
      <c r="E99" s="84">
        <v>93.968953615686786</v>
      </c>
      <c r="F99" s="84">
        <v>89.568586294880674</v>
      </c>
      <c r="G99" s="83">
        <f t="shared" si="5"/>
        <v>0.88125929497719679</v>
      </c>
      <c r="H99" s="84">
        <v>0.33</v>
      </c>
      <c r="I99" s="84">
        <v>3.39</v>
      </c>
      <c r="J99" s="85">
        <v>0.27988269526534748</v>
      </c>
      <c r="K99" s="84">
        <f t="shared" si="6"/>
        <v>1.777548144538756</v>
      </c>
      <c r="L99" s="84">
        <v>1.24</v>
      </c>
      <c r="M99" s="84">
        <v>3.1</v>
      </c>
      <c r="N99" s="85">
        <v>1.9803822885329185</v>
      </c>
      <c r="O99" s="59">
        <f t="shared" si="7"/>
        <v>5.5230481395725768</v>
      </c>
      <c r="P99" s="84">
        <v>4.6399999999999997</v>
      </c>
      <c r="Q99" s="84">
        <v>8.11</v>
      </c>
      <c r="R99" s="85">
        <v>5.565155988362557</v>
      </c>
    </row>
    <row r="100" spans="1:18" x14ac:dyDescent="0.25">
      <c r="A100" s="560"/>
      <c r="B100" s="106" t="s">
        <v>58</v>
      </c>
      <c r="C100" s="84">
        <f t="shared" si="4"/>
        <v>90.753446737449778</v>
      </c>
      <c r="D100" s="84">
        <v>89.872289223081424</v>
      </c>
      <c r="E100" s="84">
        <v>93.818603289901688</v>
      </c>
      <c r="F100" s="84">
        <v>90.62099114392791</v>
      </c>
      <c r="G100" s="83">
        <f t="shared" si="5"/>
        <v>0.60364604771487163</v>
      </c>
      <c r="H100" s="84">
        <v>0.6</v>
      </c>
      <c r="I100" s="84">
        <v>-0.16</v>
      </c>
      <c r="J100" s="85">
        <v>1.1475920263560817</v>
      </c>
      <c r="K100" s="84">
        <f t="shared" si="6"/>
        <v>2.3883854854221704</v>
      </c>
      <c r="L100" s="84">
        <v>1.84</v>
      </c>
      <c r="M100" s="84">
        <v>2.94</v>
      </c>
      <c r="N100" s="85">
        <v>3.1553532159320303</v>
      </c>
      <c r="O100" s="59">
        <f t="shared" si="7"/>
        <v>5.3143689960470368</v>
      </c>
      <c r="P100" s="84">
        <v>4.93</v>
      </c>
      <c r="Q100" s="84">
        <v>5.75</v>
      </c>
      <c r="R100" s="85">
        <v>5.8175351081789151</v>
      </c>
    </row>
    <row r="101" spans="1:18" x14ac:dyDescent="0.25">
      <c r="A101" s="560"/>
      <c r="B101" s="106" t="s">
        <v>59</v>
      </c>
      <c r="C101" s="84">
        <f t="shared" si="4"/>
        <v>91.164258387854105</v>
      </c>
      <c r="D101" s="84">
        <v>90.240765608896055</v>
      </c>
      <c r="E101" s="84">
        <v>93.687257245295825</v>
      </c>
      <c r="F101" s="84">
        <v>91.527061362547926</v>
      </c>
      <c r="G101" s="83">
        <f t="shared" si="5"/>
        <v>0.45373868235802667</v>
      </c>
      <c r="H101" s="84">
        <v>0.4</v>
      </c>
      <c r="I101" s="84">
        <v>-0.13</v>
      </c>
      <c r="J101" s="85">
        <v>0.97678845766393774</v>
      </c>
      <c r="K101" s="84">
        <f t="shared" si="6"/>
        <v>2.8518647596054163</v>
      </c>
      <c r="L101" s="84">
        <v>2.25</v>
      </c>
      <c r="M101" s="84">
        <v>2.8</v>
      </c>
      <c r="N101" s="85">
        <v>4.1551990653125257</v>
      </c>
      <c r="O101" s="59">
        <f t="shared" si="7"/>
        <v>5.3226025662765855</v>
      </c>
      <c r="P101" s="84">
        <v>4.84</v>
      </c>
      <c r="Q101" s="84">
        <v>5.45</v>
      </c>
      <c r="R101" s="85">
        <v>6.2490055110397584</v>
      </c>
    </row>
    <row r="102" spans="1:18" x14ac:dyDescent="0.25">
      <c r="A102" s="560"/>
      <c r="B102" s="106" t="s">
        <v>60</v>
      </c>
      <c r="C102" s="84">
        <f t="shared" si="4"/>
        <v>91.574950872501432</v>
      </c>
      <c r="D102" s="84">
        <v>90.637824977575193</v>
      </c>
      <c r="E102" s="84">
        <v>94.043268822827955</v>
      </c>
      <c r="F102" s="84">
        <v>92.049693857115159</v>
      </c>
      <c r="G102" s="83">
        <f t="shared" si="5"/>
        <v>0.4494511729543888</v>
      </c>
      <c r="H102" s="84">
        <v>0.43</v>
      </c>
      <c r="I102" s="84">
        <v>0.37</v>
      </c>
      <c r="J102" s="85">
        <v>0.54619012710205295</v>
      </c>
      <c r="K102" s="84">
        <f t="shared" si="6"/>
        <v>3.3152095905261305</v>
      </c>
      <c r="L102" s="84">
        <v>2.69</v>
      </c>
      <c r="M102" s="84">
        <v>3.18</v>
      </c>
      <c r="N102" s="85">
        <v>4.7262132405595976</v>
      </c>
      <c r="O102" s="59">
        <f t="shared" si="7"/>
        <v>5.4562579263286004</v>
      </c>
      <c r="P102" s="84">
        <v>4.84</v>
      </c>
      <c r="Q102" s="84">
        <v>6.01</v>
      </c>
      <c r="R102" s="85">
        <v>6.3646015887584424</v>
      </c>
    </row>
    <row r="103" spans="1:18" x14ac:dyDescent="0.25">
      <c r="A103" s="560"/>
      <c r="B103" s="106" t="s">
        <v>61</v>
      </c>
      <c r="C103" s="84">
        <f t="shared" si="4"/>
        <v>92.457546664636141</v>
      </c>
      <c r="D103" s="84">
        <v>90.936929800001195</v>
      </c>
      <c r="E103" s="84">
        <v>97.410017846685207</v>
      </c>
      <c r="F103" s="84">
        <v>92.585735634261042</v>
      </c>
      <c r="G103" s="83">
        <f t="shared" si="5"/>
        <v>0.9644490162494288</v>
      </c>
      <c r="H103" s="84">
        <v>0.32</v>
      </c>
      <c r="I103" s="84">
        <v>3.47</v>
      </c>
      <c r="J103" s="85">
        <v>0.56147473804626213</v>
      </c>
      <c r="K103" s="84">
        <f t="shared" si="6"/>
        <v>4.3109575366546586</v>
      </c>
      <c r="L103" s="84">
        <v>3.02</v>
      </c>
      <c r="M103" s="84">
        <v>6.76</v>
      </c>
      <c r="N103" s="85">
        <v>5.3085527950810549</v>
      </c>
      <c r="O103" s="59">
        <f t="shared" si="7"/>
        <v>6.1009491012487471</v>
      </c>
      <c r="P103" s="84">
        <v>4.66</v>
      </c>
      <c r="Q103" s="84">
        <v>9.49</v>
      </c>
      <c r="R103" s="85">
        <v>6.754151567863631</v>
      </c>
    </row>
    <row r="104" spans="1:18" x14ac:dyDescent="0.25">
      <c r="A104" s="560"/>
      <c r="B104" s="106" t="s">
        <v>62</v>
      </c>
      <c r="C104" s="84">
        <f t="shared" si="4"/>
        <v>90.461682488721095</v>
      </c>
      <c r="D104" s="84">
        <v>91.127897352581201</v>
      </c>
      <c r="E104" s="84">
        <v>84.308370446306057</v>
      </c>
      <c r="F104" s="84">
        <v>92.984162589991541</v>
      </c>
      <c r="G104" s="83">
        <f t="shared" si="5"/>
        <v>-2.1057382463970828</v>
      </c>
      <c r="H104" s="84">
        <v>0.2</v>
      </c>
      <c r="I104" s="84">
        <v>-12.61</v>
      </c>
      <c r="J104" s="85">
        <v>0.41736019763564103</v>
      </c>
      <c r="K104" s="84">
        <f t="shared" si="6"/>
        <v>2.0592159448302989</v>
      </c>
      <c r="L104" s="84">
        <v>3.23</v>
      </c>
      <c r="M104" s="84">
        <v>-6.69</v>
      </c>
      <c r="N104" s="85">
        <v>5.7388857756434213</v>
      </c>
      <c r="O104" s="59">
        <f t="shared" si="7"/>
        <v>3.6526596347093161</v>
      </c>
      <c r="P104" s="84">
        <v>4.62</v>
      </c>
      <c r="Q104" s="84">
        <v>-4.45</v>
      </c>
      <c r="R104" s="85">
        <v>7.3065292554318759</v>
      </c>
    </row>
    <row r="105" spans="1:18" x14ac:dyDescent="0.25">
      <c r="A105" s="560"/>
      <c r="B105" s="106" t="s">
        <v>63</v>
      </c>
      <c r="C105" s="84">
        <f t="shared" si="4"/>
        <v>90.752992978885047</v>
      </c>
      <c r="D105" s="84">
        <v>91.410393834374219</v>
      </c>
      <c r="E105" s="84">
        <v>84.58658806877888</v>
      </c>
      <c r="F105" s="84">
        <v>93.32540402720376</v>
      </c>
      <c r="G105" s="83">
        <f t="shared" si="5"/>
        <v>0.32299975860577518</v>
      </c>
      <c r="H105" s="84">
        <v>0.3</v>
      </c>
      <c r="I105" s="84">
        <v>0.36</v>
      </c>
      <c r="J105" s="85">
        <v>0.34543029736544939</v>
      </c>
      <c r="K105" s="84">
        <f t="shared" si="6"/>
        <v>2.3878735532751021</v>
      </c>
      <c r="L105" s="84">
        <v>3.54</v>
      </c>
      <c r="M105" s="84">
        <v>-6.36</v>
      </c>
      <c r="N105" s="85">
        <v>6.1058745484701511</v>
      </c>
      <c r="O105" s="59">
        <f t="shared" si="7"/>
        <v>3.6176594673805633</v>
      </c>
      <c r="P105" s="84">
        <v>4.5199999999999996</v>
      </c>
      <c r="Q105" s="84">
        <v>-4.1100000000000003</v>
      </c>
      <c r="R105" s="85">
        <v>7.1450081158741838</v>
      </c>
    </row>
    <row r="106" spans="1:18" x14ac:dyDescent="0.25">
      <c r="A106" s="560"/>
      <c r="B106" s="106" t="s">
        <v>64</v>
      </c>
      <c r="C106" s="84">
        <f t="shared" si="4"/>
        <v>90.911761973349002</v>
      </c>
      <c r="D106" s="84">
        <v>91.666342937110457</v>
      </c>
      <c r="E106" s="84">
        <v>84.58658806877888</v>
      </c>
      <c r="F106" s="84">
        <v>93.411796652135152</v>
      </c>
      <c r="G106" s="83">
        <f t="shared" si="5"/>
        <v>0.17798405097903397</v>
      </c>
      <c r="H106" s="84">
        <v>0.28000000000000003</v>
      </c>
      <c r="I106" s="84">
        <v>0</v>
      </c>
      <c r="J106" s="85">
        <v>8.8232157364227806E-2</v>
      </c>
      <c r="K106" s="84">
        <f t="shared" si="6"/>
        <v>2.5669973396734025</v>
      </c>
      <c r="L106" s="84">
        <v>3.82</v>
      </c>
      <c r="M106" s="84">
        <v>-6.36</v>
      </c>
      <c r="N106" s="85">
        <v>6.1984459397562883</v>
      </c>
      <c r="O106" s="59">
        <f t="shared" si="7"/>
        <v>3.5258774361426712</v>
      </c>
      <c r="P106" s="84">
        <v>4.28</v>
      </c>
      <c r="Q106" s="84">
        <v>-4.17</v>
      </c>
      <c r="R106" s="85">
        <v>7.3429027256969794</v>
      </c>
    </row>
    <row r="107" spans="1:18" x14ac:dyDescent="0.25">
      <c r="A107" s="560"/>
      <c r="B107" s="106" t="s">
        <v>65</v>
      </c>
      <c r="C107" s="84">
        <f t="shared" si="4"/>
        <v>91.178449986612208</v>
      </c>
      <c r="D107" s="84">
        <v>92.02384167456519</v>
      </c>
      <c r="E107" s="84">
        <v>84.58658806877888</v>
      </c>
      <c r="F107" s="84">
        <v>93.714984847868706</v>
      </c>
      <c r="G107" s="83">
        <f t="shared" si="5"/>
        <v>0.289398723938255</v>
      </c>
      <c r="H107" s="84">
        <v>0.38</v>
      </c>
      <c r="I107" s="84">
        <v>0</v>
      </c>
      <c r="J107" s="85">
        <v>0.30191552351483514</v>
      </c>
      <c r="K107" s="84">
        <f t="shared" si="6"/>
        <v>2.8678757755671862</v>
      </c>
      <c r="L107" s="84">
        <v>4.21</v>
      </c>
      <c r="M107" s="84">
        <v>-6.36</v>
      </c>
      <c r="N107" s="85">
        <v>6.5230175748171524</v>
      </c>
      <c r="O107" s="59">
        <f t="shared" si="7"/>
        <v>3.0923656152923993</v>
      </c>
      <c r="P107" s="84">
        <v>4.43</v>
      </c>
      <c r="Q107" s="84">
        <v>-6.61</v>
      </c>
      <c r="R107" s="85">
        <v>7.0901693485056256</v>
      </c>
    </row>
    <row r="108" spans="1:18" x14ac:dyDescent="0.25">
      <c r="A108" s="561"/>
      <c r="B108" s="107" t="s">
        <v>66</v>
      </c>
      <c r="C108" s="88">
        <f t="shared" si="4"/>
        <v>91.357403351043644</v>
      </c>
      <c r="D108" s="88">
        <v>92.115865516239751</v>
      </c>
      <c r="E108" s="88">
        <v>84.58658806877888</v>
      </c>
      <c r="F108" s="88">
        <v>94.238070046033613</v>
      </c>
      <c r="G108" s="87">
        <f t="shared" si="5"/>
        <v>0.18696182242635678</v>
      </c>
      <c r="H108" s="88">
        <v>0.09</v>
      </c>
      <c r="I108" s="88">
        <v>0</v>
      </c>
      <c r="J108" s="89">
        <v>0.52235845903930933</v>
      </c>
      <c r="K108" s="84">
        <f t="shared" si="6"/>
        <v>3.0697716453111479</v>
      </c>
      <c r="L108" s="84">
        <v>4.3099999999999996</v>
      </c>
      <c r="M108" s="84">
        <v>-6.36</v>
      </c>
      <c r="N108" s="85">
        <v>7.0811835917183572</v>
      </c>
      <c r="O108" s="59">
        <f t="shared" si="7"/>
        <v>3.0697716453111479</v>
      </c>
      <c r="P108" s="84">
        <v>4.3099999999999996</v>
      </c>
      <c r="Q108" s="84">
        <v>-6.36</v>
      </c>
      <c r="R108" s="85">
        <v>7.0811835917183572</v>
      </c>
    </row>
    <row r="109" spans="1:18" x14ac:dyDescent="0.25">
      <c r="A109" s="559">
        <v>2017</v>
      </c>
      <c r="B109" s="104" t="s">
        <v>55</v>
      </c>
      <c r="C109" s="81">
        <f t="shared" si="4"/>
        <v>91.859595066951087</v>
      </c>
      <c r="D109" s="81">
        <v>92.410636285891727</v>
      </c>
      <c r="E109" s="81">
        <v>84.58658806877888</v>
      </c>
      <c r="F109" s="81">
        <v>95.575535484560334</v>
      </c>
      <c r="G109" s="80">
        <f t="shared" si="5"/>
        <v>0.54970007627925899</v>
      </c>
      <c r="H109" s="81">
        <v>0.32</v>
      </c>
      <c r="I109" s="81">
        <v>0</v>
      </c>
      <c r="J109" s="82">
        <v>1.419241117600764</v>
      </c>
      <c r="K109" s="81">
        <f t="shared" si="6"/>
        <v>0.54970007627925899</v>
      </c>
      <c r="L109" s="81">
        <v>0.32</v>
      </c>
      <c r="M109" s="81">
        <v>0</v>
      </c>
      <c r="N109" s="82">
        <v>1.419241117600764</v>
      </c>
      <c r="O109" s="29">
        <f t="shared" si="7"/>
        <v>3.0403856397119022</v>
      </c>
      <c r="P109" s="81">
        <v>4.07</v>
      </c>
      <c r="Q109" s="81">
        <v>-6.45</v>
      </c>
      <c r="R109" s="82">
        <v>7.537701696891113</v>
      </c>
    </row>
    <row r="110" spans="1:18" x14ac:dyDescent="0.25">
      <c r="A110" s="560"/>
      <c r="B110" s="106" t="s">
        <v>56</v>
      </c>
      <c r="C110" s="84">
        <f t="shared" si="4"/>
        <v>92.507996866748925</v>
      </c>
      <c r="D110" s="84">
        <v>93.011305421750023</v>
      </c>
      <c r="E110" s="84">
        <v>85.043355644350299</v>
      </c>
      <c r="F110" s="84">
        <v>96.487993999724438</v>
      </c>
      <c r="G110" s="83">
        <f t="shared" si="5"/>
        <v>0.70059424864516107</v>
      </c>
      <c r="H110" s="84">
        <v>0.64</v>
      </c>
      <c r="I110" s="84">
        <v>0.54</v>
      </c>
      <c r="J110" s="85">
        <v>0.94092128073507986</v>
      </c>
      <c r="K110" s="84">
        <f t="shared" si="6"/>
        <v>1.2594420085300446</v>
      </c>
      <c r="L110" s="84">
        <v>0.97</v>
      </c>
      <c r="M110" s="84">
        <v>0.54</v>
      </c>
      <c r="N110" s="85">
        <v>2.3739399435482333</v>
      </c>
      <c r="O110" s="59">
        <f t="shared" si="7"/>
        <v>3.4319664720312995</v>
      </c>
      <c r="P110" s="84">
        <v>4.37</v>
      </c>
      <c r="Q110" s="84">
        <v>-5.59</v>
      </c>
      <c r="R110" s="85">
        <v>7.7931104057701317</v>
      </c>
    </row>
    <row r="111" spans="1:18" x14ac:dyDescent="0.25">
      <c r="A111" s="560"/>
      <c r="B111" s="106" t="s">
        <v>57</v>
      </c>
      <c r="C111" s="84">
        <f t="shared" si="4"/>
        <v>92.93973428812015</v>
      </c>
      <c r="D111" s="84">
        <v>93.690287951328813</v>
      </c>
      <c r="E111" s="84">
        <v>85.187929348945701</v>
      </c>
      <c r="F111" s="84">
        <v>96.626170688920823</v>
      </c>
      <c r="G111" s="83">
        <f t="shared" si="5"/>
        <v>0.47220297995960525</v>
      </c>
      <c r="H111" s="84">
        <v>0.73</v>
      </c>
      <c r="I111" s="84">
        <v>0.17</v>
      </c>
      <c r="J111" s="85">
        <v>0.14176817451246895</v>
      </c>
      <c r="K111" s="84">
        <f t="shared" si="6"/>
        <v>1.732022670342716</v>
      </c>
      <c r="L111" s="84">
        <v>1.7</v>
      </c>
      <c r="M111" s="84">
        <v>0.71</v>
      </c>
      <c r="N111" s="85">
        <v>2.5171460394245653</v>
      </c>
      <c r="O111" s="59">
        <f t="shared" si="7"/>
        <v>3.07798166963244</v>
      </c>
      <c r="P111" s="84">
        <v>4.78</v>
      </c>
      <c r="Q111" s="84">
        <v>-8.5299999999999994</v>
      </c>
      <c r="R111" s="85">
        <v>7.6469857179748493</v>
      </c>
    </row>
    <row r="112" spans="1:18" x14ac:dyDescent="0.25">
      <c r="A112" s="560"/>
      <c r="B112" s="106" t="s">
        <v>58</v>
      </c>
      <c r="C112" s="84">
        <f t="shared" si="4"/>
        <v>94.260338394372965</v>
      </c>
      <c r="D112" s="84">
        <v>94.271167736627049</v>
      </c>
      <c r="E112" s="84">
        <v>89.328062715304455</v>
      </c>
      <c r="F112" s="84">
        <v>97.385131283605759</v>
      </c>
      <c r="G112" s="83">
        <f t="shared" si="5"/>
        <v>1.4220828645987431</v>
      </c>
      <c r="H112" s="84">
        <v>0.6</v>
      </c>
      <c r="I112" s="84">
        <v>4.82</v>
      </c>
      <c r="J112" s="85">
        <v>0.76635903764999602</v>
      </c>
      <c r="K112" s="84">
        <f t="shared" si="6"/>
        <v>3.1775586179641162</v>
      </c>
      <c r="L112" s="84">
        <v>2.3199999999999998</v>
      </c>
      <c r="M112" s="84">
        <v>5.57</v>
      </c>
      <c r="N112" s="85">
        <v>3.3026067373635719</v>
      </c>
      <c r="O112" s="59">
        <f t="shared" si="7"/>
        <v>3.8173531138492551</v>
      </c>
      <c r="P112" s="84">
        <v>4.79</v>
      </c>
      <c r="Q112" s="84">
        <v>-3.97</v>
      </c>
      <c r="R112" s="85">
        <v>7.2386283341826871</v>
      </c>
    </row>
    <row r="113" spans="1:18" x14ac:dyDescent="0.25">
      <c r="A113" s="560"/>
      <c r="B113" s="106" t="s">
        <v>59</v>
      </c>
      <c r="C113" s="84">
        <f t="shared" si="4"/>
        <v>94.531490995304196</v>
      </c>
      <c r="D113" s="84">
        <v>94.770804925631182</v>
      </c>
      <c r="E113" s="84">
        <v>88.577706988495905</v>
      </c>
      <c r="F113" s="84">
        <v>97.973584689438084</v>
      </c>
      <c r="G113" s="83">
        <f t="shared" si="5"/>
        <v>0.30012080666760554</v>
      </c>
      <c r="H113" s="84">
        <v>0.53</v>
      </c>
      <c r="I113" s="84">
        <v>-0.8</v>
      </c>
      <c r="J113" s="85">
        <v>0.58879093463666243</v>
      </c>
      <c r="K113" s="84">
        <f t="shared" si="6"/>
        <v>3.4743628078657416</v>
      </c>
      <c r="L113" s="84">
        <v>2.85</v>
      </c>
      <c r="M113" s="84">
        <v>4.7300000000000004</v>
      </c>
      <c r="N113" s="85">
        <v>3.9068605881065754</v>
      </c>
      <c r="O113" s="59">
        <f t="shared" si="7"/>
        <v>3.6623513693353713</v>
      </c>
      <c r="P113" s="84">
        <v>4.92</v>
      </c>
      <c r="Q113" s="84">
        <v>-4.6100000000000003</v>
      </c>
      <c r="R113" s="85">
        <v>6.824294578292788</v>
      </c>
    </row>
    <row r="114" spans="1:18" x14ac:dyDescent="0.25">
      <c r="A114" s="560"/>
      <c r="B114" s="106" t="s">
        <v>60</v>
      </c>
      <c r="C114" s="84">
        <f t="shared" si="4"/>
        <v>94.802794776011069</v>
      </c>
      <c r="D114" s="84">
        <v>95.111979823363455</v>
      </c>
      <c r="E114" s="84">
        <v>88.577706988495905</v>
      </c>
      <c r="F114" s="84">
        <v>98.33886883560551</v>
      </c>
      <c r="G114" s="83">
        <f t="shared" si="5"/>
        <v>0.28870574905283231</v>
      </c>
      <c r="H114" s="84">
        <v>0.35</v>
      </c>
      <c r="I114" s="84">
        <v>0</v>
      </c>
      <c r="J114" s="85">
        <v>0.36242655697245868</v>
      </c>
      <c r="K114" s="84">
        <f t="shared" si="6"/>
        <v>3.7713324794580583</v>
      </c>
      <c r="L114" s="84">
        <v>3.21</v>
      </c>
      <c r="M114" s="84">
        <v>4.7300000000000004</v>
      </c>
      <c r="N114" s="85">
        <v>4.2797000093907256</v>
      </c>
      <c r="O114" s="59">
        <f t="shared" si="7"/>
        <v>3.4964303612388941</v>
      </c>
      <c r="P114" s="84">
        <v>4.83</v>
      </c>
      <c r="Q114" s="84">
        <v>-4.96</v>
      </c>
      <c r="R114" s="85">
        <v>6.6278311375664449</v>
      </c>
    </row>
    <row r="115" spans="1:18" x14ac:dyDescent="0.25">
      <c r="A115" s="560"/>
      <c r="B115" s="106" t="s">
        <v>61</v>
      </c>
      <c r="C115" s="84">
        <f t="shared" si="4"/>
        <v>94.900879801026278</v>
      </c>
      <c r="D115" s="84">
        <v>95.140513417310459</v>
      </c>
      <c r="E115" s="84">
        <v>89.082599918330331</v>
      </c>
      <c r="F115" s="84">
        <v>98.285104270505386</v>
      </c>
      <c r="G115" s="83">
        <f t="shared" si="5"/>
        <v>0.10155801349356879</v>
      </c>
      <c r="H115" s="84">
        <v>0.03</v>
      </c>
      <c r="I115" s="84">
        <v>0.54</v>
      </c>
      <c r="J115" s="85">
        <v>-5.5710205593133423E-2</v>
      </c>
      <c r="K115" s="84">
        <f t="shared" si="6"/>
        <v>3.8786965478503377</v>
      </c>
      <c r="L115" s="84">
        <v>3.24</v>
      </c>
      <c r="M115" s="84">
        <v>5.3</v>
      </c>
      <c r="N115" s="85">
        <v>4.2250272581818464</v>
      </c>
      <c r="O115" s="59">
        <f t="shared" si="7"/>
        <v>2.6625070117643008</v>
      </c>
      <c r="P115" s="84">
        <v>4.53</v>
      </c>
      <c r="Q115" s="84">
        <v>-7.65</v>
      </c>
      <c r="R115" s="85">
        <v>5.9734422537156044</v>
      </c>
    </row>
    <row r="116" spans="1:18" x14ac:dyDescent="0.25">
      <c r="A116" s="560"/>
      <c r="B116" s="106" t="s">
        <v>62</v>
      </c>
      <c r="C116" s="84">
        <f t="shared" si="4"/>
        <v>95.105491298332296</v>
      </c>
      <c r="D116" s="84">
        <v>95.368850649511998</v>
      </c>
      <c r="E116" s="84">
        <v>89.465655097979152</v>
      </c>
      <c r="F116" s="84">
        <v>98.32985883286004</v>
      </c>
      <c r="G116" s="83">
        <f t="shared" si="5"/>
        <v>0.21583859109084044</v>
      </c>
      <c r="H116" s="84">
        <v>0.23</v>
      </c>
      <c r="I116" s="84">
        <v>0.42</v>
      </c>
      <c r="J116" s="85">
        <v>4.2656599271756579E-2</v>
      </c>
      <c r="K116" s="84">
        <f t="shared" si="6"/>
        <v>4.1026647100361462</v>
      </c>
      <c r="L116" s="84">
        <v>3.48</v>
      </c>
      <c r="M116" s="84">
        <v>5.73</v>
      </c>
      <c r="N116" s="85">
        <v>4.2705627059863103</v>
      </c>
      <c r="O116" s="59">
        <f t="shared" si="7"/>
        <v>5.1141057554106588</v>
      </c>
      <c r="P116" s="84">
        <v>4.5599999999999996</v>
      </c>
      <c r="Q116" s="84">
        <v>6.11</v>
      </c>
      <c r="R116" s="85">
        <v>5.5811186877470362</v>
      </c>
    </row>
    <row r="117" spans="1:18" x14ac:dyDescent="0.25">
      <c r="A117" s="560"/>
      <c r="B117" s="106" t="s">
        <v>63</v>
      </c>
      <c r="C117" s="84">
        <f t="shared" si="4"/>
        <v>95.301309363651882</v>
      </c>
      <c r="D117" s="84">
        <v>95.530977695616173</v>
      </c>
      <c r="E117" s="84">
        <v>89.886143676939653</v>
      </c>
      <c r="F117" s="84">
        <v>98.455866712097176</v>
      </c>
      <c r="G117" s="83">
        <f t="shared" si="5"/>
        <v>0.20713877350262741</v>
      </c>
      <c r="H117" s="84">
        <v>0.17</v>
      </c>
      <c r="I117" s="84">
        <v>0.44</v>
      </c>
      <c r="J117" s="85">
        <v>0.12178807728310279</v>
      </c>
      <c r="K117" s="84">
        <f t="shared" si="6"/>
        <v>4.3170075636384375</v>
      </c>
      <c r="L117" s="84">
        <v>3.65</v>
      </c>
      <c r="M117" s="84">
        <v>6.2</v>
      </c>
      <c r="N117" s="85">
        <v>4.3987108399639183</v>
      </c>
      <c r="O117" s="59">
        <f t="shared" si="7"/>
        <v>4.9889478897513371</v>
      </c>
      <c r="P117" s="84">
        <v>4.42</v>
      </c>
      <c r="Q117" s="84">
        <v>6.19</v>
      </c>
      <c r="R117" s="85">
        <v>5.3431308954717149</v>
      </c>
    </row>
    <row r="118" spans="1:18" x14ac:dyDescent="0.25">
      <c r="A118" s="560"/>
      <c r="B118" s="106" t="s">
        <v>64</v>
      </c>
      <c r="C118" s="84">
        <f t="shared" si="4"/>
        <v>95.421192661410004</v>
      </c>
      <c r="D118" s="84">
        <v>95.74114584654653</v>
      </c>
      <c r="E118" s="84">
        <v>90.056927349925843</v>
      </c>
      <c r="F118" s="84">
        <v>98.360442166868779</v>
      </c>
      <c r="G118" s="83">
        <f t="shared" si="5"/>
        <v>0.12499291219777246</v>
      </c>
      <c r="H118" s="84">
        <v>0.21</v>
      </c>
      <c r="I118" s="84">
        <v>0.18</v>
      </c>
      <c r="J118" s="85">
        <v>-9.2573936286645286E-2</v>
      </c>
      <c r="K118" s="84">
        <f t="shared" si="6"/>
        <v>4.4482320658251684</v>
      </c>
      <c r="L118" s="84">
        <v>3.87</v>
      </c>
      <c r="M118" s="84">
        <v>6.39</v>
      </c>
      <c r="N118" s="85">
        <v>4.3017897031997308</v>
      </c>
      <c r="O118" s="59">
        <f t="shared" si="7"/>
        <v>4.9383094353449151</v>
      </c>
      <c r="P118" s="84">
        <v>4.3499999999999996</v>
      </c>
      <c r="Q118" s="84">
        <v>6.39</v>
      </c>
      <c r="R118" s="85">
        <v>5.1572369922912316</v>
      </c>
    </row>
    <row r="119" spans="1:18" x14ac:dyDescent="0.25">
      <c r="A119" s="560"/>
      <c r="B119" s="106" t="s">
        <v>65</v>
      </c>
      <c r="C119" s="84">
        <f t="shared" si="4"/>
        <v>95.793010149397645</v>
      </c>
      <c r="D119" s="84">
        <v>96.267722148702546</v>
      </c>
      <c r="E119" s="84">
        <v>90.777382768725246</v>
      </c>
      <c r="F119" s="84">
        <v>98.193203579578409</v>
      </c>
      <c r="G119" s="83">
        <f t="shared" si="5"/>
        <v>0.384929524737055</v>
      </c>
      <c r="H119" s="84">
        <v>0.53</v>
      </c>
      <c r="I119" s="84">
        <v>0.74</v>
      </c>
      <c r="J119" s="85">
        <v>-0.16978923342674915</v>
      </c>
      <c r="K119" s="84">
        <f t="shared" si="6"/>
        <v>4.8552242463701001</v>
      </c>
      <c r="L119" s="84">
        <v>4.42</v>
      </c>
      <c r="M119" s="84">
        <v>7.19</v>
      </c>
      <c r="N119" s="85">
        <v>4.1317634369425527</v>
      </c>
      <c r="O119" s="59">
        <f t="shared" si="7"/>
        <v>5.0434255789467093</v>
      </c>
      <c r="P119" s="84">
        <v>4.51</v>
      </c>
      <c r="Q119" s="84">
        <v>7.18</v>
      </c>
      <c r="R119" s="85">
        <v>4.6658635042107761</v>
      </c>
    </row>
    <row r="120" spans="1:18" x14ac:dyDescent="0.25">
      <c r="A120" s="561"/>
      <c r="B120" s="107" t="s">
        <v>66</v>
      </c>
      <c r="C120" s="88">
        <f t="shared" si="4"/>
        <v>96.000330147716838</v>
      </c>
      <c r="D120" s="88">
        <v>96.546898542933775</v>
      </c>
      <c r="E120" s="88">
        <v>90.50505062041907</v>
      </c>
      <c r="F120" s="88">
        <v>98.649033225957979</v>
      </c>
      <c r="G120" s="87">
        <f t="shared" si="5"/>
        <v>0.21954658690550893</v>
      </c>
      <c r="H120" s="88">
        <v>0.27</v>
      </c>
      <c r="I120" s="88">
        <v>-0.27</v>
      </c>
      <c r="J120" s="89">
        <v>0.45712778274954308</v>
      </c>
      <c r="K120" s="88">
        <f t="shared" si="6"/>
        <v>5.0821571392879843</v>
      </c>
      <c r="L120" s="88">
        <v>4.71</v>
      </c>
      <c r="M120" s="88">
        <v>6.89</v>
      </c>
      <c r="N120" s="89">
        <v>4.5959805413474877</v>
      </c>
      <c r="O120" s="40">
        <f t="shared" si="7"/>
        <v>5.0821571392879843</v>
      </c>
      <c r="P120" s="88">
        <v>4.71</v>
      </c>
      <c r="Q120" s="88">
        <v>6.89</v>
      </c>
      <c r="R120" s="89">
        <v>4.5959805413474877</v>
      </c>
    </row>
    <row r="121" spans="1:18" x14ac:dyDescent="0.25">
      <c r="A121" s="559">
        <v>2018</v>
      </c>
      <c r="B121" s="104" t="s">
        <v>55</v>
      </c>
      <c r="C121" s="81">
        <f t="shared" ref="C121:C127" si="8">IF($B121="Diciembre",C133/(1+K133/100),
IF($B121="Enero",C120*(1+K121/100),
IF($B121="Febrero",C119*(1+K121/100),
IF($B121="Marzo",C118*(1+K121/100),
IF($B121="Abril",C117*(1+K121/100),
IF($B121="Mayo",C116*(1+K121/100),
IF($B121="Junio",C115*(1+K121/100),
IF($B121="Julio",C114*(1+K121/100),
IF($B121="Agosto",C113*(1+K121/100),
IF($B121="Septiembre",C112*(1+K121/100),
IF($B121="Octubre",C111*(1+K121/100),
IF($B121="Noviembre",C110*(1+K121/100),"Error"))))))))))))</f>
        <v>96.49281001352351</v>
      </c>
      <c r="D121" s="81">
        <v>96.991014276231269</v>
      </c>
      <c r="E121" s="81">
        <v>90.812767792528504</v>
      </c>
      <c r="F121" s="81">
        <v>99.385000397263838</v>
      </c>
      <c r="G121" s="80">
        <f t="shared" si="5"/>
        <v>0.51299809599495794</v>
      </c>
      <c r="H121" s="81">
        <v>0.46</v>
      </c>
      <c r="I121" s="81">
        <v>0.34</v>
      </c>
      <c r="J121" s="82">
        <v>0.74604600495182616</v>
      </c>
      <c r="K121" s="81">
        <f t="shared" si="6"/>
        <v>0.51299809599495794</v>
      </c>
      <c r="L121" s="81">
        <v>0.46</v>
      </c>
      <c r="M121" s="81">
        <v>0.34</v>
      </c>
      <c r="N121" s="82">
        <v>0.74604600495182616</v>
      </c>
      <c r="O121" s="29">
        <f t="shared" si="7"/>
        <v>5.0427304421732781</v>
      </c>
      <c r="P121" s="81">
        <v>4.8499999999999996</v>
      </c>
      <c r="Q121" s="81">
        <v>7.25</v>
      </c>
      <c r="R121" s="82">
        <v>3.898366789247798</v>
      </c>
    </row>
    <row r="122" spans="1:18" x14ac:dyDescent="0.25">
      <c r="A122" s="560"/>
      <c r="B122" s="106" t="s">
        <v>56</v>
      </c>
      <c r="C122" s="84">
        <f t="shared" si="8"/>
        <v>96.802701954383906</v>
      </c>
      <c r="D122" s="84">
        <v>97.320783724770465</v>
      </c>
      <c r="E122" s="84">
        <v>90.912661837100288</v>
      </c>
      <c r="F122" s="84">
        <v>99.81836349248195</v>
      </c>
      <c r="G122" s="83">
        <f t="shared" si="5"/>
        <v>0.32160734780035649</v>
      </c>
      <c r="H122" s="84">
        <v>0.34</v>
      </c>
      <c r="I122" s="84">
        <v>0.11</v>
      </c>
      <c r="J122" s="85">
        <v>0.43149266619455229</v>
      </c>
      <c r="K122" s="84">
        <f t="shared" si="6"/>
        <v>0.83580109092588206</v>
      </c>
      <c r="L122" s="84">
        <v>0.8</v>
      </c>
      <c r="M122" s="84">
        <v>0.45</v>
      </c>
      <c r="N122" s="85">
        <v>1.1820907737658892</v>
      </c>
      <c r="O122" s="59">
        <f t="shared" si="7"/>
        <v>4.6460863918620952</v>
      </c>
      <c r="P122" s="84">
        <v>4.53</v>
      </c>
      <c r="Q122" s="84">
        <v>6.8</v>
      </c>
      <c r="R122" s="85">
        <v>3.377857943574329</v>
      </c>
    </row>
    <row r="123" spans="1:18" x14ac:dyDescent="0.25">
      <c r="A123" s="560"/>
      <c r="B123" s="106" t="s">
        <v>57</v>
      </c>
      <c r="C123" s="84">
        <f t="shared" si="8"/>
        <v>97.143397972567513</v>
      </c>
      <c r="D123" s="84">
        <v>97.700334781297073</v>
      </c>
      <c r="E123" s="84">
        <v>91.467229074306601</v>
      </c>
      <c r="F123" s="84">
        <v>99.920013279531005</v>
      </c>
      <c r="G123" s="83">
        <f t="shared" si="5"/>
        <v>0.35334893301293796</v>
      </c>
      <c r="H123" s="84">
        <v>0.39</v>
      </c>
      <c r="I123" s="84">
        <v>0.6</v>
      </c>
      <c r="J123" s="85">
        <v>0.10298829917531603</v>
      </c>
      <c r="K123" s="84">
        <f t="shared" si="6"/>
        <v>1.1906915560517564</v>
      </c>
      <c r="L123" s="84">
        <v>1.19</v>
      </c>
      <c r="M123" s="84">
        <v>1.06</v>
      </c>
      <c r="N123" s="85">
        <v>1.2839255299094416</v>
      </c>
      <c r="O123" s="59">
        <f t="shared" si="7"/>
        <v>4.5291055870591981</v>
      </c>
      <c r="P123" s="84">
        <v>4.18</v>
      </c>
      <c r="Q123" s="84">
        <v>7.26</v>
      </c>
      <c r="R123" s="85">
        <v>3.3461921857727903</v>
      </c>
    </row>
    <row r="124" spans="1:18" x14ac:dyDescent="0.25">
      <c r="A124" s="560"/>
      <c r="B124" s="106" t="s">
        <v>58</v>
      </c>
      <c r="C124" s="84">
        <f t="shared" si="8"/>
        <v>97.808317576432302</v>
      </c>
      <c r="D124" s="84">
        <v>98.12044622085665</v>
      </c>
      <c r="E124" s="84">
        <v>94.321006621424957</v>
      </c>
      <c r="F124" s="84">
        <v>99.461188558154163</v>
      </c>
      <c r="G124" s="83">
        <f t="shared" si="5"/>
        <v>0.68311037431923438</v>
      </c>
      <c r="H124" s="84">
        <v>0.42</v>
      </c>
      <c r="I124" s="84">
        <v>3.09</v>
      </c>
      <c r="J124" s="85">
        <v>-0.45328842499940997</v>
      </c>
      <c r="K124" s="84">
        <f t="shared" si="6"/>
        <v>1.8833137614563507</v>
      </c>
      <c r="L124" s="84">
        <v>1.62</v>
      </c>
      <c r="M124" s="84">
        <v>4.18</v>
      </c>
      <c r="N124" s="85">
        <v>0.82473351589994304</v>
      </c>
      <c r="O124" s="59">
        <f t="shared" si="7"/>
        <v>3.76917482009581</v>
      </c>
      <c r="P124" s="84">
        <v>3.99</v>
      </c>
      <c r="Q124" s="84">
        <v>5.49</v>
      </c>
      <c r="R124" s="85">
        <v>2.0958915797243982</v>
      </c>
    </row>
    <row r="125" spans="1:18" x14ac:dyDescent="0.25">
      <c r="A125" s="560"/>
      <c r="B125" s="106" t="s">
        <v>59</v>
      </c>
      <c r="C125" s="84">
        <f t="shared" si="8"/>
        <v>98.180443461988858</v>
      </c>
      <c r="D125" s="84">
        <v>98.404995514897124</v>
      </c>
      <c r="E125" s="84">
        <v>95.009549969761366</v>
      </c>
      <c r="F125" s="84">
        <v>99.81199673859588</v>
      </c>
      <c r="G125" s="83">
        <f t="shared" si="5"/>
        <v>0.38207510119131088</v>
      </c>
      <c r="H125" s="84">
        <v>0.28999999999999998</v>
      </c>
      <c r="I125" s="84">
        <v>0.7</v>
      </c>
      <c r="J125" s="85">
        <v>0.35262813936834042</v>
      </c>
      <c r="K125" s="84">
        <f t="shared" si="6"/>
        <v>2.2709435591705303</v>
      </c>
      <c r="L125" s="84">
        <v>1.91</v>
      </c>
      <c r="M125" s="84">
        <v>4.91</v>
      </c>
      <c r="N125" s="85">
        <v>1.1774421307146454</v>
      </c>
      <c r="O125" s="59">
        <f t="shared" si="7"/>
        <v>3.8692730937527164</v>
      </c>
      <c r="P125" s="84">
        <v>3.75</v>
      </c>
      <c r="Q125" s="84">
        <v>7.08</v>
      </c>
      <c r="R125" s="85">
        <v>1.8656044894977586</v>
      </c>
    </row>
    <row r="126" spans="1:18" x14ac:dyDescent="0.25">
      <c r="A126" s="560"/>
      <c r="B126" s="106" t="s">
        <v>60</v>
      </c>
      <c r="C126" s="84">
        <f t="shared" si="8"/>
        <v>98.926987263962531</v>
      </c>
      <c r="D126" s="84">
        <v>98.710051000993317</v>
      </c>
      <c r="E126" s="84">
        <v>97.964346973820938</v>
      </c>
      <c r="F126" s="84">
        <v>99.935900573880488</v>
      </c>
      <c r="G126" s="83">
        <f t="shared" si="5"/>
        <v>0.74317853104897647</v>
      </c>
      <c r="H126" s="84">
        <v>0.3</v>
      </c>
      <c r="I126" s="84">
        <v>2.96</v>
      </c>
      <c r="J126" s="85">
        <v>0.11929482097221769</v>
      </c>
      <c r="K126" s="84">
        <f t="shared" si="6"/>
        <v>3.0485906785345462</v>
      </c>
      <c r="L126" s="84">
        <v>2.2200000000000002</v>
      </c>
      <c r="M126" s="84">
        <v>8.02</v>
      </c>
      <c r="N126" s="85">
        <v>1.3015793480164108</v>
      </c>
      <c r="O126" s="59">
        <f t="shared" si="7"/>
        <v>4.3651682310790285</v>
      </c>
      <c r="P126" s="84">
        <v>3.7</v>
      </c>
      <c r="Q126" s="84">
        <v>10.26</v>
      </c>
      <c r="R126" s="85">
        <v>1.6256819536291378</v>
      </c>
    </row>
    <row r="127" spans="1:18" x14ac:dyDescent="0.25">
      <c r="A127" s="560"/>
      <c r="B127" s="106" t="s">
        <v>61</v>
      </c>
      <c r="C127" s="84">
        <f t="shared" si="8"/>
        <v>99.007374531308272</v>
      </c>
      <c r="D127" s="84">
        <v>98.9666971335959</v>
      </c>
      <c r="E127" s="84">
        <v>98.130886363676439</v>
      </c>
      <c r="F127" s="84">
        <v>99.588250408305669</v>
      </c>
      <c r="G127" s="83">
        <f t="shared" si="5"/>
        <v>8.1551847735471292E-2</v>
      </c>
      <c r="H127" s="84">
        <v>0.26</v>
      </c>
      <c r="I127" s="84">
        <v>0.15</v>
      </c>
      <c r="J127" s="85">
        <v>-0.34214540923158543</v>
      </c>
      <c r="K127" s="84">
        <f t="shared" si="6"/>
        <v>3.1323271273801465</v>
      </c>
      <c r="L127" s="84">
        <v>2.48</v>
      </c>
      <c r="M127" s="84">
        <v>8.19</v>
      </c>
      <c r="N127" s="85">
        <v>0.95370619774864807</v>
      </c>
      <c r="O127" s="59">
        <f t="shared" si="7"/>
        <v>4.3347152176632093</v>
      </c>
      <c r="P127" s="84">
        <v>3.93</v>
      </c>
      <c r="Q127" s="84">
        <v>9.83</v>
      </c>
      <c r="R127" s="85">
        <v>1.3275632431347568</v>
      </c>
    </row>
    <row r="128" spans="1:18" x14ac:dyDescent="0.25">
      <c r="A128" s="560"/>
      <c r="B128" s="106" t="s">
        <v>62</v>
      </c>
      <c r="C128" s="84">
        <f>IF($B128="Diciembre",C193/(1+K193/100),
IF($B128="Enero",C127*(1+K128/100),
IF($B128="Febrero",C126*(1+K128/100),
IF($B128="Marzo",C125*(1+K128/100),
IF($B128="Abril",C124*(1+K128/100),
IF($B128="Mayo",C123*(1+K128/100),
IF($B128="Junio",C122*(1+K128/100),
IF($B128="Julio",C121*(1+K128/100),
IF($B128="Agosto",C120*(1+K128/100),
IF($B128="Septiembre",C119*(1+K128/100),
IF($B128="Octubre",C118*(1+K128/100),
IF($B128="Noviembre",C117*(1+K128/100),"Error"))))))))))))</f>
        <v>99.056366748232236</v>
      </c>
      <c r="D128" s="84">
        <v>99.035973821589408</v>
      </c>
      <c r="E128" s="84">
        <v>98.013129300040035</v>
      </c>
      <c r="F128" s="84">
        <v>99.718927538635583</v>
      </c>
      <c r="G128" s="83">
        <f t="shared" si="5"/>
        <v>5.3836461237897433E-2</v>
      </c>
      <c r="H128" s="84">
        <v>7.0000000000000007E-2</v>
      </c>
      <c r="I128" s="84">
        <v>-0.1</v>
      </c>
      <c r="J128" s="85">
        <v>0.1278443576218444</v>
      </c>
      <c r="K128" s="84">
        <f t="shared" si="6"/>
        <v>3.1833605111701719</v>
      </c>
      <c r="L128" s="84">
        <v>2.5499999999999998</v>
      </c>
      <c r="M128" s="84">
        <v>8.07</v>
      </c>
      <c r="N128" s="85">
        <v>1.0849236152593904</v>
      </c>
      <c r="O128" s="59">
        <f t="shared" si="7"/>
        <v>4.1627514054018313</v>
      </c>
      <c r="P128" s="84">
        <v>3.77</v>
      </c>
      <c r="Q128" s="84">
        <v>9.26</v>
      </c>
      <c r="R128" s="85">
        <v>1.4099371389548367</v>
      </c>
    </row>
    <row r="129" spans="1:18" x14ac:dyDescent="0.25">
      <c r="A129" s="560"/>
      <c r="B129" s="106" t="s">
        <v>63</v>
      </c>
      <c r="C129" s="84">
        <f>IF($B129="Diciembre",C194/(1+K194/100),
IF($B129="Enero",C128*(1+K129/100),
IF($B129="Febrero",C127*(1+K129/100),
IF($B129="Marzo",C126*(1+K129/100),
IF($B129="Abril",C125*(1+K129/100),
IF($B129="Mayo",C124*(1+K129/100),
IF($B129="Junio",C123*(1+K129/100),
IF($B129="Julio",C122*(1+K129/100),
IF($B129="Agosto",C121*(1+K129/100),
IF($B129="Septiembre",C120*(1+K129/100),
IF($B129="Octubre",C119*(1+K129/100),
IF($B129="Noviembre",C118*(1+K129/100),"Error"))))))))))))</f>
        <v>99.224624603901702</v>
      </c>
      <c r="D129" s="84">
        <v>99.184527782321794</v>
      </c>
      <c r="E129" s="84">
        <v>98.258162123290134</v>
      </c>
      <c r="F129" s="84">
        <v>99.894408882841887</v>
      </c>
      <c r="G129" s="83">
        <f t="shared" si="5"/>
        <v>0.16585174900696695</v>
      </c>
      <c r="H129" s="84">
        <v>0.14000000000000001</v>
      </c>
      <c r="I129" s="84">
        <v>0.23</v>
      </c>
      <c r="J129" s="85">
        <v>0.17522095125684028</v>
      </c>
      <c r="K129" s="84">
        <f t="shared" si="6"/>
        <v>3.3586285080724272</v>
      </c>
      <c r="L129" s="84">
        <v>2.7</v>
      </c>
      <c r="M129" s="84">
        <v>8.32</v>
      </c>
      <c r="N129" s="85">
        <v>1.2608995794396274</v>
      </c>
      <c r="O129" s="59">
        <f t="shared" si="7"/>
        <v>4.1163920853730218</v>
      </c>
      <c r="P129" s="84">
        <v>3.74</v>
      </c>
      <c r="Q129" s="84">
        <v>9.0299999999999994</v>
      </c>
      <c r="R129" s="85">
        <v>1.4581036395548115</v>
      </c>
    </row>
    <row r="130" spans="1:18" x14ac:dyDescent="0.25">
      <c r="A130" s="560"/>
      <c r="B130" s="106" t="s">
        <v>64</v>
      </c>
      <c r="C130" s="84">
        <f>IF($B130="Diciembre",C198/(1+K198/100),
IF($B130="Enero",C129*(1+K130/100),
IF($B130="Febrero",C128*(1+K130/100),
IF($B130="Marzo",C127*(1+K130/100),
IF($B130="Abril",C126*(1+K130/100),
IF($B130="Mayo",C125*(1+K130/100),
IF($B130="Junio",C124*(1+K130/100),
IF($B130="Julio",C123*(1+K130/100),
IF($B130="Agosto",C122*(1+K130/100),
IF($B130="Septiembre",C121*(1+K130/100),
IF($B130="Octubre",C120*(1+K130/100),
IF($B130="Noviembre",C119*(1+K130/100),"Error"))))))))))))</f>
        <v>99.391033809412221</v>
      </c>
      <c r="D130" s="84">
        <v>99.491999818446999</v>
      </c>
      <c r="E130" s="84">
        <v>98.493981712386031</v>
      </c>
      <c r="F130" s="84">
        <v>99.733449504372089</v>
      </c>
      <c r="G130" s="83">
        <f t="shared" si="5"/>
        <v>0.171470613663605</v>
      </c>
      <c r="H130" s="84">
        <v>0.31</v>
      </c>
      <c r="I130" s="84">
        <v>0.22</v>
      </c>
      <c r="J130" s="85">
        <v>-0.154210537677758</v>
      </c>
      <c r="K130" s="84">
        <f t="shared" si="6"/>
        <v>3.5319708343482339</v>
      </c>
      <c r="L130" s="84">
        <v>3.01</v>
      </c>
      <c r="M130" s="84">
        <v>8.56</v>
      </c>
      <c r="N130" s="85">
        <v>1.0997700625128333</v>
      </c>
      <c r="O130" s="59">
        <f t="shared" si="7"/>
        <v>4.1601638044517948</v>
      </c>
      <c r="P130" s="84">
        <v>3.84</v>
      </c>
      <c r="Q130" s="84">
        <v>9.07</v>
      </c>
      <c r="R130" s="85">
        <v>1.3861647431156321</v>
      </c>
    </row>
    <row r="131" spans="1:18" x14ac:dyDescent="0.25">
      <c r="A131" s="560"/>
      <c r="B131" s="106" t="s">
        <v>65</v>
      </c>
      <c r="C131" s="84">
        <f>IF($B131="Diciembre",C208/(1+K208/100),
IF($B131="Enero",C130*(1+K131/100),
IF($B131="Febrero",C129*(1+K131/100),
IF($B131="Marzo",C128*(1+K131/100),
IF($B131="Abril",C127*(1+K131/100),
IF($B131="Mayo",C126*(1+K131/100),
IF($B131="Junio",C125*(1+K131/100),
IF($B131="Julio",C124*(1+K131/100),
IF($B131="Agosto",C123*(1+K131/100),
IF($B131="Septiembre",C122*(1+K131/100),
IF($B131="Octubre",C121*(1+K131/100),
IF($B131="Noviembre",C120*(1+K131/100),"Error"))))))))))))</f>
        <v>99.512459679283197</v>
      </c>
      <c r="D131" s="84">
        <v>99.6710854181202</v>
      </c>
      <c r="E131" s="84">
        <v>98.4348853233586</v>
      </c>
      <c r="F131" s="84">
        <v>99.877859313282173</v>
      </c>
      <c r="G131" s="83">
        <f t="shared" si="5"/>
        <v>0.12069975492982477</v>
      </c>
      <c r="H131" s="84">
        <v>0.17</v>
      </c>
      <c r="I131" s="84">
        <v>-0.06</v>
      </c>
      <c r="J131" s="85">
        <v>0.14382037737977221</v>
      </c>
      <c r="K131" s="84">
        <f t="shared" si="6"/>
        <v>3.6584556804775485</v>
      </c>
      <c r="L131" s="84">
        <v>3.19</v>
      </c>
      <c r="M131" s="84">
        <v>8.5</v>
      </c>
      <c r="N131" s="85">
        <v>1.2445658252461358</v>
      </c>
      <c r="O131" s="59">
        <f t="shared" si="7"/>
        <v>3.8794059741893836</v>
      </c>
      <c r="P131" s="84">
        <v>3.47</v>
      </c>
      <c r="Q131" s="84">
        <v>8.1999999999999993</v>
      </c>
      <c r="R131" s="85">
        <v>1.7070555860558065</v>
      </c>
    </row>
    <row r="132" spans="1:18" x14ac:dyDescent="0.25">
      <c r="A132" s="561"/>
      <c r="B132" s="107" t="s">
        <v>66</v>
      </c>
      <c r="C132" s="88">
        <v>100</v>
      </c>
      <c r="D132" s="88">
        <v>100</v>
      </c>
      <c r="E132" s="88">
        <v>100</v>
      </c>
      <c r="F132" s="88">
        <v>100</v>
      </c>
      <c r="G132" s="87">
        <f>+H132*0.552889822744471+I132*0.184451966203127+J132*0.262658211052402</f>
        <v>0.47850603389981511</v>
      </c>
      <c r="H132" s="88">
        <v>0.32</v>
      </c>
      <c r="I132" s="88">
        <v>1.46</v>
      </c>
      <c r="J132" s="85">
        <v>0.12290276338849584</v>
      </c>
      <c r="K132" s="84">
        <f>+L132*0.552889822744471+M132*0.184451966203127+N132*0.262658211052402</f>
        <v>4.1663084346989416</v>
      </c>
      <c r="L132" s="88">
        <v>3.52</v>
      </c>
      <c r="M132" s="88">
        <v>10.09</v>
      </c>
      <c r="N132" s="89">
        <v>1.3668558778740263</v>
      </c>
      <c r="O132" s="40">
        <f>+P132*0.552889822744471+Q132*0.184451966203127+R132*0.262658211052402</f>
        <v>4.1663084346989416</v>
      </c>
      <c r="P132" s="88">
        <v>3.52</v>
      </c>
      <c r="Q132" s="88">
        <v>10.09</v>
      </c>
      <c r="R132" s="89">
        <v>1.3668558778740263</v>
      </c>
    </row>
    <row r="133" spans="1:18" x14ac:dyDescent="0.25">
      <c r="A133" s="559">
        <v>2019</v>
      </c>
      <c r="B133" s="104" t="s">
        <v>55</v>
      </c>
      <c r="C133" s="81">
        <f>IF($B133="Diciembre",C121/(1+K133/100),
IF($B133="Enero",C132*(1+K133/100),
IF($B133="Febrero",C131*(1+K133/100),
IF($B133="Marzo",C130*(1+K133/100),
IF($B133="Abril",C129*(1+K133/100),
IF($B133="Mayo",C128*(1+K133/100),
IF($B133="Junio",C127*(1+K133/100),
IF($B133="Julio",C126*(1+K133/100),
IF($B133="Agosto",C125*(1+K133/100),
IF($B133="Septiembre",C124*(1+K133/100),
IF($B133="Octubre",C123*(1+K133/100),
IF($B133="Noviembre",C122*(1+K133/100),"Error"))))))))))))</f>
        <v>100.26361462392524</v>
      </c>
      <c r="D133" s="81">
        <v>100.17</v>
      </c>
      <c r="E133" s="81">
        <v>100.1</v>
      </c>
      <c r="F133" s="82">
        <v>100.89</v>
      </c>
      <c r="G133" s="81">
        <f t="shared" ref="G133:G144" si="9">+H133*0.623784259963279+I133*0.224380644178743+J133*0.151835095857977</f>
        <v>0.26361462392523127</v>
      </c>
      <c r="H133" s="81">
        <v>0.17</v>
      </c>
      <c r="I133" s="81">
        <v>0.1</v>
      </c>
      <c r="J133" s="82">
        <v>0.89</v>
      </c>
      <c r="K133" s="81">
        <f>+L133*0.623784259963279+M133*0.224380644178743+N133*0.151835095857977</f>
        <v>0.26361462392523127</v>
      </c>
      <c r="L133" s="81">
        <v>0.17</v>
      </c>
      <c r="M133" s="81">
        <v>0.1</v>
      </c>
      <c r="N133" s="81">
        <v>0.89</v>
      </c>
      <c r="O133" s="80">
        <f>+P133*0.623784259963279+Q133*0.224380644178743+R133*0.151835095857977</f>
        <v>4.5691404042688823</v>
      </c>
      <c r="P133" s="81">
        <v>3.2776084954787121</v>
      </c>
      <c r="Q133" s="81">
        <v>10.226791268700408</v>
      </c>
      <c r="R133" s="82">
        <v>1.5143126193292167</v>
      </c>
    </row>
    <row r="134" spans="1:18" x14ac:dyDescent="0.25">
      <c r="A134" s="560"/>
      <c r="B134" s="106" t="s">
        <v>56</v>
      </c>
      <c r="C134" s="84">
        <f>IF($B134="Diciembre",C122/(1+K134/100),
IF($B134="Enero",C133*(1+K134/100),
IF($B134="Febrero",C132*(1+K134/100),
IF($B134="Marzo",C131*(1+K134/100),
IF($B134="Abril",C130*(1+K134/100),
IF($B134="Mayo",C129*(1+K134/100),
IF($B134="Junio",C128*(1+K134/100),
IF($B134="Julio",C127*(1+K134/100),
IF($B134="Agosto",C126*(1+K134/100),
IF($B134="Septiembre",C125*(1+K134/100),
IF($B134="Octubre",C124*(1+K134/100),
IF($B134="Noviembre",C123*(1+K134/100),"Error"))))))))))))</f>
        <v>100.60576195245345</v>
      </c>
      <c r="D134" s="84">
        <v>100.42</v>
      </c>
      <c r="E134" s="84">
        <v>100.49</v>
      </c>
      <c r="F134" s="85">
        <v>101.54</v>
      </c>
      <c r="G134" s="84">
        <f t="shared" si="9"/>
        <v>0.34214732852821461</v>
      </c>
      <c r="H134" s="84">
        <v>0.25</v>
      </c>
      <c r="I134" s="84">
        <v>0.39</v>
      </c>
      <c r="J134" s="85">
        <v>0.65</v>
      </c>
      <c r="K134" s="84">
        <f t="shared" ref="K134:K144" si="10">+L134*0.623784259963279+M134*0.224380644178743+N134*0.151835095857977</f>
        <v>0.60576195245344588</v>
      </c>
      <c r="L134" s="84">
        <v>0.42</v>
      </c>
      <c r="M134" s="84">
        <v>0.49</v>
      </c>
      <c r="N134" s="84">
        <v>1.54</v>
      </c>
      <c r="O134" s="83">
        <f t="shared" ref="O134:O148" si="11">+P134*0.623784259963279+Q134*0.224380644178743+R134*0.151835095857977</f>
        <v>4.6121178998528798</v>
      </c>
      <c r="P134" s="84">
        <v>3.1845369063141948</v>
      </c>
      <c r="Q134" s="84">
        <v>10.534658175624244</v>
      </c>
      <c r="R134" s="85">
        <v>1.7247693182705026</v>
      </c>
    </row>
    <row r="135" spans="1:18" x14ac:dyDescent="0.25">
      <c r="A135" s="560"/>
      <c r="B135" s="106" t="s">
        <v>57</v>
      </c>
      <c r="C135" s="84">
        <f t="shared" ref="C135:C143" si="12">IF($B135="Diciembre",C123/(1+K135/100),
IF($B135="Enero",C134*(1+K135/100),
IF($B135="Febrero",C133*(1+K135/100),
IF($B135="Marzo",C132*(1+K135/100),
IF($B135="Abril",C131*(1+K135/100),
IF($B135="Mayo",C130*(1+K135/100),
IF($B135="Junio",C129*(1+K135/100),
IF($B135="Julio",C128*(1+K135/100),
IF($B135="Agosto",C127*(1+K135/100),
IF($B135="Septiembre",C126*(1+K135/100),
IF($B135="Octubre",C125*(1+K135/100),
IF($B135="Noviembre",C124*(1+K135/100),"Error"))))))))))))</f>
        <v>100.97872367323761</v>
      </c>
      <c r="D135" s="84">
        <v>100.69</v>
      </c>
      <c r="E135" s="84">
        <v>101.07</v>
      </c>
      <c r="F135" s="85">
        <v>102.03</v>
      </c>
      <c r="G135" s="84">
        <f t="shared" si="9"/>
        <v>0.36919956338379778</v>
      </c>
      <c r="H135" s="84">
        <v>0.27</v>
      </c>
      <c r="I135" s="84">
        <v>0.56999999999999995</v>
      </c>
      <c r="J135" s="85">
        <v>0.48</v>
      </c>
      <c r="K135" s="84">
        <f t="shared" si="10"/>
        <v>0.97872367323761078</v>
      </c>
      <c r="L135" s="84">
        <v>0.69</v>
      </c>
      <c r="M135" s="84">
        <v>1.07</v>
      </c>
      <c r="N135" s="84">
        <v>2.0299999999999998</v>
      </c>
      <c r="O135" s="83">
        <f t="shared" si="11"/>
        <v>4.5851094301169972</v>
      </c>
      <c r="P135" s="84">
        <v>3.0600357976206638</v>
      </c>
      <c r="Q135" s="84">
        <v>10.49859170642662</v>
      </c>
      <c r="R135" s="85">
        <v>2.1116757806728836</v>
      </c>
    </row>
    <row r="136" spans="1:18" x14ac:dyDescent="0.25">
      <c r="A136" s="560"/>
      <c r="B136" s="106" t="s">
        <v>58</v>
      </c>
      <c r="C136" s="84">
        <f t="shared" si="12"/>
        <v>101.44105745817129</v>
      </c>
      <c r="D136" s="84">
        <v>100.98</v>
      </c>
      <c r="E136" s="84">
        <v>101.81</v>
      </c>
      <c r="F136" s="85">
        <v>102.79</v>
      </c>
      <c r="G136" s="84">
        <f t="shared" si="9"/>
        <v>0.45233378493368326</v>
      </c>
      <c r="H136" s="84">
        <v>0.28000000000000003</v>
      </c>
      <c r="I136" s="84">
        <v>0.73</v>
      </c>
      <c r="J136" s="85">
        <v>0.75</v>
      </c>
      <c r="K136" s="84">
        <f t="shared" si="10"/>
        <v>1.4410574581712943</v>
      </c>
      <c r="L136" s="84">
        <v>0.98</v>
      </c>
      <c r="M136" s="84">
        <v>1.81</v>
      </c>
      <c r="N136" s="84">
        <v>2.79</v>
      </c>
      <c r="O136" s="83">
        <f t="shared" si="11"/>
        <v>4.1076415931672674</v>
      </c>
      <c r="P136" s="84">
        <v>2.9143301822199819</v>
      </c>
      <c r="Q136" s="84">
        <v>7.9398997602236454</v>
      </c>
      <c r="R136" s="85">
        <v>3.3468446236186944</v>
      </c>
    </row>
    <row r="137" spans="1:18" x14ac:dyDescent="0.25">
      <c r="A137" s="560"/>
      <c r="B137" s="106" t="s">
        <v>59</v>
      </c>
      <c r="C137" s="84">
        <f t="shared" si="12"/>
        <v>102.18568393674727</v>
      </c>
      <c r="D137" s="84">
        <v>101.4</v>
      </c>
      <c r="E137" s="84">
        <v>103.67</v>
      </c>
      <c r="F137" s="85">
        <v>103.22</v>
      </c>
      <c r="G137" s="84">
        <f t="shared" si="9"/>
        <v>0.73637670829202728</v>
      </c>
      <c r="H137" s="84">
        <v>0.42</v>
      </c>
      <c r="I137" s="84">
        <v>1.83</v>
      </c>
      <c r="J137" s="85">
        <v>0.42</v>
      </c>
      <c r="K137" s="84">
        <f t="shared" si="10"/>
        <v>2.1856839367472634</v>
      </c>
      <c r="L137" s="84">
        <v>1.4</v>
      </c>
      <c r="M137" s="84">
        <v>3.67</v>
      </c>
      <c r="N137" s="84">
        <v>3.22</v>
      </c>
      <c r="O137" s="83">
        <f t="shared" si="11"/>
        <v>4.4622546713217837</v>
      </c>
      <c r="P137" s="84">
        <v>3.0435492318573232</v>
      </c>
      <c r="Q137" s="84">
        <v>9.115346860389284</v>
      </c>
      <c r="R137" s="85">
        <v>3.4144224870378714</v>
      </c>
    </row>
    <row r="138" spans="1:18" x14ac:dyDescent="0.25">
      <c r="A138" s="560"/>
      <c r="B138" s="106" t="s">
        <v>60</v>
      </c>
      <c r="C138" s="84">
        <f t="shared" si="12"/>
        <v>102.47812174073533</v>
      </c>
      <c r="D138" s="84">
        <v>101.71</v>
      </c>
      <c r="E138" s="84">
        <v>104.01</v>
      </c>
      <c r="F138" s="85">
        <v>103.37</v>
      </c>
      <c r="G138" s="84">
        <f t="shared" si="9"/>
        <v>0.28867564658771844</v>
      </c>
      <c r="H138" s="84">
        <v>0.31</v>
      </c>
      <c r="I138" s="84">
        <v>0.33</v>
      </c>
      <c r="J138" s="85">
        <v>0.14000000000000001</v>
      </c>
      <c r="K138" s="84">
        <f t="shared" si="10"/>
        <v>2.4781217407353493</v>
      </c>
      <c r="L138" s="84">
        <v>1.71</v>
      </c>
      <c r="M138" s="84">
        <v>4.01</v>
      </c>
      <c r="N138" s="84">
        <v>3.37</v>
      </c>
      <c r="O138" s="83">
        <f t="shared" si="11"/>
        <v>3.8022422824762319</v>
      </c>
      <c r="P138" s="84">
        <f>100*(D138/D126-1)</f>
        <v>3.0391525164711775</v>
      </c>
      <c r="Q138" s="84">
        <f>100*(E138/E126-1)</f>
        <v>6.1712788508605509</v>
      </c>
      <c r="R138" s="85">
        <f>100*(F138/F126-1)</f>
        <v>3.4363020760299845</v>
      </c>
    </row>
    <row r="139" spans="1:18" x14ac:dyDescent="0.25">
      <c r="A139" s="560"/>
      <c r="B139" s="106" t="s">
        <v>61</v>
      </c>
      <c r="C139" s="84">
        <f t="shared" si="12"/>
        <v>102.71496385404382</v>
      </c>
      <c r="D139" s="84">
        <v>101.88</v>
      </c>
      <c r="E139" s="84">
        <v>104.62</v>
      </c>
      <c r="F139" s="85">
        <v>103.33</v>
      </c>
      <c r="G139" s="84">
        <f t="shared" si="9"/>
        <v>0.23235450042489669</v>
      </c>
      <c r="H139" s="84">
        <v>0.17</v>
      </c>
      <c r="I139" s="84">
        <v>0.59</v>
      </c>
      <c r="J139" s="85">
        <v>-0.04</v>
      </c>
      <c r="K139" s="84">
        <f t="shared" si="10"/>
        <v>2.7149638540438206</v>
      </c>
      <c r="L139" s="84">
        <v>1.88</v>
      </c>
      <c r="M139" s="84">
        <v>4.62</v>
      </c>
      <c r="N139" s="84">
        <v>3.33</v>
      </c>
      <c r="O139" s="83">
        <f t="shared" si="11"/>
        <v>3.8904890551008648</v>
      </c>
      <c r="P139" s="84">
        <f t="shared" ref="P139:P144" si="13">100*(D139/D127-1)</f>
        <v>2.9437204138190065</v>
      </c>
      <c r="Q139" s="84">
        <f t="shared" ref="Q139:R144" si="14">100*(E139/E127-1)</f>
        <v>6.6127127521040441</v>
      </c>
      <c r="R139" s="85">
        <f t="shared" si="14"/>
        <v>3.7572199294127362</v>
      </c>
    </row>
    <row r="140" spans="1:18" x14ac:dyDescent="0.25">
      <c r="A140" s="560"/>
      <c r="B140" s="106" t="s">
        <v>62</v>
      </c>
      <c r="C140" s="84">
        <f t="shared" si="12"/>
        <v>102.87853149303831</v>
      </c>
      <c r="D140" s="84">
        <v>102.1</v>
      </c>
      <c r="E140" s="84">
        <v>104.69</v>
      </c>
      <c r="F140" s="85">
        <v>103.4</v>
      </c>
      <c r="G140" s="84">
        <f t="shared" si="9"/>
        <v>0.16132383255270435</v>
      </c>
      <c r="H140" s="84">
        <v>0.22</v>
      </c>
      <c r="I140" s="84">
        <v>0.06</v>
      </c>
      <c r="J140" s="85">
        <v>7.0000000000000007E-2</v>
      </c>
      <c r="K140" s="84">
        <f t="shared" si="10"/>
        <v>2.8785314930383126</v>
      </c>
      <c r="L140" s="84">
        <v>2.1</v>
      </c>
      <c r="M140" s="84">
        <v>4.6900000000000004</v>
      </c>
      <c r="N140" s="84">
        <v>3.4</v>
      </c>
      <c r="O140" s="83">
        <f t="shared" si="11"/>
        <v>4.0189178547121465</v>
      </c>
      <c r="P140" s="84">
        <f t="shared" si="13"/>
        <v>3.0938517189019965</v>
      </c>
      <c r="Q140" s="84">
        <f t="shared" si="14"/>
        <v>6.8122207174108107</v>
      </c>
      <c r="R140" s="85">
        <f t="shared" si="14"/>
        <v>3.6914481054143078</v>
      </c>
    </row>
    <row r="141" spans="1:18" x14ac:dyDescent="0.25">
      <c r="A141" s="560"/>
      <c r="B141" s="106" t="s">
        <v>63</v>
      </c>
      <c r="C141" s="84">
        <f t="shared" si="12"/>
        <v>103.06924914695091</v>
      </c>
      <c r="D141" s="84">
        <v>102.23</v>
      </c>
      <c r="E141" s="84">
        <v>105.05</v>
      </c>
      <c r="F141" s="85">
        <v>103.59</v>
      </c>
      <c r="G141" s="84">
        <f t="shared" si="9"/>
        <v>0.18471169007043475</v>
      </c>
      <c r="H141" s="84">
        <v>0.13</v>
      </c>
      <c r="I141" s="84">
        <v>0.34</v>
      </c>
      <c r="J141" s="85">
        <v>0.18</v>
      </c>
      <c r="K141" s="84">
        <f t="shared" si="10"/>
        <v>3.0692491469509018</v>
      </c>
      <c r="L141" s="84">
        <v>2.23</v>
      </c>
      <c r="M141" s="84">
        <v>5.05</v>
      </c>
      <c r="N141" s="84">
        <v>3.59</v>
      </c>
      <c r="O141" s="83">
        <f t="shared" si="11"/>
        <v>4.0280226054643524</v>
      </c>
      <c r="P141" s="84">
        <f t="shared" si="13"/>
        <v>3.0705113849632371</v>
      </c>
      <c r="Q141" s="84">
        <f t="shared" si="14"/>
        <v>6.9122378537751938</v>
      </c>
      <c r="R141" s="85">
        <f t="shared" si="14"/>
        <v>3.6994974578530959</v>
      </c>
    </row>
    <row r="142" spans="1:18" x14ac:dyDescent="0.25">
      <c r="A142" s="560"/>
      <c r="B142" s="106" t="s">
        <v>64</v>
      </c>
      <c r="C142" s="84">
        <f t="shared" si="12"/>
        <v>103.04561354710467</v>
      </c>
      <c r="D142" s="84">
        <v>102.23</v>
      </c>
      <c r="E142" s="84">
        <v>105.08</v>
      </c>
      <c r="F142" s="85">
        <v>103.39</v>
      </c>
      <c r="G142" s="84">
        <f t="shared" si="9"/>
        <v>-2.3635599846233112E-2</v>
      </c>
      <c r="H142" s="84">
        <v>0</v>
      </c>
      <c r="I142" s="84">
        <v>0.03</v>
      </c>
      <c r="J142" s="85">
        <v>-0.2</v>
      </c>
      <c r="K142" s="84">
        <f t="shared" si="10"/>
        <v>3.0456135471046686</v>
      </c>
      <c r="L142" s="84">
        <v>2.23</v>
      </c>
      <c r="M142" s="84">
        <v>5.08</v>
      </c>
      <c r="N142" s="84">
        <v>3.39</v>
      </c>
      <c r="O142" s="83">
        <f t="shared" si="11"/>
        <v>3.7736893662142132</v>
      </c>
      <c r="P142" s="84">
        <f t="shared" si="13"/>
        <v>2.7519802462000031</v>
      </c>
      <c r="Q142" s="84">
        <f t="shared" si="14"/>
        <v>6.6867215367999888</v>
      </c>
      <c r="R142" s="85">
        <f t="shared" si="14"/>
        <v>3.6663230980169992</v>
      </c>
    </row>
    <row r="143" spans="1:18" x14ac:dyDescent="0.25">
      <c r="A143" s="560"/>
      <c r="B143" s="106" t="s">
        <v>65</v>
      </c>
      <c r="C143" s="84">
        <f t="shared" si="12"/>
        <v>103.12746051516409</v>
      </c>
      <c r="D143" s="84">
        <v>102.37</v>
      </c>
      <c r="E143" s="84">
        <v>105.13</v>
      </c>
      <c r="F143" s="85">
        <v>103.28</v>
      </c>
      <c r="G143" s="84">
        <f t="shared" si="9"/>
        <v>8.1121512576211099E-2</v>
      </c>
      <c r="H143" s="84">
        <v>0.14000000000000001</v>
      </c>
      <c r="I143" s="84">
        <v>0.04</v>
      </c>
      <c r="J143" s="85">
        <v>-0.1</v>
      </c>
      <c r="K143" s="84">
        <f t="shared" si="10"/>
        <v>3.1274605151640875</v>
      </c>
      <c r="L143" s="84">
        <v>2.37</v>
      </c>
      <c r="M143" s="84">
        <v>5.13</v>
      </c>
      <c r="N143" s="84">
        <v>3.28</v>
      </c>
      <c r="O143" s="83">
        <f t="shared" si="11"/>
        <v>3.7324321675974161</v>
      </c>
      <c r="P143" s="84">
        <f t="shared" si="13"/>
        <v>2.7078209999999991</v>
      </c>
      <c r="Q143" s="84">
        <f t="shared" si="14"/>
        <v>6.8015669999999862</v>
      </c>
      <c r="R143" s="85">
        <f t="shared" si="14"/>
        <v>3.4063011663540976</v>
      </c>
    </row>
    <row r="144" spans="1:18" x14ac:dyDescent="0.25">
      <c r="A144" s="561"/>
      <c r="B144" s="107" t="s">
        <v>66</v>
      </c>
      <c r="C144" s="84">
        <f t="shared" ref="C144:C149" si="15">IF($B144="Diciembre",C132/(1+K144/100),
IF($B144="Enero",C143*(1+K144/100),
IF($B144="Febrero",C142*(1+K144/100),
IF($B144="Marzo",C141*(1+K144/100),
IF($B144="Abril",C140*(1+K144/100),
IF($B144="Mayo",C139*(1+K144/100),
IF($B144="Junio",C138*(1+K144/100),
IF($B144="Julio",C137*(1+K144/100),
IF($B144="Agosto",C136*(1+K144/100),
IF($B144="Septiembre",C135*(1+K144/100),
IF($B144="Octubre",C134*(1+K144/100),
IF($B144="Noviembre",C133*(1+K144/100),"Error"))))))))))))</f>
        <v>96.837684826233698</v>
      </c>
      <c r="D144" s="84">
        <v>102.56</v>
      </c>
      <c r="E144" s="84">
        <v>105.17</v>
      </c>
      <c r="F144" s="85">
        <v>103.35</v>
      </c>
      <c r="G144" s="84">
        <f t="shared" si="9"/>
        <v>0.13660434091165133</v>
      </c>
      <c r="H144" s="84">
        <v>0.19</v>
      </c>
      <c r="I144" s="84">
        <v>0.04</v>
      </c>
      <c r="J144" s="85">
        <v>0.06</v>
      </c>
      <c r="K144" s="84">
        <f t="shared" si="10"/>
        <v>3.2655832070343185</v>
      </c>
      <c r="L144" s="84">
        <v>2.56</v>
      </c>
      <c r="M144" s="84">
        <v>5.17</v>
      </c>
      <c r="N144" s="84">
        <v>3.35</v>
      </c>
      <c r="O144" s="87">
        <f t="shared" si="11"/>
        <v>3.2655832070343225</v>
      </c>
      <c r="P144" s="88">
        <f t="shared" si="13"/>
        <v>2.5600000000000067</v>
      </c>
      <c r="Q144" s="88">
        <f t="shared" si="14"/>
        <v>5.1700000000000079</v>
      </c>
      <c r="R144" s="89">
        <f t="shared" si="14"/>
        <v>3.3499999999999863</v>
      </c>
    </row>
    <row r="145" spans="1:18" ht="12.75" customHeight="1" x14ac:dyDescent="0.25">
      <c r="A145" s="531">
        <v>2020</v>
      </c>
      <c r="B145" s="104" t="s">
        <v>55</v>
      </c>
      <c r="C145" s="205">
        <f t="shared" si="15"/>
        <v>97.208792116844492</v>
      </c>
      <c r="D145" s="46">
        <v>102.9</v>
      </c>
      <c r="E145" s="46">
        <v>105.25</v>
      </c>
      <c r="F145" s="206">
        <v>104.43</v>
      </c>
      <c r="G145" s="204">
        <f t="shared" ref="G145:G150" si="16">+H145*0.623784259963279+I145*0.224380644178743+J145*0.151835095857977</f>
        <v>0.38322610797305739</v>
      </c>
      <c r="H145" s="46">
        <v>0.33</v>
      </c>
      <c r="I145" s="46">
        <v>0.08</v>
      </c>
      <c r="J145" s="206">
        <v>1.05</v>
      </c>
      <c r="K145" s="205">
        <f t="shared" ref="K145:K150" si="17">+L145*0.623784259963279+M145*0.224380644178743+N145*0.151835095857977</f>
        <v>0.38322610797305739</v>
      </c>
      <c r="L145" s="46">
        <v>0.33</v>
      </c>
      <c r="M145" s="46">
        <v>0.08</v>
      </c>
      <c r="N145" s="206">
        <v>1.05</v>
      </c>
      <c r="O145" s="205">
        <f t="shared" si="11"/>
        <v>3.3872015939852558</v>
      </c>
      <c r="P145" s="46">
        <f>100*(D145/D133-1)</f>
        <v>2.7253668763102867</v>
      </c>
      <c r="Q145" s="46">
        <f>100*(E145/E133-1)</f>
        <v>5.1448551448551427</v>
      </c>
      <c r="R145" s="206">
        <f>100*(F145/F133-1)</f>
        <v>3.5087719298245723</v>
      </c>
    </row>
    <row r="146" spans="1:18" ht="12.75" customHeight="1" x14ac:dyDescent="0.25">
      <c r="A146" s="532"/>
      <c r="B146" s="106" t="s">
        <v>56</v>
      </c>
      <c r="C146" s="207">
        <f t="shared" si="15"/>
        <v>97.639397140094587</v>
      </c>
      <c r="D146" s="61">
        <v>103.13</v>
      </c>
      <c r="E146" s="61">
        <v>106.2</v>
      </c>
      <c r="F146" s="168">
        <v>105.13</v>
      </c>
      <c r="G146" s="146">
        <f t="shared" si="16"/>
        <v>0.44714247377726751</v>
      </c>
      <c r="H146" s="61">
        <v>0.23</v>
      </c>
      <c r="I146" s="61">
        <v>0.9</v>
      </c>
      <c r="J146" s="168">
        <v>0.67</v>
      </c>
      <c r="K146" s="207">
        <f t="shared" si="17"/>
        <v>0.82789289655105924</v>
      </c>
      <c r="L146" s="61">
        <v>0.55000000000000004</v>
      </c>
      <c r="M146" s="61">
        <v>0.99</v>
      </c>
      <c r="N146" s="168">
        <v>1.73</v>
      </c>
      <c r="O146" s="207">
        <f t="shared" si="11"/>
        <v>3.4946774492147723</v>
      </c>
      <c r="P146" s="61">
        <v>2.7</v>
      </c>
      <c r="Q146" s="61">
        <v>5.68</v>
      </c>
      <c r="R146" s="168">
        <v>3.53</v>
      </c>
    </row>
    <row r="147" spans="1:18" ht="13.5" customHeight="1" x14ac:dyDescent="0.25">
      <c r="A147" s="532"/>
      <c r="B147" s="106" t="s">
        <v>57</v>
      </c>
      <c r="C147" s="207">
        <f t="shared" si="15"/>
        <v>98.011609446907372</v>
      </c>
      <c r="D147" s="61">
        <v>103.32</v>
      </c>
      <c r="E147" s="61">
        <v>107.11</v>
      </c>
      <c r="F147" s="168">
        <v>105.63</v>
      </c>
      <c r="G147" s="146">
        <f t="shared" si="16"/>
        <v>0.37588556035715071</v>
      </c>
      <c r="H147" s="61">
        <v>0.18</v>
      </c>
      <c r="I147" s="61">
        <v>0.85</v>
      </c>
      <c r="J147" s="168">
        <v>0.48</v>
      </c>
      <c r="K147" s="207">
        <f t="shared" si="17"/>
        <v>1.2122601059496303</v>
      </c>
      <c r="L147" s="61">
        <v>0.74</v>
      </c>
      <c r="M147" s="61">
        <v>1.85</v>
      </c>
      <c r="N147" s="168">
        <v>2.21</v>
      </c>
      <c r="O147" s="207">
        <f t="shared" si="11"/>
        <v>3.5058510590717002</v>
      </c>
      <c r="P147" s="61">
        <v>2.61</v>
      </c>
      <c r="Q147" s="61">
        <v>5.98</v>
      </c>
      <c r="R147" s="168">
        <v>3.53</v>
      </c>
    </row>
    <row r="148" spans="1:18" ht="15" customHeight="1" x14ac:dyDescent="0.25">
      <c r="A148" s="532"/>
      <c r="B148" s="106" t="s">
        <v>58</v>
      </c>
      <c r="C148" s="207">
        <f t="shared" si="15"/>
        <v>98.321294368564324</v>
      </c>
      <c r="D148" s="61">
        <f>'Cuadro 6'!E148</f>
        <v>103.61</v>
      </c>
      <c r="E148" s="61">
        <f>'Cuadro 6'!I148</f>
        <v>107.54</v>
      </c>
      <c r="F148" s="168">
        <f>'Cuadro 6'!M148</f>
        <v>106</v>
      </c>
      <c r="G148" s="146">
        <f t="shared" si="16"/>
        <v>0.32227362565256029</v>
      </c>
      <c r="H148" s="61">
        <f>'Cuadro 6'!S148</f>
        <v>0.28999999999999998</v>
      </c>
      <c r="I148" s="61">
        <f>'Cuadro 6'!W148</f>
        <v>0.4</v>
      </c>
      <c r="J148" s="168">
        <f>'Cuadro 6'!AA148</f>
        <v>0.34</v>
      </c>
      <c r="K148" s="207">
        <f t="shared" si="17"/>
        <v>1.532058046402925</v>
      </c>
      <c r="L148" s="61">
        <f>'Cuadro 6'!AG148</f>
        <v>1.02</v>
      </c>
      <c r="M148" s="61">
        <f>'Cuadro 6'!AK148</f>
        <v>2.2599999999999998</v>
      </c>
      <c r="N148" s="168">
        <f>'Cuadro 6'!AO148</f>
        <v>2.56</v>
      </c>
      <c r="O148" s="207">
        <f t="shared" si="11"/>
        <v>3.3650654443073695</v>
      </c>
      <c r="P148" s="61">
        <f>'Cuadro 6'!AU148</f>
        <v>2.61</v>
      </c>
      <c r="Q148" s="61">
        <f>'Cuadro 6'!AY148</f>
        <v>5.63</v>
      </c>
      <c r="R148" s="168">
        <f>'Cuadro 6'!BC148</f>
        <v>3.12</v>
      </c>
    </row>
    <row r="149" spans="1:18" ht="15" customHeight="1" x14ac:dyDescent="0.25">
      <c r="A149" s="532"/>
      <c r="B149" s="106" t="s">
        <v>59</v>
      </c>
      <c r="C149" s="207">
        <f t="shared" si="15"/>
        <v>97.943307483945119</v>
      </c>
      <c r="D149" s="61">
        <f>'Cuadro 6'!E149</f>
        <v>103.72</v>
      </c>
      <c r="E149" s="61">
        <f>'Cuadro 6'!I149</f>
        <v>107.66</v>
      </c>
      <c r="F149" s="168">
        <f>'Cuadro 6'!M149</f>
        <v>102.69</v>
      </c>
      <c r="G149" s="146">
        <f t="shared" si="16"/>
        <v>-0.38442139577911122</v>
      </c>
      <c r="H149" s="61">
        <f>'Cuadro 6'!S149</f>
        <v>0.1</v>
      </c>
      <c r="I149" s="61">
        <f>'Cuadro 6'!W149</f>
        <v>0.12</v>
      </c>
      <c r="J149" s="168">
        <f>'Cuadro 6'!AA149</f>
        <v>-3.12</v>
      </c>
      <c r="K149" s="207">
        <f t="shared" si="17"/>
        <v>1.1417276855548082</v>
      </c>
      <c r="L149" s="61">
        <f>'Cuadro 6'!AG149</f>
        <v>1.1299999999999999</v>
      </c>
      <c r="M149" s="61">
        <f>'Cuadro 6'!AK149</f>
        <v>2.38</v>
      </c>
      <c r="N149" s="168">
        <f>'Cuadro 6'!AO149</f>
        <v>-0.64</v>
      </c>
      <c r="O149" s="207">
        <f t="shared" ref="O149:O165" si="18">+P149*0.623784259963279+Q149*0.224380644178743+R149*0.151835095857977</f>
        <v>2.2133771855579214</v>
      </c>
      <c r="P149" s="61">
        <f>'Cuadro 6'!AU149</f>
        <v>2.29</v>
      </c>
      <c r="Q149" s="61">
        <f>'Cuadro 6'!AY149</f>
        <v>3.85</v>
      </c>
      <c r="R149" s="168">
        <f>'Cuadro 6'!BC149</f>
        <v>-0.52</v>
      </c>
    </row>
    <row r="150" spans="1:18" ht="15" customHeight="1" x14ac:dyDescent="0.25">
      <c r="A150" s="532"/>
      <c r="B150" s="106" t="s">
        <v>60</v>
      </c>
      <c r="C150" s="207">
        <f t="shared" ref="C150:C165" si="19">IF($B150="Diciembre",C138/(1+K150/100),
IF($B150="Enero",C149*(1+K150/100),
IF($B150="Febrero",C148*(1+K150/100),
IF($B150="Marzo",C147*(1+K150/100),
IF($B150="Abril",C146*(1+K150/100),
IF($B150="Mayo",C145*(1+K150/100),
IF($B150="Junio",C144*(1+K150/100),
IF($B150="Julio",C143*(1+K150/100),
IF($B150="Agosto",C142*(1+K150/100),
IF($B150="Septiembre",C141*(1+K150/100),
IF($B150="Octubre",C140*(1+K150/100),
IF($B150="Noviembre",C139*(1+K150/100),"Error"))))))))))))</f>
        <v>96.937214371405361</v>
      </c>
      <c r="D150" s="61">
        <f>'Cuadro 6'!E150</f>
        <v>103.73</v>
      </c>
      <c r="E150" s="61">
        <f>'Cuadro 6'!I150</f>
        <v>103.76</v>
      </c>
      <c r="F150" s="168">
        <f>'Cuadro 6'!M150</f>
        <v>101.28</v>
      </c>
      <c r="G150" s="146">
        <f t="shared" si="16"/>
        <v>-1.0140341706528455</v>
      </c>
      <c r="H150" s="61">
        <f>'Cuadro 6'!S150</f>
        <v>0.01</v>
      </c>
      <c r="I150" s="61">
        <f>'Cuadro 6'!W150</f>
        <v>-3.62</v>
      </c>
      <c r="J150" s="168">
        <f>'Cuadro 6'!AA150</f>
        <v>-1.37</v>
      </c>
      <c r="K150" s="207">
        <f t="shared" si="17"/>
        <v>0.10277976528482297</v>
      </c>
      <c r="L150" s="61">
        <f>'Cuadro 6'!AG150</f>
        <v>1.1299999999999999</v>
      </c>
      <c r="M150" s="61">
        <f>'Cuadro 6'!AK150</f>
        <v>-1.33</v>
      </c>
      <c r="N150" s="168">
        <f>'Cuadro 6'!AO150</f>
        <v>-2</v>
      </c>
      <c r="O150" s="207">
        <f t="shared" si="18"/>
        <v>0.87453458649128069</v>
      </c>
      <c r="P150" s="61">
        <f>'Cuadro 6'!AU150</f>
        <v>1.98</v>
      </c>
      <c r="Q150" s="61">
        <f>'Cuadro 6'!AY150</f>
        <v>-0.24</v>
      </c>
      <c r="R150" s="168">
        <f>'Cuadro 6'!BC150</f>
        <v>-2.02</v>
      </c>
    </row>
    <row r="151" spans="1:18" ht="15" customHeight="1" x14ac:dyDescent="0.25">
      <c r="A151" s="532"/>
      <c r="B151" s="106" t="s">
        <v>61</v>
      </c>
      <c r="C151" s="207">
        <f t="shared" si="19"/>
        <v>97.007035179285268</v>
      </c>
      <c r="D151" s="61">
        <f>'Cuadro 6'!E151</f>
        <v>103.77</v>
      </c>
      <c r="E151" s="61">
        <f>'Cuadro 6'!I151</f>
        <v>104.03</v>
      </c>
      <c r="F151" s="168">
        <f>'Cuadro 6'!M151</f>
        <v>101.18</v>
      </c>
      <c r="G151" s="146">
        <f t="shared" ref="G151:G165" si="20">+H151*0.623784259963279+I151*0.224380644178743+J151*0.151835095857977</f>
        <v>6.810682829920664E-2</v>
      </c>
      <c r="H151" s="61">
        <f>'Cuadro 6'!S151</f>
        <v>0.04</v>
      </c>
      <c r="I151" s="61">
        <f>'Cuadro 6'!W151</f>
        <v>0.26</v>
      </c>
      <c r="J151" s="168">
        <f>'Cuadro 6'!AA151</f>
        <v>-0.1</v>
      </c>
      <c r="K151" s="207">
        <f t="shared" ref="K151:K165" si="21">+L151*0.623784259963279+M151*0.224380644178743+N151*0.151835095857977</f>
        <v>0.17488062974187502</v>
      </c>
      <c r="L151" s="61">
        <f>'Cuadro 6'!AG151</f>
        <v>1.18</v>
      </c>
      <c r="M151" s="61">
        <f>'Cuadro 6'!AK151</f>
        <v>-1.08</v>
      </c>
      <c r="N151" s="168">
        <f>'Cuadro 6'!AO151</f>
        <v>-2.1</v>
      </c>
      <c r="O151" s="207">
        <f t="shared" si="18"/>
        <v>0.71652475696522344</v>
      </c>
      <c r="P151" s="61">
        <f>'Cuadro 6'!AU151</f>
        <v>1.86</v>
      </c>
      <c r="Q151" s="61">
        <f>'Cuadro 6'!AY151</f>
        <v>-0.56999999999999995</v>
      </c>
      <c r="R151" s="168">
        <f>'Cuadro 6'!BC151</f>
        <v>-2.08</v>
      </c>
    </row>
    <row r="152" spans="1:18" ht="15" customHeight="1" x14ac:dyDescent="0.25">
      <c r="A152" s="532"/>
      <c r="B152" s="106" t="s">
        <v>62</v>
      </c>
      <c r="C152" s="207">
        <f t="shared" si="19"/>
        <v>96.758385733301168</v>
      </c>
      <c r="D152" s="61">
        <f>'Cuadro 6'!E152</f>
        <v>103.53</v>
      </c>
      <c r="E152" s="61">
        <f>'Cuadro 6'!I152</f>
        <v>103.8</v>
      </c>
      <c r="F152" s="168">
        <f>'Cuadro 6'!M152</f>
        <v>100.78</v>
      </c>
      <c r="G152" s="146">
        <f t="shared" si="20"/>
        <v>-0.25204980889548867</v>
      </c>
      <c r="H152" s="61">
        <f>'Cuadro 6'!S152</f>
        <v>-0.23</v>
      </c>
      <c r="I152" s="61">
        <f>'Cuadro 6'!W152</f>
        <v>-0.22</v>
      </c>
      <c r="J152" s="168">
        <f>'Cuadro 6'!AA152</f>
        <v>-0.39</v>
      </c>
      <c r="K152" s="207">
        <f t="shared" si="21"/>
        <v>-8.1888670794666663E-2</v>
      </c>
      <c r="L152" s="61">
        <f>'Cuadro 6'!AG152</f>
        <v>0.94</v>
      </c>
      <c r="M152" s="61">
        <f>'Cuadro 6'!AK152</f>
        <v>-1.3</v>
      </c>
      <c r="N152" s="168">
        <f>'Cuadro 6'!AO152</f>
        <v>-2.48</v>
      </c>
      <c r="O152" s="207">
        <f t="shared" si="18"/>
        <v>0.29843162387597727</v>
      </c>
      <c r="P152" s="61">
        <f>'Cuadro 6'!AU152</f>
        <v>1.4</v>
      </c>
      <c r="Q152" s="61">
        <f>'Cuadro 6'!AY152</f>
        <v>-0.85</v>
      </c>
      <c r="R152" s="168">
        <f>'Cuadro 6'!BC152</f>
        <v>-2.5299999999999998</v>
      </c>
    </row>
    <row r="153" spans="1:18" ht="15" customHeight="1" x14ac:dyDescent="0.25">
      <c r="A153" s="532"/>
      <c r="B153" s="106" t="s">
        <v>63</v>
      </c>
      <c r="C153" s="207">
        <f t="shared" si="19"/>
        <v>97.409421181733762</v>
      </c>
      <c r="D153" s="61">
        <f>'Cuadro 6'!E153</f>
        <v>103.42</v>
      </c>
      <c r="E153" s="61">
        <f>'Cuadro 6'!I153</f>
        <v>107.36</v>
      </c>
      <c r="F153" s="168">
        <f>'Cuadro 6'!M153</f>
        <v>100.65</v>
      </c>
      <c r="G153" s="146">
        <f t="shared" si="20"/>
        <v>0.68127077847559081</v>
      </c>
      <c r="H153" s="61">
        <f>'Cuadro 6'!S153</f>
        <v>-0.11</v>
      </c>
      <c r="I153" s="61">
        <f>'Cuadro 6'!W153</f>
        <v>3.43</v>
      </c>
      <c r="J153" s="168">
        <f>'Cuadro 6'!AA153</f>
        <v>-0.13</v>
      </c>
      <c r="K153" s="207">
        <f t="shared" si="21"/>
        <v>0.59040688191377444</v>
      </c>
      <c r="L153" s="61">
        <f>'Cuadro 6'!AG153</f>
        <v>0.83</v>
      </c>
      <c r="M153" s="61">
        <f>'Cuadro 6'!AK153</f>
        <v>2.09</v>
      </c>
      <c r="N153" s="168">
        <f>'Cuadro 6'!AO153</f>
        <v>-2.61</v>
      </c>
      <c r="O153" s="207">
        <f t="shared" si="18"/>
        <v>0.78601548651398367</v>
      </c>
      <c r="P153" s="61">
        <f>'Cuadro 6'!AU153</f>
        <v>1.1599999999999999</v>
      </c>
      <c r="Q153" s="61">
        <f>'Cuadro 6'!AY153</f>
        <v>2.2000000000000002</v>
      </c>
      <c r="R153" s="168">
        <f>'Cuadro 6'!BC153</f>
        <v>-2.84</v>
      </c>
    </row>
    <row r="154" spans="1:18" ht="15" customHeight="1" x14ac:dyDescent="0.25">
      <c r="A154" s="532"/>
      <c r="B154" s="106" t="s">
        <v>64</v>
      </c>
      <c r="C154" s="207">
        <f t="shared" si="19"/>
        <v>97.293049166388627</v>
      </c>
      <c r="D154" s="61">
        <f>'Cuadro 6'!E154</f>
        <v>103.22</v>
      </c>
      <c r="E154" s="61">
        <f>'Cuadro 6'!I154</f>
        <v>107.41</v>
      </c>
      <c r="F154" s="168">
        <f>'Cuadro 6'!M154</f>
        <v>100.58</v>
      </c>
      <c r="G154" s="146">
        <f t="shared" si="20"/>
        <v>-0.11792843389414426</v>
      </c>
      <c r="H154" s="61">
        <f>'Cuadro 6'!S154</f>
        <v>-0.19</v>
      </c>
      <c r="I154" s="61">
        <f>'Cuadro 6'!W154</f>
        <v>0.05</v>
      </c>
      <c r="J154" s="168">
        <f>'Cuadro 6'!AA154</f>
        <v>-7.0000000000000007E-2</v>
      </c>
      <c r="K154" s="207">
        <f t="shared" si="21"/>
        <v>0.47023464157784273</v>
      </c>
      <c r="L154" s="61">
        <f>'Cuadro 6'!AG154</f>
        <v>0.64</v>
      </c>
      <c r="M154" s="61">
        <f>'Cuadro 6'!AK154</f>
        <v>2.13</v>
      </c>
      <c r="N154" s="168">
        <f>'Cuadro 6'!AO154</f>
        <v>-2.68</v>
      </c>
      <c r="O154" s="207">
        <f t="shared" si="18"/>
        <v>0.69020430150749257</v>
      </c>
      <c r="P154" s="61">
        <f>'Cuadro 6'!AU154</f>
        <v>0.97</v>
      </c>
      <c r="Q154" s="61">
        <f>'Cuadro 6'!AY154</f>
        <v>2.2200000000000002</v>
      </c>
      <c r="R154" s="168">
        <f>'Cuadro 6'!BC154</f>
        <v>-2.72</v>
      </c>
    </row>
    <row r="155" spans="1:18" ht="15" customHeight="1" x14ac:dyDescent="0.25">
      <c r="A155" s="532"/>
      <c r="B155" s="106" t="s">
        <v>65</v>
      </c>
      <c r="C155" s="207">
        <f t="shared" si="19"/>
        <v>97.533644922887561</v>
      </c>
      <c r="D155" s="61">
        <f>'Cuadro 6'!E155</f>
        <v>103.32</v>
      </c>
      <c r="E155" s="61">
        <f>'Cuadro 6'!I155</f>
        <v>107.62</v>
      </c>
      <c r="F155" s="168">
        <f>'Cuadro 6'!M155</f>
        <v>100.65</v>
      </c>
      <c r="G155" s="146">
        <f t="shared" si="20"/>
        <v>0.11563920510034746</v>
      </c>
      <c r="H155" s="61">
        <f>'Cuadro 6'!S155</f>
        <v>0.1</v>
      </c>
      <c r="I155" s="61">
        <f>'Cuadro 6'!W155</f>
        <v>0.19</v>
      </c>
      <c r="J155" s="168">
        <f>'Cuadro 6'!AA155</f>
        <v>7.0000000000000007E-2</v>
      </c>
      <c r="K155" s="207">
        <f t="shared" si="21"/>
        <v>0.71868725269785461</v>
      </c>
      <c r="L155" s="61">
        <f>'Cuadro 6'!AG155</f>
        <v>0.8</v>
      </c>
      <c r="M155" s="61">
        <f>'Cuadro 6'!AK155</f>
        <v>2.4</v>
      </c>
      <c r="N155" s="168">
        <f>'Cuadro 6'!AO155</f>
        <v>-2.1</v>
      </c>
      <c r="O155" s="207">
        <f t="shared" si="18"/>
        <v>0.71868725269785461</v>
      </c>
      <c r="P155" s="61">
        <f>'Cuadro 6'!AU155</f>
        <v>0.8</v>
      </c>
      <c r="Q155" s="61">
        <f>'Cuadro 6'!AY155</f>
        <v>2.4</v>
      </c>
      <c r="R155" s="168">
        <f>'Cuadro 6'!BC155</f>
        <v>-2.1</v>
      </c>
    </row>
    <row r="156" spans="1:18" ht="15" customHeight="1" x14ac:dyDescent="0.25">
      <c r="A156" s="533"/>
      <c r="B156" s="107" t="s">
        <v>66</v>
      </c>
      <c r="C156" s="208">
        <f t="shared" si="19"/>
        <v>96.271495168226821</v>
      </c>
      <c r="D156" s="27">
        <f>'Cuadro 6'!E156</f>
        <v>103.39</v>
      </c>
      <c r="E156" s="27">
        <f>'Cuadro 6'!I156</f>
        <v>107.69</v>
      </c>
      <c r="F156" s="33">
        <f>'Cuadro 6'!M156</f>
        <v>101.17</v>
      </c>
      <c r="G156" s="62">
        <f t="shared" si="20"/>
        <v>0.13832579313608961</v>
      </c>
      <c r="H156" s="27">
        <f>'Cuadro 6'!S156</f>
        <v>7.0000000000000007E-2</v>
      </c>
      <c r="I156" s="27">
        <f>'Cuadro 6'!W156</f>
        <v>7.0000000000000007E-2</v>
      </c>
      <c r="J156" s="33">
        <f>'Cuadro 6'!AA156</f>
        <v>0.52</v>
      </c>
      <c r="K156" s="208">
        <f t="shared" si="21"/>
        <v>0.58811765311997766</v>
      </c>
      <c r="L156" s="27">
        <f>'Cuadro 6'!AG156</f>
        <v>0.74</v>
      </c>
      <c r="M156" s="27">
        <f>'Cuadro 6'!AK156</f>
        <v>2.33</v>
      </c>
      <c r="N156" s="33">
        <f>'Cuadro 6'!AO156</f>
        <v>-2.61</v>
      </c>
      <c r="O156" s="208">
        <f t="shared" si="18"/>
        <v>0.7184841514319964</v>
      </c>
      <c r="P156" s="27">
        <f>'Cuadro 6'!AU156</f>
        <v>0.92</v>
      </c>
      <c r="Q156" s="27">
        <f>'Cuadro 6'!AY156</f>
        <v>2.37</v>
      </c>
      <c r="R156" s="33">
        <f>'Cuadro 6'!BC156</f>
        <v>-2.5499999999999998</v>
      </c>
    </row>
    <row r="157" spans="1:18" ht="15" customHeight="1" x14ac:dyDescent="0.25">
      <c r="A157" s="531">
        <v>2021</v>
      </c>
      <c r="B157" s="104" t="s">
        <v>55</v>
      </c>
      <c r="C157" s="205">
        <f t="shared" si="19"/>
        <v>96.42003593866113</v>
      </c>
      <c r="D157" s="46">
        <f>'Cuadro 6'!E157</f>
        <v>103.52</v>
      </c>
      <c r="E157" s="46">
        <f>'Cuadro 6'!I157</f>
        <v>107.82</v>
      </c>
      <c r="F157" s="206">
        <f>'Cuadro 6'!M157</f>
        <v>101.46</v>
      </c>
      <c r="G157" s="204">
        <f t="shared" si="20"/>
        <v>0.1542936153372762</v>
      </c>
      <c r="H157" s="46">
        <f>'Cuadro 6'!S157</f>
        <v>0.13</v>
      </c>
      <c r="I157" s="46">
        <f>'Cuadro 6'!W157</f>
        <v>0.13</v>
      </c>
      <c r="J157" s="206">
        <f>'Cuadro 6'!AA157</f>
        <v>0.28999999999999998</v>
      </c>
      <c r="K157" s="205">
        <f t="shared" si="21"/>
        <v>0.1542936153372762</v>
      </c>
      <c r="L157" s="46">
        <f>'Cuadro 6'!AG157</f>
        <v>0.13</v>
      </c>
      <c r="M157" s="46">
        <f>'Cuadro 6'!AK157</f>
        <v>0.13</v>
      </c>
      <c r="N157" s="206">
        <f>'Cuadro 6'!AO157</f>
        <v>0.28999999999999998</v>
      </c>
      <c r="O157" s="205">
        <f t="shared" si="18"/>
        <v>0.49054765553744567</v>
      </c>
      <c r="P157" s="46">
        <f>'Cuadro 6'!AU157</f>
        <v>0.6</v>
      </c>
      <c r="Q157" s="46">
        <f>'Cuadro 6'!AY157</f>
        <v>2.44</v>
      </c>
      <c r="R157" s="206">
        <f>'Cuadro 6'!BC157</f>
        <v>-2.84</v>
      </c>
    </row>
    <row r="158" spans="1:18" ht="15" customHeight="1" x14ac:dyDescent="0.25">
      <c r="A158" s="532"/>
      <c r="B158" s="106" t="s">
        <v>56</v>
      </c>
      <c r="C158" s="207">
        <f t="shared" si="19"/>
        <v>96.800677450230765</v>
      </c>
      <c r="D158" s="61">
        <f>'Cuadro 6'!E158</f>
        <v>103.8</v>
      </c>
      <c r="E158" s="61">
        <f>'Cuadro 6'!I158</f>
        <v>108.81</v>
      </c>
      <c r="F158" s="168">
        <f>'Cuadro 6'!M158</f>
        <v>101.62</v>
      </c>
      <c r="G158" s="146">
        <f t="shared" si="20"/>
        <v>0.39538340077143802</v>
      </c>
      <c r="H158" s="61">
        <f>'Cuadro 6'!S158</f>
        <v>0.27</v>
      </c>
      <c r="I158" s="61">
        <f>'Cuadro 6'!W158</f>
        <v>0.91</v>
      </c>
      <c r="J158" s="168">
        <f>'Cuadro 6'!AA158</f>
        <v>0.15</v>
      </c>
      <c r="K158" s="207">
        <f t="shared" si="21"/>
        <v>0.54967701610871422</v>
      </c>
      <c r="L158" s="61">
        <f>'Cuadro 6'!AG158</f>
        <v>0.4</v>
      </c>
      <c r="M158" s="61">
        <f>'Cuadro 6'!AK158</f>
        <v>1.04</v>
      </c>
      <c r="N158" s="168">
        <f>'Cuadro 6'!AO158</f>
        <v>0.44</v>
      </c>
      <c r="O158" s="207">
        <f t="shared" si="18"/>
        <v>0.44806312704840867</v>
      </c>
      <c r="P158" s="61">
        <f>'Cuadro 6'!AU158</f>
        <v>0.65</v>
      </c>
      <c r="Q158" s="61">
        <f>'Cuadro 6'!AY158</f>
        <v>2.4500000000000002</v>
      </c>
      <c r="R158" s="168">
        <f>'Cuadro 6'!BC158</f>
        <v>-3.34</v>
      </c>
    </row>
    <row r="159" spans="1:18" ht="15" customHeight="1" x14ac:dyDescent="0.25">
      <c r="A159" s="532"/>
      <c r="B159" s="106" t="s">
        <v>57</v>
      </c>
      <c r="C159" s="207">
        <f t="shared" si="19"/>
        <v>97.512044785225896</v>
      </c>
      <c r="D159" s="61">
        <f>'Cuadro 6'!E159</f>
        <v>104.45</v>
      </c>
      <c r="E159" s="61">
        <f>'Cuadro 6'!I159</f>
        <v>111.44</v>
      </c>
      <c r="F159" s="168">
        <f>'Cuadro 6'!M159</f>
        <v>101.88</v>
      </c>
      <c r="G159" s="146">
        <f t="shared" si="20"/>
        <v>0.69324109967044245</v>
      </c>
      <c r="H159" s="61">
        <f>'Cuadro 6'!S159</f>
        <v>0.18</v>
      </c>
      <c r="I159" s="61">
        <f>'Cuadro 6'!W159</f>
        <v>2.42</v>
      </c>
      <c r="J159" s="168">
        <f>'Cuadro 6'!AA159</f>
        <v>0.25</v>
      </c>
      <c r="K159" s="207">
        <f t="shared" si="21"/>
        <v>1.2885949416608957</v>
      </c>
      <c r="L159" s="61">
        <f>'Cuadro 6'!AG159</f>
        <v>0.64</v>
      </c>
      <c r="M159" s="61">
        <f>'Cuadro 6'!AK159</f>
        <v>3.49</v>
      </c>
      <c r="N159" s="168">
        <f>'Cuadro 6'!AO159</f>
        <v>0.7</v>
      </c>
      <c r="O159" s="207">
        <f t="shared" si="18"/>
        <v>1.0044686128320555</v>
      </c>
      <c r="P159" s="61">
        <f>'Cuadro 6'!AU159</f>
        <v>1.02</v>
      </c>
      <c r="Q159" s="61">
        <f>'Cuadro 6'!AY159</f>
        <v>4.05</v>
      </c>
      <c r="R159" s="168">
        <f>'Cuadro 6'!BC159</f>
        <v>-3.56</v>
      </c>
    </row>
    <row r="160" spans="1:18" ht="15" customHeight="1" x14ac:dyDescent="0.25">
      <c r="A160" s="532"/>
      <c r="B160" s="106" t="s">
        <v>58</v>
      </c>
      <c r="C160" s="207">
        <f t="shared" si="19"/>
        <v>97.761140874040436</v>
      </c>
      <c r="D160" s="61">
        <f>'Cuadro 6'!E160</f>
        <v>104.3</v>
      </c>
      <c r="E160" s="61">
        <f>'Cuadro 6'!I160</f>
        <v>111.78</v>
      </c>
      <c r="F160" s="168">
        <f>'Cuadro 6'!M160</f>
        <v>102.14</v>
      </c>
      <c r="G160" s="146">
        <f t="shared" si="20"/>
        <v>0.26273738316751666</v>
      </c>
      <c r="H160" s="61">
        <f>'Cuadro 6'!S160</f>
        <v>0.25</v>
      </c>
      <c r="I160" s="61">
        <f>'Cuadro 6'!W160</f>
        <v>0.3</v>
      </c>
      <c r="J160" s="168">
        <f>'Cuadro 6'!AA160</f>
        <v>0.26</v>
      </c>
      <c r="K160" s="207">
        <f t="shared" si="21"/>
        <v>1.5473382886705669</v>
      </c>
      <c r="L160" s="61">
        <f>'Cuadro 6'!AG160</f>
        <v>0.88</v>
      </c>
      <c r="M160" s="61">
        <f>'Cuadro 6'!AK160</f>
        <v>3.8</v>
      </c>
      <c r="N160" s="168">
        <f>'Cuadro 6'!AO160</f>
        <v>0.96</v>
      </c>
      <c r="O160" s="207">
        <f t="shared" si="18"/>
        <v>0.74307760071697537</v>
      </c>
      <c r="P160" s="61">
        <f>'Cuadro 6'!AU160</f>
        <v>0.66</v>
      </c>
      <c r="Q160" s="61">
        <f>'Cuadro 6'!AY160</f>
        <v>3.94</v>
      </c>
      <c r="R160" s="168">
        <f>'Cuadro 6'!BC160</f>
        <v>-3.64</v>
      </c>
    </row>
    <row r="161" spans="1:18" ht="15" customHeight="1" x14ac:dyDescent="0.25">
      <c r="A161" s="532"/>
      <c r="B161" s="106" t="s">
        <v>59</v>
      </c>
      <c r="C161" s="207">
        <f t="shared" si="19"/>
        <v>97.831742808352885</v>
      </c>
      <c r="D161" s="61">
        <f>'Cuadro 6'!E161</f>
        <v>104.34</v>
      </c>
      <c r="E161" s="61">
        <f>'Cuadro 6'!I161</f>
        <v>111.85</v>
      </c>
      <c r="F161" s="168">
        <f>'Cuadro 6'!M161</f>
        <v>102.38</v>
      </c>
      <c r="G161" s="146">
        <f t="shared" si="20"/>
        <v>7.9574123696223242E-2</v>
      </c>
      <c r="H161" s="61">
        <f>'Cuadro 6'!S161</f>
        <v>0.05</v>
      </c>
      <c r="I161" s="61">
        <f>'Cuadro 6'!W161</f>
        <v>0.06</v>
      </c>
      <c r="J161" s="168">
        <f>'Cuadro 6'!AA161</f>
        <v>0.23</v>
      </c>
      <c r="K161" s="207">
        <f t="shared" si="21"/>
        <v>1.6206745697671574</v>
      </c>
      <c r="L161" s="61">
        <f>'Cuadro 6'!AG161</f>
        <v>0.92</v>
      </c>
      <c r="M161" s="61">
        <f>'Cuadro 6'!AK161</f>
        <v>3.86</v>
      </c>
      <c r="N161" s="168">
        <f>'Cuadro 6'!AO161</f>
        <v>1.19</v>
      </c>
      <c r="O161" s="207">
        <f t="shared" si="18"/>
        <v>1.1977985756755174</v>
      </c>
      <c r="P161" s="61">
        <f>'Cuadro 6'!AU161</f>
        <v>0.6</v>
      </c>
      <c r="Q161" s="61">
        <f>'Cuadro 6'!AY161</f>
        <v>3.88</v>
      </c>
      <c r="R161" s="168">
        <f>'Cuadro 6'!BC161</f>
        <v>-0.31</v>
      </c>
    </row>
    <row r="162" spans="1:18" ht="15" customHeight="1" x14ac:dyDescent="0.25">
      <c r="A162" s="532"/>
      <c r="B162" s="106" t="s">
        <v>60</v>
      </c>
      <c r="C162" s="207">
        <f t="shared" si="19"/>
        <v>97.861273762510976</v>
      </c>
      <c r="D162" s="61">
        <f>'Cuadro 6'!E162</f>
        <v>104.33</v>
      </c>
      <c r="E162" s="61">
        <f>'Cuadro 6'!I162</f>
        <v>111.69</v>
      </c>
      <c r="F162" s="168">
        <f>'Cuadro 6'!M162</f>
        <v>102.83</v>
      </c>
      <c r="G162" s="146">
        <f t="shared" si="20"/>
        <v>2.5162273235007707E-2</v>
      </c>
      <c r="H162" s="61">
        <f>'Cuadro 6'!S162</f>
        <v>-0.02</v>
      </c>
      <c r="I162" s="61">
        <f>'Cuadro 6'!W162</f>
        <v>-0.13</v>
      </c>
      <c r="J162" s="168">
        <f>'Cuadro 6'!AA162</f>
        <v>0.44</v>
      </c>
      <c r="K162" s="207">
        <f t="shared" si="21"/>
        <v>1.6513492301185901</v>
      </c>
      <c r="L162" s="61">
        <f>'Cuadro 6'!AG162</f>
        <v>0.91</v>
      </c>
      <c r="M162" s="61">
        <f>'Cuadro 6'!AK162</f>
        <v>3.72</v>
      </c>
      <c r="N162" s="168">
        <f>'Cuadro 6'!AO162</f>
        <v>1.64</v>
      </c>
      <c r="O162" s="207">
        <f t="shared" si="18"/>
        <v>2.3083706889670035</v>
      </c>
      <c r="P162" s="61">
        <f>'Cuadro 6'!AU162</f>
        <v>0.57999999999999996</v>
      </c>
      <c r="Q162" s="61">
        <f>'Cuadro 6'!AY162</f>
        <v>7.64</v>
      </c>
      <c r="R162" s="168">
        <f>'Cuadro 6'!BC162</f>
        <v>1.53</v>
      </c>
    </row>
    <row r="163" spans="1:18" ht="15" customHeight="1" x14ac:dyDescent="0.25">
      <c r="A163" s="532"/>
      <c r="B163" s="106" t="s">
        <v>61</v>
      </c>
      <c r="C163" s="207">
        <f t="shared" si="19"/>
        <v>98.073027323103673</v>
      </c>
      <c r="D163" s="61">
        <f>'Cuadro 6'!E163</f>
        <v>104.46</v>
      </c>
      <c r="E163" s="61">
        <f>'Cuadro 6'!I163</f>
        <v>112.2</v>
      </c>
      <c r="F163" s="168">
        <f>'Cuadro 6'!M163</f>
        <v>103.05</v>
      </c>
      <c r="G163" s="146">
        <f t="shared" si="20"/>
        <v>0.21771077120620302</v>
      </c>
      <c r="H163" s="61">
        <f>'Cuadro 6'!S163</f>
        <v>0.13</v>
      </c>
      <c r="I163" s="61">
        <f>'Cuadro 6'!W163</f>
        <v>0.46</v>
      </c>
      <c r="J163" s="168">
        <f>'Cuadro 6'!AA163</f>
        <v>0.22</v>
      </c>
      <c r="K163" s="207">
        <f t="shared" si="21"/>
        <v>1.8713038077665809</v>
      </c>
      <c r="L163" s="61">
        <f>'Cuadro 6'!AG163</f>
        <v>1.04</v>
      </c>
      <c r="M163" s="61">
        <f>'Cuadro 6'!AK163</f>
        <v>4.1900000000000004</v>
      </c>
      <c r="N163" s="168">
        <f>'Cuadro 6'!AO163</f>
        <v>1.86</v>
      </c>
      <c r="O163" s="207">
        <f t="shared" si="18"/>
        <v>2.4624622447575746</v>
      </c>
      <c r="P163" s="61">
        <f>'Cuadro 6'!AU163</f>
        <v>0.67</v>
      </c>
      <c r="Q163" s="61">
        <f>'Cuadro 6'!AY163</f>
        <v>7.86</v>
      </c>
      <c r="R163" s="168">
        <f>'Cuadro 6'!BC163</f>
        <v>1.85</v>
      </c>
    </row>
    <row r="164" spans="1:18" ht="15" customHeight="1" x14ac:dyDescent="0.25">
      <c r="A164" s="532"/>
      <c r="B164" s="106" t="s">
        <v>62</v>
      </c>
      <c r="C164" s="207">
        <f t="shared" si="19"/>
        <v>97.948683528005276</v>
      </c>
      <c r="D164" s="61">
        <f>'Cuadro 6'!E164</f>
        <v>104.58</v>
      </c>
      <c r="E164" s="61">
        <f>'Cuadro 6'!I164</f>
        <v>111.11</v>
      </c>
      <c r="F164" s="168">
        <f>'Cuadro 6'!M164</f>
        <v>103.24</v>
      </c>
      <c r="G164" s="146">
        <f t="shared" si="20"/>
        <v>-0.12170263900298417</v>
      </c>
      <c r="H164" s="61">
        <f>'Cuadro 6'!S164</f>
        <v>0.11</v>
      </c>
      <c r="I164" s="61">
        <f>'Cuadro 6'!W164</f>
        <v>-0.97</v>
      </c>
      <c r="J164" s="168">
        <f>'Cuadro 6'!AA164</f>
        <v>0.18</v>
      </c>
      <c r="K164" s="207">
        <f t="shared" si="21"/>
        <v>1.7421442939550265</v>
      </c>
      <c r="L164" s="61">
        <f>'Cuadro 6'!AG164</f>
        <v>1.1499999999999999</v>
      </c>
      <c r="M164" s="61">
        <f>'Cuadro 6'!AK164</f>
        <v>3.18</v>
      </c>
      <c r="N164" s="168">
        <f>'Cuadro 6'!AO164</f>
        <v>2.0499999999999998</v>
      </c>
      <c r="O164" s="207">
        <f t="shared" si="18"/>
        <v>2.5801394714747268</v>
      </c>
      <c r="P164" s="61">
        <f>'Cuadro 6'!AU164</f>
        <v>1.01</v>
      </c>
      <c r="Q164" s="61">
        <f>'Cuadro 6'!AY164</f>
        <v>7.04</v>
      </c>
      <c r="R164" s="168">
        <f>'Cuadro 6'!BC164</f>
        <v>2.44</v>
      </c>
    </row>
    <row r="165" spans="1:18" ht="15" customHeight="1" x14ac:dyDescent="0.25">
      <c r="A165" s="532"/>
      <c r="B165" s="106" t="s">
        <v>63</v>
      </c>
      <c r="C165" s="207">
        <f t="shared" si="19"/>
        <v>98.390046047029742</v>
      </c>
      <c r="D165" s="61">
        <f>'Cuadro 6'!E165</f>
        <v>104.71</v>
      </c>
      <c r="E165" s="61">
        <f>'Cuadro 6'!I165</f>
        <v>112.79</v>
      </c>
      <c r="F165" s="168">
        <f>'Cuadro 6'!M165</f>
        <v>103.42</v>
      </c>
      <c r="G165" s="146">
        <f t="shared" si="20"/>
        <v>0.44723704375956408</v>
      </c>
      <c r="H165" s="61">
        <f>'Cuadro 6'!S165</f>
        <v>0.13</v>
      </c>
      <c r="I165" s="61">
        <f>'Cuadro 6'!W165</f>
        <v>1.51</v>
      </c>
      <c r="J165" s="168">
        <f>'Cuadro 6'!AA165</f>
        <v>0.18</v>
      </c>
      <c r="K165" s="207">
        <f t="shared" si="21"/>
        <v>2.2006003699235275</v>
      </c>
      <c r="L165" s="61">
        <f>'Cuadro 6'!AG165</f>
        <v>1.28</v>
      </c>
      <c r="M165" s="61">
        <f>'Cuadro 6'!AK165</f>
        <v>4.74</v>
      </c>
      <c r="N165" s="168">
        <f>'Cuadro 6'!AO165</f>
        <v>2.23</v>
      </c>
      <c r="O165" s="207">
        <f t="shared" si="18"/>
        <v>2.3264050555083422</v>
      </c>
      <c r="P165" s="61">
        <f>'Cuadro 6'!AU165</f>
        <v>1.24</v>
      </c>
      <c r="Q165" s="61">
        <f>'Cuadro 6'!AY165</f>
        <v>5.0599999999999996</v>
      </c>
      <c r="R165" s="168">
        <f>'Cuadro 6'!BC165</f>
        <v>2.75</v>
      </c>
    </row>
    <row r="166" spans="1:18" ht="15" customHeight="1" x14ac:dyDescent="0.25">
      <c r="A166" s="532"/>
      <c r="B166" s="106" t="s">
        <v>64</v>
      </c>
      <c r="C166" s="207">
        <f t="shared" ref="C166:C180" si="22">IF($B166="Diciembre",C154/(1+K166/100),
IF($B166="Enero",C165*(1+K166/100),
IF($B166="Febrero",C164*(1+K166/100),
IF($B166="Marzo",C163*(1+K166/100),
IF($B166="Abril",C162*(1+K166/100),
IF($B166="Mayo",C161*(1+K166/100),
IF($B166="Junio",C160*(1+K166/100),
IF($B166="Julio",C159*(1+K166/100),
IF($B166="Agosto",C158*(1+K166/100),
IF($B166="Septiembre",C157*(1+K166/100),
IF($B166="Octubre",C156*(1+K166/100),
IF($B166="Noviembre",C155*(1+K166/100),"Error"))))))))))))</f>
        <v>98.740439339122702</v>
      </c>
      <c r="D166" s="61">
        <f>'Cuadro 6'!E166</f>
        <v>105.21</v>
      </c>
      <c r="E166" s="61">
        <f>'Cuadro 6'!I166</f>
        <v>113.03</v>
      </c>
      <c r="F166" s="168">
        <f>'Cuadro 6'!M166</f>
        <v>103.53</v>
      </c>
      <c r="G166" s="146">
        <f t="shared" ref="G166:G180" si="23">+H166*0.623784259963279+I166*0.224380644178743+J166*0.151835095857977</f>
        <v>0.36171988964570767</v>
      </c>
      <c r="H166" s="61">
        <f>'Cuadro 6'!S166</f>
        <v>0.48</v>
      </c>
      <c r="I166" s="61">
        <f>'Cuadro 6'!W166</f>
        <v>0.21</v>
      </c>
      <c r="J166" s="168">
        <f>'Cuadro 6'!AA166</f>
        <v>0.1</v>
      </c>
      <c r="K166" s="207">
        <f t="shared" ref="K166:K180" si="24">+L166*0.623784259963279+M166*0.224380644178743+N166*0.151835095857977</f>
        <v>2.5645640660110227</v>
      </c>
      <c r="L166" s="61">
        <f>'Cuadro 6'!AG166</f>
        <v>1.76</v>
      </c>
      <c r="M166" s="61">
        <f>'Cuadro 6'!AK166</f>
        <v>4.96</v>
      </c>
      <c r="N166" s="168">
        <f>'Cuadro 6'!AO166</f>
        <v>2.33</v>
      </c>
      <c r="O166" s="207">
        <f t="shared" ref="O166:O180" si="25">+P166*0.623784259963279+Q166*0.224380644178743+R166*0.151835095857977</f>
        <v>2.823809572606407</v>
      </c>
      <c r="P166" s="61">
        <f>'Cuadro 6'!AU166</f>
        <v>1.93</v>
      </c>
      <c r="Q166" s="61">
        <f>'Cuadro 6'!AY166</f>
        <v>5.23</v>
      </c>
      <c r="R166" s="168">
        <f>'Cuadro 6'!BC166</f>
        <v>2.94</v>
      </c>
    </row>
    <row r="167" spans="1:18" ht="15" customHeight="1" x14ac:dyDescent="0.25">
      <c r="A167" s="532"/>
      <c r="B167" s="106" t="s">
        <v>65</v>
      </c>
      <c r="C167" s="207">
        <f t="shared" si="22"/>
        <v>98.834868055755706</v>
      </c>
      <c r="D167" s="61">
        <f>'Cuadro 6'!E167</f>
        <v>105.2</v>
      </c>
      <c r="E167" s="61">
        <f>'Cuadro 6'!I167</f>
        <v>113.22</v>
      </c>
      <c r="F167" s="168">
        <f>'Cuadro 6'!M167</f>
        <v>103.92</v>
      </c>
      <c r="G167" s="146">
        <f t="shared" si="23"/>
        <v>8.8085852378205015E-2</v>
      </c>
      <c r="H167" s="61">
        <f>'Cuadro 6'!S167</f>
        <v>-0.01</v>
      </c>
      <c r="I167" s="61">
        <f>'Cuadro 6'!W167</f>
        <v>0.17</v>
      </c>
      <c r="J167" s="168">
        <f>'Cuadro 6'!AA167</f>
        <v>0.37</v>
      </c>
      <c r="K167" s="207">
        <f t="shared" si="24"/>
        <v>2.6626499183892278</v>
      </c>
      <c r="L167" s="61">
        <f>'Cuadro 6'!AG167</f>
        <v>1.76</v>
      </c>
      <c r="M167" s="61">
        <f>'Cuadro 6'!AK167</f>
        <v>5.14</v>
      </c>
      <c r="N167" s="168">
        <f>'Cuadro 6'!AO167</f>
        <v>2.71</v>
      </c>
      <c r="O167" s="207">
        <f t="shared" si="25"/>
        <v>2.7962562198842646</v>
      </c>
      <c r="P167" s="61">
        <f>'Cuadro 6'!AU167</f>
        <v>1.82</v>
      </c>
      <c r="Q167" s="61">
        <f>'Cuadro 6'!AY167</f>
        <v>5.21</v>
      </c>
      <c r="R167" s="168">
        <f>'Cuadro 6'!BC167</f>
        <v>3.24</v>
      </c>
    </row>
    <row r="168" spans="1:18" ht="15" customHeight="1" x14ac:dyDescent="0.25">
      <c r="A168" s="532"/>
      <c r="B168" s="106" t="s">
        <v>66</v>
      </c>
      <c r="C168" s="207">
        <f t="shared" si="22"/>
        <v>93.766797168765919</v>
      </c>
      <c r="D168" s="61">
        <f>'Cuadro 6'!E168</f>
        <v>105.18</v>
      </c>
      <c r="E168" s="61">
        <f>'Cuadro 6'!I168</f>
        <v>113.25</v>
      </c>
      <c r="F168" s="168">
        <f>'Cuadro 6'!M168</f>
        <v>104.06</v>
      </c>
      <c r="G168" s="146">
        <f t="shared" si="23"/>
        <v>9.2748049465807021E-3</v>
      </c>
      <c r="H168" s="61">
        <f>'Cuadro 6'!S168</f>
        <v>-0.03</v>
      </c>
      <c r="I168" s="61">
        <f>'Cuadro 6'!W168</f>
        <v>0.03</v>
      </c>
      <c r="J168" s="168">
        <f>'Cuadro 6'!AA168</f>
        <v>0.14000000000000001</v>
      </c>
      <c r="K168" s="207">
        <f t="shared" si="24"/>
        <v>2.6711992678526011</v>
      </c>
      <c r="L168" s="61">
        <f>'Cuadro 6'!AG168</f>
        <v>1.73</v>
      </c>
      <c r="M168" s="61">
        <f>'Cuadro 6'!AK168</f>
        <v>5.16</v>
      </c>
      <c r="N168" s="168">
        <f>'Cuadro 6'!AO168</f>
        <v>2.86</v>
      </c>
      <c r="O168" s="207">
        <f t="shared" si="25"/>
        <v>2.6711992678526011</v>
      </c>
      <c r="P168" s="61">
        <f>'Cuadro 6'!AU168</f>
        <v>1.73</v>
      </c>
      <c r="Q168" s="61">
        <f>'Cuadro 6'!AY168</f>
        <v>5.16</v>
      </c>
      <c r="R168" s="168">
        <f>'Cuadro 6'!BC168</f>
        <v>2.86</v>
      </c>
    </row>
    <row r="169" spans="1:18" ht="15" customHeight="1" x14ac:dyDescent="0.25">
      <c r="A169" s="521">
        <v>2022</v>
      </c>
      <c r="B169" s="244" t="s">
        <v>55</v>
      </c>
      <c r="C169" s="225">
        <f t="shared" si="22"/>
        <v>94.470378073160674</v>
      </c>
      <c r="D169" s="222">
        <f>'Cuadro 6'!E169</f>
        <v>105.43</v>
      </c>
      <c r="E169" s="222">
        <f>'Cuadro 6'!I169</f>
        <v>113.71</v>
      </c>
      <c r="F169" s="231">
        <f>'Cuadro 6'!M169</f>
        <v>107.55</v>
      </c>
      <c r="G169" s="245">
        <f t="shared" si="23"/>
        <v>0.7503518576286945</v>
      </c>
      <c r="H169" s="222">
        <f>'Cuadro 6'!S169</f>
        <v>0.24</v>
      </c>
      <c r="I169" s="222">
        <f>'Cuadro 6'!W169</f>
        <v>0.41</v>
      </c>
      <c r="J169" s="231">
        <f>'Cuadro 6'!AA169</f>
        <v>3.35</v>
      </c>
      <c r="K169" s="225">
        <f t="shared" si="24"/>
        <v>0.7503518576286945</v>
      </c>
      <c r="L169" s="222">
        <f>'Cuadro 6'!AG169</f>
        <v>0.24</v>
      </c>
      <c r="M169" s="222">
        <f>'Cuadro 6'!AK169</f>
        <v>0.41</v>
      </c>
      <c r="N169" s="231">
        <f>'Cuadro 6'!AO169</f>
        <v>3.35</v>
      </c>
      <c r="O169" s="225">
        <f t="shared" si="25"/>
        <v>3.290129773295865</v>
      </c>
      <c r="P169" s="222">
        <f>'Cuadro 6'!AU169</f>
        <v>1.85</v>
      </c>
      <c r="Q169" s="222">
        <f>'Cuadro 6'!AY169</f>
        <v>5.46</v>
      </c>
      <c r="R169" s="231">
        <f>'Cuadro 6'!BC169</f>
        <v>6</v>
      </c>
    </row>
    <row r="170" spans="1:18" ht="15" customHeight="1" x14ac:dyDescent="0.25">
      <c r="A170" s="522"/>
      <c r="B170" s="106" t="s">
        <v>56</v>
      </c>
      <c r="C170" s="207">
        <f t="shared" si="22"/>
        <v>95.194186196617096</v>
      </c>
      <c r="D170" s="61">
        <f>'Cuadro 6'!E170</f>
        <v>105.82</v>
      </c>
      <c r="E170" s="61">
        <f>'Cuadro 6'!I170</f>
        <v>113.77</v>
      </c>
      <c r="F170" s="168">
        <f>'Cuadro 6'!M170</f>
        <v>111.18</v>
      </c>
      <c r="G170" s="146">
        <f t="shared" si="23"/>
        <v>0.75370348143673294</v>
      </c>
      <c r="H170" s="61">
        <f>'Cuadro 6'!S170</f>
        <v>0.37</v>
      </c>
      <c r="I170" s="61">
        <f>'Cuadro 6'!W170</f>
        <v>0.05</v>
      </c>
      <c r="J170" s="168">
        <f>'Cuadro 6'!AA170</f>
        <v>3.37</v>
      </c>
      <c r="K170" s="207">
        <f t="shared" si="24"/>
        <v>1.5222755505683847</v>
      </c>
      <c r="L170" s="61">
        <f>'Cuadro 6'!AG170</f>
        <v>0.61</v>
      </c>
      <c r="M170" s="61">
        <f>'Cuadro 6'!AK170</f>
        <v>0.46</v>
      </c>
      <c r="N170" s="168">
        <f>'Cuadro 6'!AO170</f>
        <v>6.84</v>
      </c>
      <c r="O170" s="207">
        <f t="shared" si="25"/>
        <v>3.668323296407026</v>
      </c>
      <c r="P170" s="61">
        <f>'Cuadro 6'!AU170</f>
        <v>1.95</v>
      </c>
      <c r="Q170" s="61">
        <f>'Cuadro 6'!AY170</f>
        <v>4.5599999999999996</v>
      </c>
      <c r="R170" s="168">
        <f>'Cuadro 6'!BC170</f>
        <v>9.41</v>
      </c>
    </row>
    <row r="171" spans="1:18" ht="15" customHeight="1" x14ac:dyDescent="0.25">
      <c r="A171" s="522"/>
      <c r="B171" s="106" t="s">
        <v>57</v>
      </c>
      <c r="C171" s="207">
        <f t="shared" si="22"/>
        <v>95.943266371627871</v>
      </c>
      <c r="D171" s="61">
        <f>'Cuadro 6'!E171</f>
        <v>106.23</v>
      </c>
      <c r="E171" s="61">
        <f>'Cuadro 6'!I171</f>
        <v>114.58</v>
      </c>
      <c r="F171" s="168">
        <f>'Cuadro 6'!M171</f>
        <v>113.89</v>
      </c>
      <c r="G171" s="146">
        <f t="shared" si="23"/>
        <v>0.77306375264605021</v>
      </c>
      <c r="H171" s="61">
        <f>'Cuadro 6'!S171</f>
        <v>0.39</v>
      </c>
      <c r="I171" s="61">
        <f>'Cuadro 6'!W171</f>
        <v>0.71</v>
      </c>
      <c r="J171" s="168">
        <f>'Cuadro 6'!AA171</f>
        <v>2.44</v>
      </c>
      <c r="K171" s="207">
        <f t="shared" si="24"/>
        <v>2.3211512695102909</v>
      </c>
      <c r="L171" s="61">
        <f>'Cuadro 6'!AG171</f>
        <v>1</v>
      </c>
      <c r="M171" s="61">
        <f>'Cuadro 6'!AK171</f>
        <v>1.17</v>
      </c>
      <c r="N171" s="168">
        <f>'Cuadro 6'!AO171</f>
        <v>9.4499999999999993</v>
      </c>
      <c r="O171" s="207">
        <f t="shared" si="25"/>
        <v>3.7368301788303349</v>
      </c>
      <c r="P171" s="61">
        <f>'Cuadro 6'!AU171</f>
        <v>2.11</v>
      </c>
      <c r="Q171" s="61">
        <f>'Cuadro 6'!AY171</f>
        <v>2.81</v>
      </c>
      <c r="R171" s="168">
        <f>'Cuadro 6'!BC171</f>
        <v>11.79</v>
      </c>
    </row>
    <row r="172" spans="1:18" ht="15" customHeight="1" x14ac:dyDescent="0.25">
      <c r="A172" s="522"/>
      <c r="B172" s="106" t="s">
        <v>58</v>
      </c>
      <c r="C172" s="207">
        <f t="shared" si="22"/>
        <v>97.030855311750855</v>
      </c>
      <c r="D172" s="61">
        <f>'Cuadro 6'!E172</f>
        <v>106.86</v>
      </c>
      <c r="E172" s="61">
        <f>'Cuadro 6'!I172</f>
        <v>117.17</v>
      </c>
      <c r="F172" s="168">
        <f>'Cuadro 6'!M172</f>
        <v>115.76</v>
      </c>
      <c r="G172" s="146">
        <f t="shared" si="23"/>
        <v>1.1241425264293761</v>
      </c>
      <c r="H172" s="61">
        <f>'Cuadro 6'!S172</f>
        <v>0.59</v>
      </c>
      <c r="I172" s="61">
        <f>'Cuadro 6'!W172</f>
        <v>2.2599999999999998</v>
      </c>
      <c r="J172" s="168">
        <f>'Cuadro 6'!AA172</f>
        <v>1.64</v>
      </c>
      <c r="K172" s="207">
        <f t="shared" si="24"/>
        <v>3.481038322243359</v>
      </c>
      <c r="L172" s="61">
        <f>'Cuadro 6'!AG172</f>
        <v>1.6</v>
      </c>
      <c r="M172" s="61">
        <f>'Cuadro 6'!AK172</f>
        <v>3.46</v>
      </c>
      <c r="N172" s="168">
        <f>'Cuadro 6'!AO172</f>
        <v>11.24</v>
      </c>
      <c r="O172" s="207">
        <f t="shared" si="25"/>
        <v>4.6422296186798278</v>
      </c>
      <c r="P172" s="61">
        <f>'Cuadro 6'!AU172</f>
        <v>2.46</v>
      </c>
      <c r="Q172" s="61">
        <f>'Cuadro 6'!AY172</f>
        <v>4.83</v>
      </c>
      <c r="R172" s="168">
        <f>'Cuadro 6'!BC172</f>
        <v>13.33</v>
      </c>
    </row>
    <row r="173" spans="1:18" ht="15" customHeight="1" x14ac:dyDescent="0.25">
      <c r="A173" s="522"/>
      <c r="B173" s="106" t="s">
        <v>59</v>
      </c>
      <c r="C173" s="207">
        <f t="shared" si="22"/>
        <v>97.665945855454069</v>
      </c>
      <c r="D173" s="61">
        <f>'Cuadro 6'!E173</f>
        <v>107.6</v>
      </c>
      <c r="E173" s="61">
        <f>'Cuadro 6'!I173</f>
        <v>117.68</v>
      </c>
      <c r="F173" s="168">
        <f>'Cuadro 6'!M173</f>
        <v>116.72</v>
      </c>
      <c r="G173" s="146">
        <f t="shared" si="23"/>
        <v>0.65291794593364283</v>
      </c>
      <c r="H173" s="61">
        <f>'Cuadro 6'!S173</f>
        <v>0.69</v>
      </c>
      <c r="I173" s="61">
        <f>'Cuadro 6'!W173</f>
        <v>0.43</v>
      </c>
      <c r="J173" s="168">
        <f>'Cuadro 6'!AA173</f>
        <v>0.83</v>
      </c>
      <c r="K173" s="207">
        <f t="shared" si="24"/>
        <v>4.158346882287427</v>
      </c>
      <c r="L173" s="61">
        <f>'Cuadro 6'!AG173</f>
        <v>2.2999999999999998</v>
      </c>
      <c r="M173" s="61">
        <f>'Cuadro 6'!AK173</f>
        <v>3.91</v>
      </c>
      <c r="N173" s="168">
        <f>'Cuadro 6'!AO173</f>
        <v>12.16</v>
      </c>
      <c r="O173" s="207">
        <f t="shared" si="25"/>
        <v>5.2424397402269394</v>
      </c>
      <c r="P173" s="61">
        <f>'Cuadro 6'!AU173</f>
        <v>3.12</v>
      </c>
      <c r="Q173" s="61">
        <f>'Cuadro 6'!AY173</f>
        <v>5.21</v>
      </c>
      <c r="R173" s="168">
        <f>'Cuadro 6'!BC173</f>
        <v>14.01</v>
      </c>
    </row>
    <row r="174" spans="1:18" ht="15" customHeight="1" x14ac:dyDescent="0.25">
      <c r="A174" s="522"/>
      <c r="B174" s="106" t="s">
        <v>60</v>
      </c>
      <c r="C174" s="207">
        <f t="shared" si="22"/>
        <v>98.354130764895871</v>
      </c>
      <c r="D174" s="61">
        <f>'Cuadro 6'!E174</f>
        <v>107.75</v>
      </c>
      <c r="E174" s="61">
        <f>'Cuadro 6'!I174</f>
        <v>120.04</v>
      </c>
      <c r="F174" s="168">
        <f>'Cuadro 6'!M174</f>
        <v>117.94</v>
      </c>
      <c r="G174" s="146">
        <f t="shared" si="23"/>
        <v>0.69776174184500839</v>
      </c>
      <c r="H174" s="61">
        <f>'Cuadro 6'!S174</f>
        <v>0.14000000000000001</v>
      </c>
      <c r="I174" s="61">
        <f>'Cuadro 6'!W174</f>
        <v>2.0099999999999998</v>
      </c>
      <c r="J174" s="168">
        <f>'Cuadro 6'!AA174</f>
        <v>1.05</v>
      </c>
      <c r="K174" s="207">
        <f t="shared" si="24"/>
        <v>4.8922792871696927</v>
      </c>
      <c r="L174" s="61">
        <f>'Cuadro 6'!AG174</f>
        <v>2.44</v>
      </c>
      <c r="M174" s="61">
        <f>'Cuadro 6'!AK174</f>
        <v>6</v>
      </c>
      <c r="N174" s="168">
        <f>'Cuadro 6'!AO174</f>
        <v>13.33</v>
      </c>
      <c r="O174" s="207">
        <f t="shared" si="25"/>
        <v>5.9525933428484468</v>
      </c>
      <c r="P174" s="61">
        <f>'Cuadro 6'!AU174</f>
        <v>3.28</v>
      </c>
      <c r="Q174" s="61">
        <f>'Cuadro 6'!AY174</f>
        <v>7.47</v>
      </c>
      <c r="R174" s="168">
        <f>'Cuadro 6'!BC174</f>
        <v>14.69</v>
      </c>
    </row>
    <row r="175" spans="1:18" ht="15" customHeight="1" x14ac:dyDescent="0.25">
      <c r="A175" s="522"/>
      <c r="B175" s="106" t="s">
        <v>61</v>
      </c>
      <c r="C175" s="207">
        <f t="shared" si="22"/>
        <v>98.722212872350923</v>
      </c>
      <c r="D175" s="61">
        <f>'Cuadro 6'!E175</f>
        <v>107.78</v>
      </c>
      <c r="E175" s="61">
        <f>'Cuadro 6'!I175</f>
        <v>121.21</v>
      </c>
      <c r="F175" s="168">
        <f>'Cuadro 6'!M175</f>
        <v>118.92</v>
      </c>
      <c r="G175" s="146">
        <f t="shared" si="23"/>
        <v>0.36238588221439993</v>
      </c>
      <c r="H175" s="61">
        <f>'Cuadro 6'!S175</f>
        <v>0.03</v>
      </c>
      <c r="I175" s="61">
        <f>'Cuadro 6'!W175</f>
        <v>0.97</v>
      </c>
      <c r="J175" s="168">
        <f>'Cuadro 6'!AA175</f>
        <v>0.83</v>
      </c>
      <c r="K175" s="207">
        <f t="shared" si="24"/>
        <v>5.2848298685791946</v>
      </c>
      <c r="L175" s="61">
        <f>'Cuadro 6'!AG175</f>
        <v>2.4700000000000002</v>
      </c>
      <c r="M175" s="61">
        <f>'Cuadro 6'!AK175</f>
        <v>7.03</v>
      </c>
      <c r="N175" s="168">
        <f>'Cuadro 6'!AO175</f>
        <v>14.27</v>
      </c>
      <c r="O175" s="207">
        <f t="shared" si="25"/>
        <v>6.1159148020931671</v>
      </c>
      <c r="P175" s="61">
        <f>'Cuadro 6'!AU175</f>
        <v>3.17</v>
      </c>
      <c r="Q175" s="61">
        <f>'Cuadro 6'!AY175</f>
        <v>8.0299999999999994</v>
      </c>
      <c r="R175" s="168">
        <f>'Cuadro 6'!BC175</f>
        <v>15.39</v>
      </c>
    </row>
    <row r="176" spans="1:18" ht="15" customHeight="1" x14ac:dyDescent="0.25">
      <c r="A176" s="522"/>
      <c r="B176" s="106" t="s">
        <v>62</v>
      </c>
      <c r="C176" s="207">
        <f t="shared" si="22"/>
        <v>98.887718647543878</v>
      </c>
      <c r="D176" s="61">
        <f>'Cuadro 6'!E176</f>
        <v>108.13</v>
      </c>
      <c r="E176" s="61">
        <f>'Cuadro 6'!I176</f>
        <v>119.59</v>
      </c>
      <c r="F176" s="168">
        <f>'Cuadro 6'!M176</f>
        <v>120.91</v>
      </c>
      <c r="G176" s="146">
        <f t="shared" si="23"/>
        <v>0.15402386103013493</v>
      </c>
      <c r="H176" s="61">
        <f>'Cuadro 6'!S176</f>
        <v>0.32</v>
      </c>
      <c r="I176" s="61">
        <f>'Cuadro 6'!W176</f>
        <v>-1.34</v>
      </c>
      <c r="J176" s="168">
        <f>'Cuadro 6'!AA176</f>
        <v>1.68</v>
      </c>
      <c r="K176" s="207">
        <f t="shared" si="24"/>
        <v>5.4613377372387895</v>
      </c>
      <c r="L176" s="61">
        <f>'Cuadro 6'!AG176</f>
        <v>2.8</v>
      </c>
      <c r="M176" s="61">
        <f>'Cuadro 6'!AK176</f>
        <v>5.6</v>
      </c>
      <c r="N176" s="168">
        <f>'Cuadro 6'!AO176</f>
        <v>16.190000000000001</v>
      </c>
      <c r="O176" s="207">
        <f t="shared" si="25"/>
        <v>6.4323076400475241</v>
      </c>
      <c r="P176" s="61">
        <f>'Cuadro 6'!AU176</f>
        <v>3.4</v>
      </c>
      <c r="Q176" s="61">
        <f>'Cuadro 6'!AY176</f>
        <v>7.63</v>
      </c>
      <c r="R176" s="168">
        <f>'Cuadro 6'!BC176</f>
        <v>17.12</v>
      </c>
    </row>
    <row r="177" spans="1:18" ht="15" customHeight="1" x14ac:dyDescent="0.25">
      <c r="A177" s="522"/>
      <c r="B177" s="106" t="s">
        <v>63</v>
      </c>
      <c r="C177" s="207">
        <f t="shared" si="22"/>
        <v>99.307704040855214</v>
      </c>
      <c r="D177" s="61">
        <f>'Cuadro 6'!E177</f>
        <v>108.32</v>
      </c>
      <c r="E177" s="61">
        <f>'Cuadro 6'!I177</f>
        <v>119.57</v>
      </c>
      <c r="F177" s="168">
        <f>'Cuadro 6'!M177</f>
        <v>123.24</v>
      </c>
      <c r="G177" s="146">
        <f t="shared" si="23"/>
        <v>0.39459744631607818</v>
      </c>
      <c r="H177" s="61">
        <f>'Cuadro 6'!S177</f>
        <v>0.17</v>
      </c>
      <c r="I177" s="61">
        <f>'Cuadro 6'!W177</f>
        <v>-0.02</v>
      </c>
      <c r="J177" s="168">
        <f>'Cuadro 6'!AA177</f>
        <v>1.93</v>
      </c>
      <c r="K177" s="207">
        <f t="shared" si="24"/>
        <v>5.9092419058704735</v>
      </c>
      <c r="L177" s="61">
        <f>'Cuadro 6'!AG177</f>
        <v>2.98</v>
      </c>
      <c r="M177" s="61">
        <f>'Cuadro 6'!AK177</f>
        <v>5.58</v>
      </c>
      <c r="N177" s="168">
        <f>'Cuadro 6'!AO177</f>
        <v>18.43</v>
      </c>
      <c r="O177" s="207">
        <f t="shared" si="25"/>
        <v>6.4097438050263973</v>
      </c>
      <c r="P177" s="61">
        <f>'Cuadro 6'!AU177</f>
        <v>3.45</v>
      </c>
      <c r="Q177" s="61">
        <f>'Cuadro 6'!AY177</f>
        <v>6.01</v>
      </c>
      <c r="R177" s="168">
        <f>'Cuadro 6'!BC177</f>
        <v>19.16</v>
      </c>
    </row>
    <row r="178" spans="1:18" ht="15" customHeight="1" x14ac:dyDescent="0.25">
      <c r="A178" s="522"/>
      <c r="B178" s="106" t="s">
        <v>64</v>
      </c>
      <c r="C178" s="207">
        <f t="shared" si="22"/>
        <v>100.01631823148703</v>
      </c>
      <c r="D178" s="61">
        <f>'Cuadro 6'!E178</f>
        <v>108.61</v>
      </c>
      <c r="E178" s="61">
        <f>'Cuadro 6'!I178</f>
        <v>121.76</v>
      </c>
      <c r="F178" s="168">
        <f>'Cuadro 6'!M178</f>
        <v>124.24</v>
      </c>
      <c r="G178" s="146">
        <f t="shared" si="23"/>
        <v>0.70426856312393382</v>
      </c>
      <c r="H178" s="61">
        <f>'Cuadro 6'!S178</f>
        <v>0.27</v>
      </c>
      <c r="I178" s="61">
        <f>'Cuadro 6'!W178</f>
        <v>1.84</v>
      </c>
      <c r="J178" s="168">
        <f>'Cuadro 6'!AA178</f>
        <v>0.81</v>
      </c>
      <c r="K178" s="207">
        <f t="shared" si="24"/>
        <v>6.6649616403906107</v>
      </c>
      <c r="L178" s="61">
        <f>'Cuadro 6'!AG178</f>
        <v>3.26</v>
      </c>
      <c r="M178" s="61">
        <f>'Cuadro 6'!AK178</f>
        <v>7.52</v>
      </c>
      <c r="N178" s="168">
        <f>'Cuadro 6'!AO178</f>
        <v>19.39</v>
      </c>
      <c r="O178" s="207">
        <f t="shared" si="25"/>
        <v>6.7837436499008277</v>
      </c>
      <c r="P178" s="61">
        <f>'Cuadro 6'!AU178</f>
        <v>3.23</v>
      </c>
      <c r="Q178" s="61">
        <f>'Cuadro 6'!AY178</f>
        <v>7.72</v>
      </c>
      <c r="R178" s="168">
        <f>'Cuadro 6'!BC178</f>
        <v>20</v>
      </c>
    </row>
    <row r="179" spans="1:18" ht="15" customHeight="1" x14ac:dyDescent="0.25">
      <c r="A179" s="522"/>
      <c r="B179" s="106" t="s">
        <v>65</v>
      </c>
      <c r="C179" s="207">
        <f t="shared" si="22"/>
        <v>100.37229669906908</v>
      </c>
      <c r="D179" s="61">
        <f>'Cuadro 6'!E179</f>
        <v>108.85</v>
      </c>
      <c r="E179" s="61">
        <f>'Cuadro 6'!I179</f>
        <v>122.25</v>
      </c>
      <c r="F179" s="168">
        <f>'Cuadro 6'!M179</f>
        <v>125.2</v>
      </c>
      <c r="G179" s="146">
        <f t="shared" si="23"/>
        <v>0.34389781867406088</v>
      </c>
      <c r="H179" s="61">
        <f>'Cuadro 6'!S179</f>
        <v>0.22</v>
      </c>
      <c r="I179" s="61">
        <f>'Cuadro 6'!W179</f>
        <v>0.4</v>
      </c>
      <c r="J179" s="168">
        <f>'Cuadro 6'!AA179</f>
        <v>0.77</v>
      </c>
      <c r="K179" s="207">
        <f t="shared" si="24"/>
        <v>7.0446039853683633</v>
      </c>
      <c r="L179" s="61">
        <f>'Cuadro 6'!AG179</f>
        <v>3.49</v>
      </c>
      <c r="M179" s="61">
        <f>'Cuadro 6'!AK179</f>
        <v>7.95</v>
      </c>
      <c r="N179" s="168">
        <f>'Cuadro 6'!AO179</f>
        <v>20.309999999999999</v>
      </c>
      <c r="O179" s="207">
        <f t="shared" si="25"/>
        <v>7.0584338431906843</v>
      </c>
      <c r="P179" s="61">
        <f>'Cuadro 6'!AU179</f>
        <v>3.46</v>
      </c>
      <c r="Q179" s="61">
        <f>'Cuadro 6'!AY179</f>
        <v>7.98</v>
      </c>
      <c r="R179" s="168">
        <f>'Cuadro 6'!BC179</f>
        <v>20.48</v>
      </c>
    </row>
    <row r="180" spans="1:18" ht="15" customHeight="1" x14ac:dyDescent="0.25">
      <c r="A180" s="523"/>
      <c r="B180" s="107" t="s">
        <v>66</v>
      </c>
      <c r="C180" s="208">
        <f t="shared" si="22"/>
        <v>87.31187096980571</v>
      </c>
      <c r="D180" s="27">
        <f>'Cuadro 6'!E180</f>
        <v>109.25</v>
      </c>
      <c r="E180" s="27">
        <f>'Cuadro 6'!I180</f>
        <v>122.09</v>
      </c>
      <c r="F180" s="33">
        <f>'Cuadro 6'!M180</f>
        <v>126.17</v>
      </c>
      <c r="G180" s="146">
        <f t="shared" si="23"/>
        <v>0.32006206721239872</v>
      </c>
      <c r="H180" s="61">
        <f>'Cuadro 6'!S180</f>
        <v>0.37</v>
      </c>
      <c r="I180" s="61">
        <f>'Cuadro 6'!W180</f>
        <v>-0.13</v>
      </c>
      <c r="J180" s="168">
        <f>'Cuadro 6'!AA180</f>
        <v>0.78</v>
      </c>
      <c r="K180" s="208">
        <f t="shared" si="24"/>
        <v>7.3929537040758833</v>
      </c>
      <c r="L180" s="27">
        <f>'Cuadro 6'!AG180</f>
        <v>3.87</v>
      </c>
      <c r="M180" s="27">
        <f>'Cuadro 6'!AK180</f>
        <v>7.81</v>
      </c>
      <c r="N180" s="33">
        <f>'Cuadro 6'!AO180</f>
        <v>21.25</v>
      </c>
      <c r="O180" s="208">
        <f t="shared" si="25"/>
        <v>7.3929537040758833</v>
      </c>
      <c r="P180" s="27">
        <f>'Cuadro 6'!AU180</f>
        <v>3.87</v>
      </c>
      <c r="Q180" s="27">
        <f>'Cuadro 6'!AY180</f>
        <v>7.81</v>
      </c>
      <c r="R180" s="33">
        <f>'Cuadro 6'!BC180</f>
        <v>21.25</v>
      </c>
    </row>
    <row r="181" spans="1:18" ht="15" customHeight="1" x14ac:dyDescent="0.25">
      <c r="A181" s="539">
        <v>2023</v>
      </c>
      <c r="B181" s="236" t="s">
        <v>55</v>
      </c>
      <c r="C181" s="245">
        <f t="shared" ref="C181:C192" si="26">IF($B181="Diciembre",C169/(1+K181/100),
IF($B181="Enero",C180*(1+K181/100),
IF($B181="Febrero",C179*(1+K181/100),
IF($B181="Marzo",C178*(1+K181/100),
IF($B181="Abril",C177*(1+K181/100),
IF($B181="Mayo",C176*(1+K181/100),
IF($B181="Junio",C175*(1+K181/100),
IF($B181="Julio",C174*(1+K181/100),
IF($B181="Agosto",C173*(1+K181/100),
IF($B181="Septiembre",C172*(1+K181/100),
IF($B181="Octubre",C171*(1+K181/100),
IF($B181="Noviembre",C170*(1+K181/100),"Error"))))))))))))</f>
        <v>88.107076092134491</v>
      </c>
      <c r="D181" s="222">
        <f>'Cuadro 6'!E181</f>
        <v>109.8</v>
      </c>
      <c r="E181" s="222">
        <f>'Cuadro 6'!I181</f>
        <v>122.41</v>
      </c>
      <c r="F181" s="222">
        <f>'Cuadro 6'!M181</f>
        <v>130.66</v>
      </c>
      <c r="G181" s="225">
        <f t="shared" ref="G181:G197" si="27">+H181*0.623784259963279+I181*0.224380644178743+J181*0.151835095857977</f>
        <v>0.91076403872251077</v>
      </c>
      <c r="H181" s="222">
        <f>'Cuadro 6'!S181</f>
        <v>0.5</v>
      </c>
      <c r="I181" s="222">
        <f>'Cuadro 6'!W181</f>
        <v>0.26</v>
      </c>
      <c r="J181" s="231">
        <f>'Cuadro 6'!AA181</f>
        <v>3.56</v>
      </c>
      <c r="K181" s="225">
        <f t="shared" ref="K181:K197" si="28">+L181*0.623784259963279+M181*0.224380644178743+N181*0.151835095857977</f>
        <v>0.91076403872251077</v>
      </c>
      <c r="L181" s="222">
        <f>'Cuadro 6'!AG181</f>
        <v>0.5</v>
      </c>
      <c r="M181" s="222">
        <f>'Cuadro 6'!AK181</f>
        <v>0.26</v>
      </c>
      <c r="N181" s="231">
        <f>'Cuadro 6'!AO181</f>
        <v>3.56</v>
      </c>
      <c r="O181" s="225">
        <f t="shared" ref="O181:O197" si="29">+P181*0.623784259963279+Q181*0.224380644178743+R181*0.151835095857977</f>
        <v>7.561914974203285</v>
      </c>
      <c r="P181" s="222">
        <f>'Cuadro 6'!AU181</f>
        <v>4.1399999999999997</v>
      </c>
      <c r="Q181" s="222">
        <f>'Cuadro 6'!AY181</f>
        <v>7.65</v>
      </c>
      <c r="R181" s="231">
        <f>'Cuadro 6'!BC181</f>
        <v>21.49</v>
      </c>
    </row>
    <row r="182" spans="1:18" ht="15" customHeight="1" x14ac:dyDescent="0.25">
      <c r="A182" s="540"/>
      <c r="B182" s="53" t="s">
        <v>56</v>
      </c>
      <c r="C182" s="146">
        <f t="shared" si="26"/>
        <v>89.165576052625823</v>
      </c>
      <c r="D182" s="61">
        <f>'Cuadro 6'!E182</f>
        <v>110.37</v>
      </c>
      <c r="E182" s="61">
        <f>'Cuadro 6'!I182</f>
        <v>124.99</v>
      </c>
      <c r="F182" s="61">
        <f>'Cuadro 6'!M182</f>
        <v>134.11000000000001</v>
      </c>
      <c r="G182" s="207">
        <f t="shared" si="27"/>
        <v>1.1986556274631122</v>
      </c>
      <c r="H182" s="61">
        <f>'Cuadro 6'!S182</f>
        <v>0.52</v>
      </c>
      <c r="I182" s="61">
        <f>'Cuadro 6'!W182</f>
        <v>2.11</v>
      </c>
      <c r="J182" s="168">
        <f>'Cuadro 6'!AA182</f>
        <v>2.64</v>
      </c>
      <c r="K182" s="207">
        <f t="shared" si="28"/>
        <v>2.1230848248128407</v>
      </c>
      <c r="L182" s="61">
        <f>'Cuadro 6'!AG182</f>
        <v>1.02</v>
      </c>
      <c r="M182" s="61">
        <f>'Cuadro 6'!AK182</f>
        <v>2.37</v>
      </c>
      <c r="N182" s="168">
        <f>'Cuadro 6'!AO182</f>
        <v>6.29</v>
      </c>
      <c r="O182" s="207">
        <f t="shared" si="29"/>
        <v>8.0270234969945697</v>
      </c>
      <c r="P182" s="61">
        <f>'Cuadro 6'!AU182</f>
        <v>4.3</v>
      </c>
      <c r="Q182" s="61">
        <f>'Cuadro 6'!AY182</f>
        <v>9.86</v>
      </c>
      <c r="R182" s="168">
        <f>'Cuadro 6'!BC182</f>
        <v>20.63</v>
      </c>
    </row>
    <row r="183" spans="1:18" ht="15" customHeight="1" x14ac:dyDescent="0.25">
      <c r="A183" s="540"/>
      <c r="B183" s="53" t="s">
        <v>57</v>
      </c>
      <c r="C183" s="146">
        <f t="shared" si="26"/>
        <v>90.118414586400732</v>
      </c>
      <c r="D183" s="61">
        <f>'Cuadro 6'!E183</f>
        <v>111.24</v>
      </c>
      <c r="E183" s="61">
        <f>'Cuadro 6'!I183</f>
        <v>126.32</v>
      </c>
      <c r="F183" s="61">
        <f>'Cuadro 6'!M183</f>
        <v>137</v>
      </c>
      <c r="G183" s="207">
        <f t="shared" si="27"/>
        <v>1.0523590126540556</v>
      </c>
      <c r="H183" s="61">
        <f>'Cuadro 6'!S183</f>
        <v>0.78</v>
      </c>
      <c r="I183" s="61">
        <f>'Cuadro 6'!W183</f>
        <v>1.06</v>
      </c>
      <c r="J183" s="168">
        <f>'Cuadro 6'!AA183</f>
        <v>2.16</v>
      </c>
      <c r="K183" s="207">
        <f t="shared" si="28"/>
        <v>3.2143895044530613</v>
      </c>
      <c r="L183" s="61">
        <f>'Cuadro 6'!AG183</f>
        <v>1.82</v>
      </c>
      <c r="M183" s="61">
        <f>'Cuadro 6'!AK183</f>
        <v>3.46</v>
      </c>
      <c r="N183" s="168">
        <f>'Cuadro 6'!AO183</f>
        <v>8.58</v>
      </c>
      <c r="O183" s="207">
        <f t="shared" si="29"/>
        <v>8.3186595622175137</v>
      </c>
      <c r="P183" s="61">
        <f>'Cuadro 6'!AU183</f>
        <v>4.71</v>
      </c>
      <c r="Q183" s="61">
        <f>'Cuadro 6'!AY183</f>
        <v>10.25</v>
      </c>
      <c r="R183" s="168">
        <f>'Cuadro 6'!BC183</f>
        <v>20.29</v>
      </c>
    </row>
    <row r="184" spans="1:18" ht="15" customHeight="1" x14ac:dyDescent="0.25">
      <c r="A184" s="540"/>
      <c r="B184" s="53" t="s">
        <v>58</v>
      </c>
      <c r="C184" s="146">
        <f t="shared" si="26"/>
        <v>91.837003395775582</v>
      </c>
      <c r="D184" s="61">
        <f>'Cuadro 6'!E184</f>
        <v>112.66</v>
      </c>
      <c r="E184" s="61">
        <f>'Cuadro 6'!I184</f>
        <v>131.38999999999999</v>
      </c>
      <c r="F184" s="61">
        <f>'Cuadro 6'!M184</f>
        <v>138.88</v>
      </c>
      <c r="G184" s="207">
        <f t="shared" si="27"/>
        <v>1.9062243172351852</v>
      </c>
      <c r="H184" s="61">
        <f>'Cuadro 6'!S184</f>
        <v>1.28</v>
      </c>
      <c r="I184" s="61">
        <f>'Cuadro 6'!W184</f>
        <v>4.01</v>
      </c>
      <c r="J184" s="168">
        <f>'Cuadro 6'!AA184</f>
        <v>1.37</v>
      </c>
      <c r="K184" s="207">
        <f t="shared" si="28"/>
        <v>5.1827230085754934</v>
      </c>
      <c r="L184" s="61">
        <f>'Cuadro 6'!AG184</f>
        <v>3.12</v>
      </c>
      <c r="M184" s="61">
        <f>'Cuadro 6'!AK184</f>
        <v>7.61</v>
      </c>
      <c r="N184" s="168">
        <f>'Cuadro 6'!AO184</f>
        <v>10.07</v>
      </c>
      <c r="O184" s="207">
        <f t="shared" si="29"/>
        <v>9.1410326097725587</v>
      </c>
      <c r="P184" s="61">
        <f>'Cuadro 6'!AU184</f>
        <v>5.43</v>
      </c>
      <c r="Q184" s="61">
        <f>'Cuadro 6'!AY184</f>
        <v>12.13</v>
      </c>
      <c r="R184" s="168">
        <f>'Cuadro 6'!BC184</f>
        <v>19.97</v>
      </c>
    </row>
    <row r="185" spans="1:18" ht="15" customHeight="1" x14ac:dyDescent="0.25">
      <c r="A185" s="540"/>
      <c r="B185" s="53" t="s">
        <v>59</v>
      </c>
      <c r="C185" s="146">
        <f t="shared" si="26"/>
        <v>92.398822913344588</v>
      </c>
      <c r="D185" s="61">
        <f>'Cuadro 6'!E185</f>
        <v>113.87</v>
      </c>
      <c r="E185" s="61">
        <f>'Cuadro 6'!I185</f>
        <v>131.16999999999999</v>
      </c>
      <c r="F185" s="61">
        <f>'Cuadro 6'!M185</f>
        <v>138.83000000000001</v>
      </c>
      <c r="G185" s="207">
        <f t="shared" si="27"/>
        <v>0.62699320221637045</v>
      </c>
      <c r="H185" s="61">
        <f>'Cuadro 6'!S185</f>
        <v>1.07</v>
      </c>
      <c r="I185" s="61">
        <f>'Cuadro 6'!W185</f>
        <v>-0.16</v>
      </c>
      <c r="J185" s="168">
        <f>'Cuadro 6'!AA185</f>
        <v>-0.03</v>
      </c>
      <c r="K185" s="207">
        <f t="shared" si="28"/>
        <v>5.8261859321489746</v>
      </c>
      <c r="L185" s="61">
        <f>'Cuadro 6'!AG185</f>
        <v>4.22</v>
      </c>
      <c r="M185" s="61">
        <f>'Cuadro 6'!AK185</f>
        <v>7.44</v>
      </c>
      <c r="N185" s="168">
        <f>'Cuadro 6'!AO185</f>
        <v>10.039999999999999</v>
      </c>
      <c r="O185" s="207">
        <f t="shared" si="29"/>
        <v>9.0875832908247638</v>
      </c>
      <c r="P185" s="61">
        <f>'Cuadro 6'!AU185</f>
        <v>5.83</v>
      </c>
      <c r="Q185" s="61">
        <f>'Cuadro 6'!AY185</f>
        <v>11.47</v>
      </c>
      <c r="R185" s="168">
        <f>'Cuadro 6'!BC185</f>
        <v>18.95</v>
      </c>
    </row>
    <row r="186" spans="1:18" ht="15" customHeight="1" x14ac:dyDescent="0.25">
      <c r="A186" s="540"/>
      <c r="B186" s="53" t="s">
        <v>60</v>
      </c>
      <c r="C186" s="146">
        <f t="shared" si="26"/>
        <v>92.922490771937419</v>
      </c>
      <c r="D186" s="61">
        <f>'Cuadro 6'!E186</f>
        <v>114.68</v>
      </c>
      <c r="E186" s="61">
        <f>'Cuadro 6'!I186</f>
        <v>131.78</v>
      </c>
      <c r="F186" s="61">
        <f>'Cuadro 6'!M186</f>
        <v>139.01</v>
      </c>
      <c r="G186" s="207">
        <f t="shared" si="27"/>
        <v>0.56808428979947434</v>
      </c>
      <c r="H186" s="61">
        <f>'Cuadro 6'!S186</f>
        <v>0.71</v>
      </c>
      <c r="I186" s="61">
        <f>'Cuadro 6'!W186</f>
        <v>0.47</v>
      </c>
      <c r="J186" s="168">
        <f>'Cuadro 6'!AA186</f>
        <v>0.13</v>
      </c>
      <c r="K186" s="207">
        <f t="shared" si="28"/>
        <v>6.425953011672342</v>
      </c>
      <c r="L186" s="61">
        <f>'Cuadro 6'!AG186</f>
        <v>4.97</v>
      </c>
      <c r="M186" s="61">
        <f>'Cuadro 6'!AK186</f>
        <v>7.94</v>
      </c>
      <c r="N186" s="168">
        <f>'Cuadro 6'!AO186</f>
        <v>10.17</v>
      </c>
      <c r="O186" s="207">
        <f t="shared" si="29"/>
        <v>8.9249064972136729</v>
      </c>
      <c r="P186" s="61">
        <f>'Cuadro 6'!AU186</f>
        <v>6.44</v>
      </c>
      <c r="Q186" s="61">
        <f>'Cuadro 6'!AY186</f>
        <v>9.7799999999999994</v>
      </c>
      <c r="R186" s="168">
        <f>'Cuadro 6'!BC186</f>
        <v>17.87</v>
      </c>
    </row>
    <row r="187" spans="1:18" ht="15" customHeight="1" x14ac:dyDescent="0.25">
      <c r="A187" s="540"/>
      <c r="B187" s="53" t="s">
        <v>61</v>
      </c>
      <c r="C187" s="146">
        <f t="shared" si="26"/>
        <v>93.714534742755419</v>
      </c>
      <c r="D187" s="61">
        <f>'Cuadro 6'!E187</f>
        <v>115.06</v>
      </c>
      <c r="E187" s="61">
        <f>'Cuadro 6'!I187</f>
        <v>135.49</v>
      </c>
      <c r="F187" s="61">
        <f>'Cuadro 6'!M187</f>
        <v>139.13</v>
      </c>
      <c r="G187" s="207">
        <f t="shared" si="27"/>
        <v>0.85002357455736799</v>
      </c>
      <c r="H187" s="61">
        <f>'Cuadro 6'!S187</f>
        <v>0.33</v>
      </c>
      <c r="I187" s="61">
        <f>'Cuadro 6'!W187</f>
        <v>2.81</v>
      </c>
      <c r="J187" s="168">
        <f>'Cuadro 6'!AA187</f>
        <v>0.09</v>
      </c>
      <c r="K187" s="207">
        <f t="shared" si="28"/>
        <v>7.3330965215072466</v>
      </c>
      <c r="L187" s="61">
        <f>'Cuadro 6'!AG187</f>
        <v>5.31</v>
      </c>
      <c r="M187" s="61">
        <f>'Cuadro 6'!AK187</f>
        <v>10.97</v>
      </c>
      <c r="N187" s="168">
        <f>'Cuadro 6'!AO187</f>
        <v>10.27</v>
      </c>
      <c r="O187" s="207">
        <f t="shared" si="29"/>
        <v>9.4349443727633346</v>
      </c>
      <c r="P187" s="61">
        <f>'Cuadro 6'!AU187</f>
        <v>6.75</v>
      </c>
      <c r="Q187" s="61">
        <f>'Cuadro 6'!AY187</f>
        <v>11.78</v>
      </c>
      <c r="R187" s="168">
        <f>'Cuadro 6'!BC187</f>
        <v>17</v>
      </c>
    </row>
    <row r="188" spans="1:18" ht="15" customHeight="1" x14ac:dyDescent="0.25">
      <c r="A188" s="540"/>
      <c r="B188" s="53" t="s">
        <v>62</v>
      </c>
      <c r="C188" s="146">
        <f t="shared" si="26"/>
        <v>94.221837661777855</v>
      </c>
      <c r="D188" s="61">
        <f>'Cuadro 6'!E188</f>
        <v>115.83</v>
      </c>
      <c r="E188" s="61">
        <f>'Cuadro 6'!I188</f>
        <v>136.05000000000001</v>
      </c>
      <c r="F188" s="61">
        <f>'Cuadro 6'!M188</f>
        <v>139.41</v>
      </c>
      <c r="G188" s="207">
        <f t="shared" si="27"/>
        <v>0.54181688841885667</v>
      </c>
      <c r="H188" s="61">
        <f>'Cuadro 6'!S188</f>
        <v>0.67</v>
      </c>
      <c r="I188" s="61">
        <f>'Cuadro 6'!W188</f>
        <v>0.41</v>
      </c>
      <c r="J188" s="168">
        <f>'Cuadro 6'!AA188</f>
        <v>0.21</v>
      </c>
      <c r="K188" s="207">
        <f t="shared" si="28"/>
        <v>7.9141205144507296</v>
      </c>
      <c r="L188" s="61">
        <f>'Cuadro 6'!AG188</f>
        <v>6.02</v>
      </c>
      <c r="M188" s="61">
        <f>'Cuadro 6'!AK188</f>
        <v>11.43</v>
      </c>
      <c r="N188" s="168">
        <f>'Cuadro 6'!AO188</f>
        <v>10.5</v>
      </c>
      <c r="O188" s="207">
        <f t="shared" si="29"/>
        <v>9.8603802105065199</v>
      </c>
      <c r="P188" s="61">
        <f>'Cuadro 6'!AU188</f>
        <v>7.13</v>
      </c>
      <c r="Q188" s="61">
        <f>'Cuadro 6'!AY188</f>
        <v>13.77</v>
      </c>
      <c r="R188" s="168">
        <f>'Cuadro 6'!BC188</f>
        <v>15.3</v>
      </c>
    </row>
    <row r="189" spans="1:18" ht="15" customHeight="1" x14ac:dyDescent="0.25">
      <c r="A189" s="540"/>
      <c r="B189" s="53" t="s">
        <v>63</v>
      </c>
      <c r="C189" s="146">
        <f t="shared" si="26"/>
        <v>94.645167484503858</v>
      </c>
      <c r="D189" s="61">
        <f>'Cuadro 6'!E189</f>
        <v>116.59</v>
      </c>
      <c r="E189" s="61">
        <f>'Cuadro 6'!I189</f>
        <v>135.91</v>
      </c>
      <c r="F189" s="61">
        <f>'Cuadro 6'!M189</f>
        <v>140.03</v>
      </c>
      <c r="G189" s="207">
        <f t="shared" si="27"/>
        <v>0.45606698933539974</v>
      </c>
      <c r="H189" s="61">
        <f>'Cuadro 6'!S189</f>
        <v>0.66</v>
      </c>
      <c r="I189" s="61">
        <f>'Cuadro 6'!W189</f>
        <v>-0.1</v>
      </c>
      <c r="J189" s="168">
        <f>'Cuadro 6'!AA189</f>
        <v>0.44</v>
      </c>
      <c r="K189" s="207">
        <f t="shared" si="28"/>
        <v>8.3989684715771933</v>
      </c>
      <c r="L189" s="61">
        <f>'Cuadro 6'!AG189</f>
        <v>6.72</v>
      </c>
      <c r="M189" s="61">
        <f>'Cuadro 6'!AK189</f>
        <v>11.32</v>
      </c>
      <c r="N189" s="168">
        <f>'Cuadro 6'!AO189</f>
        <v>10.98</v>
      </c>
      <c r="O189" s="207">
        <f t="shared" si="29"/>
        <v>9.9009891576285138</v>
      </c>
      <c r="P189" s="61">
        <f>'Cuadro 6'!AU189</f>
        <v>7.64</v>
      </c>
      <c r="Q189" s="61">
        <f>'Cuadro 6'!AY189</f>
        <v>13.67</v>
      </c>
      <c r="R189" s="168">
        <f>'Cuadro 6'!BC189</f>
        <v>13.62</v>
      </c>
    </row>
    <row r="190" spans="1:18" ht="15" customHeight="1" x14ac:dyDescent="0.25">
      <c r="A190" s="540"/>
      <c r="B190" s="53" t="s">
        <v>64</v>
      </c>
      <c r="C190" s="146">
        <f t="shared" si="26"/>
        <v>94.716710815095951</v>
      </c>
      <c r="D190" s="61">
        <f>'Cuadro 6'!E190</f>
        <v>117.11</v>
      </c>
      <c r="E190" s="61">
        <f>'Cuadro 6'!I190</f>
        <v>134.6</v>
      </c>
      <c r="F190" s="61">
        <f>'Cuadro 6'!M190</f>
        <v>140.26</v>
      </c>
      <c r="G190" s="207">
        <f t="shared" si="27"/>
        <v>8.1109464867738387E-2</v>
      </c>
      <c r="H190" s="61">
        <f>'Cuadro 6'!S190</f>
        <v>0.44</v>
      </c>
      <c r="I190" s="61">
        <f>'Cuadro 6'!W190</f>
        <v>-0.97</v>
      </c>
      <c r="J190" s="168">
        <f>'Cuadro 6'!AA190</f>
        <v>0.16</v>
      </c>
      <c r="K190" s="207">
        <f t="shared" si="28"/>
        <v>8.480908452701696</v>
      </c>
      <c r="L190" s="61">
        <f>'Cuadro 6'!AG190</f>
        <v>7.19</v>
      </c>
      <c r="M190" s="61">
        <f>'Cuadro 6'!AK190</f>
        <v>10.25</v>
      </c>
      <c r="N190" s="168">
        <f>'Cuadro 6'!AO190</f>
        <v>11.17</v>
      </c>
      <c r="O190" s="207">
        <f t="shared" si="29"/>
        <v>9.208600937207537</v>
      </c>
      <c r="P190" s="61">
        <f>'Cuadro 6'!AU190</f>
        <v>7.83</v>
      </c>
      <c r="Q190" s="61">
        <f>'Cuadro 6'!AY190</f>
        <v>10.55</v>
      </c>
      <c r="R190" s="168">
        <f>'Cuadro 6'!BC190</f>
        <v>12.89</v>
      </c>
    </row>
    <row r="191" spans="1:18" ht="15" customHeight="1" x14ac:dyDescent="0.25">
      <c r="A191" s="540"/>
      <c r="B191" s="53" t="s">
        <v>65</v>
      </c>
      <c r="C191" s="146">
        <f t="shared" si="26"/>
        <v>95.071260646722251</v>
      </c>
      <c r="D191" s="61">
        <f>'Cuadro 6'!E191</f>
        <v>117.63</v>
      </c>
      <c r="E191" s="61">
        <f>'Cuadro 6'!I191</f>
        <v>135.02000000000001</v>
      </c>
      <c r="F191" s="61">
        <f>'Cuadro 6'!M191</f>
        <v>140.52000000000001</v>
      </c>
      <c r="G191" s="207">
        <f t="shared" si="27"/>
        <v>0.37759123393332172</v>
      </c>
      <c r="H191" s="61">
        <f>'Cuadro 6'!S191</f>
        <v>0.45</v>
      </c>
      <c r="I191" s="61">
        <f>'Cuadro 6'!W191</f>
        <v>0.31</v>
      </c>
      <c r="J191" s="168">
        <f>'Cuadro 6'!AA191</f>
        <v>0.18</v>
      </c>
      <c r="K191" s="207">
        <f t="shared" si="28"/>
        <v>8.8869813356764364</v>
      </c>
      <c r="L191" s="61">
        <f>'Cuadro 6'!AG191</f>
        <v>7.67</v>
      </c>
      <c r="M191" s="61">
        <f>'Cuadro 6'!AK191</f>
        <v>10.59</v>
      </c>
      <c r="N191" s="168">
        <f>'Cuadro 6'!AO191</f>
        <v>11.37</v>
      </c>
      <c r="O191" s="207">
        <f t="shared" si="29"/>
        <v>9.2356599319145847</v>
      </c>
      <c r="P191" s="61">
        <f>'Cuadro 6'!AU191</f>
        <v>8.07</v>
      </c>
      <c r="Q191" s="61">
        <f>'Cuadro 6'!AY191</f>
        <v>10.45</v>
      </c>
      <c r="R191" s="168">
        <f>'Cuadro 6'!BC191</f>
        <v>12.23</v>
      </c>
    </row>
    <row r="192" spans="1:18" ht="15" customHeight="1" x14ac:dyDescent="0.25">
      <c r="A192" s="541"/>
      <c r="B192" s="54" t="s">
        <v>66</v>
      </c>
      <c r="C192" s="146">
        <f t="shared" si="26"/>
        <v>79.673456669656531</v>
      </c>
      <c r="D192" s="61">
        <f>'Cuadro 6'!E192</f>
        <v>118.44</v>
      </c>
      <c r="E192" s="61">
        <f>'Cuadro 6'!I192</f>
        <v>136.33000000000001</v>
      </c>
      <c r="F192" s="61">
        <f>'Cuadro 6'!M192</f>
        <v>140.51</v>
      </c>
      <c r="G192" s="207">
        <f t="shared" si="27"/>
        <v>0.64654201326946337</v>
      </c>
      <c r="H192" s="61">
        <f>'Cuadro 6'!S192</f>
        <v>0.69</v>
      </c>
      <c r="I192" s="61">
        <f>'Cuadro 6'!W192</f>
        <v>0.97</v>
      </c>
      <c r="J192" s="168">
        <f>'Cuadro 6'!AA192</f>
        <v>-0.01</v>
      </c>
      <c r="K192" s="207">
        <f t="shared" si="28"/>
        <v>9.5871506263619395</v>
      </c>
      <c r="L192" s="61">
        <f>'Cuadro 6'!AG192</f>
        <v>8.41</v>
      </c>
      <c r="M192" s="61">
        <f>'Cuadro 6'!AK192</f>
        <v>11.66</v>
      </c>
      <c r="N192" s="168">
        <f>'Cuadro 6'!AO192</f>
        <v>11.36</v>
      </c>
      <c r="O192" s="207">
        <f t="shared" si="29"/>
        <v>9.5871506263619395</v>
      </c>
      <c r="P192" s="61">
        <f>'Cuadro 6'!AU192</f>
        <v>8.41</v>
      </c>
      <c r="Q192" s="61">
        <f>'Cuadro 6'!AY192</f>
        <v>11.66</v>
      </c>
      <c r="R192" s="168">
        <f>'Cuadro 6'!BC192</f>
        <v>11.36</v>
      </c>
    </row>
    <row r="193" spans="1:18" x14ac:dyDescent="0.25">
      <c r="A193" s="420">
        <v>2024</v>
      </c>
      <c r="B193" s="344" t="s">
        <v>55</v>
      </c>
      <c r="C193" s="225">
        <f t="shared" ref="C193:C199" si="30">IF($B193="Diciembre",C181/(1+K193/100),
IF($B193="Enero",C192*(1+K193/100),
IF($B193="Febrero",C191*(1+K193/100),
IF($B193="Marzo",C190*(1+K193/100),
IF($B193="Abril",C189*(1+K193/100),
IF($B193="Mayo",C188*(1+K193/100),
IF($B193="Junio",C187*(1+K193/100),
IF($B193="Julio",C186*(1+K193/100),
IF($B193="Agosto",C185*(1+K193/100),
IF($B193="Septiembre",C184*(1+K193/100),
IF($B193="Octubre",C183*(1+K193/100),
IF($B193="Noviembre",C182*(1+K193/100),"Error"))))))))))))</f>
        <v>80.380771489226177</v>
      </c>
      <c r="D193" s="222">
        <f>'Cuadro 6'!E193</f>
        <v>119.56</v>
      </c>
      <c r="E193" s="222">
        <f>'Cuadro 6'!I193</f>
        <v>136.63</v>
      </c>
      <c r="F193" s="222">
        <f>'Cuadro 6'!M193</f>
        <v>142.83000000000001</v>
      </c>
      <c r="G193" s="225">
        <f t="shared" si="27"/>
        <v>0.88776720520904751</v>
      </c>
      <c r="H193" s="222">
        <f>'Cuadro 6'!S193</f>
        <v>0.94</v>
      </c>
      <c r="I193" s="222">
        <f>'Cuadro 6'!W193</f>
        <v>0.22</v>
      </c>
      <c r="J193" s="231">
        <f>'Cuadro 6'!AA193</f>
        <v>1.66</v>
      </c>
      <c r="K193" s="245">
        <f t="shared" si="28"/>
        <v>0.88776720520904751</v>
      </c>
      <c r="L193" s="222">
        <f>'Cuadro 6'!AG193</f>
        <v>0.94</v>
      </c>
      <c r="M193" s="222">
        <f>'Cuadro 6'!AK193</f>
        <v>0.22</v>
      </c>
      <c r="N193" s="222">
        <f>'Cuadro 6'!AO193</f>
        <v>1.66</v>
      </c>
      <c r="O193" s="225">
        <f t="shared" si="29"/>
        <v>9.5640860924265247</v>
      </c>
      <c r="P193" s="222">
        <f>'Cuadro 6'!AU193</f>
        <v>8.89</v>
      </c>
      <c r="Q193" s="222">
        <f>'Cuadro 6'!AY193</f>
        <v>11.61</v>
      </c>
      <c r="R193" s="231">
        <f>'Cuadro 6'!BC193</f>
        <v>9.31</v>
      </c>
    </row>
    <row r="194" spans="1:18" x14ac:dyDescent="0.25">
      <c r="A194" s="421"/>
      <c r="B194" s="167" t="s">
        <v>56</v>
      </c>
      <c r="C194" s="207">
        <f t="shared" si="30"/>
        <v>81.561918153155531</v>
      </c>
      <c r="D194" s="61">
        <f>'Cuadro 6'!E194</f>
        <v>120.98</v>
      </c>
      <c r="E194" s="61">
        <f>'Cuadro 6'!I194</f>
        <v>140.69999999999999</v>
      </c>
      <c r="F194" s="61">
        <f>'Cuadro 6'!M194</f>
        <v>143.44</v>
      </c>
      <c r="G194" s="207">
        <f t="shared" si="27"/>
        <v>1.4747283292693063</v>
      </c>
      <c r="H194" s="61">
        <f>'Cuadro 6'!S194</f>
        <v>1.19</v>
      </c>
      <c r="I194" s="61">
        <f>'Cuadro 6'!W194</f>
        <v>2.98</v>
      </c>
      <c r="J194" s="168">
        <f>'Cuadro 6'!AA194</f>
        <v>0.42</v>
      </c>
      <c r="K194" s="146">
        <f t="shared" si="28"/>
        <v>2.3702517280365667</v>
      </c>
      <c r="L194" s="61">
        <f>'Cuadro 6'!AG194</f>
        <v>2.14</v>
      </c>
      <c r="M194" s="61">
        <f>'Cuadro 6'!AK194</f>
        <v>3.2</v>
      </c>
      <c r="N194" s="61">
        <f>'Cuadro 6'!AO194</f>
        <v>2.09</v>
      </c>
      <c r="O194" s="207">
        <f t="shared" si="29"/>
        <v>9.8702853517868512</v>
      </c>
      <c r="P194" s="61">
        <f>'Cuadro 6'!AU194</f>
        <v>9.61</v>
      </c>
      <c r="Q194" s="61">
        <f>'Cuadro 6'!AY194</f>
        <v>12.57</v>
      </c>
      <c r="R194" s="168">
        <f>'Cuadro 6'!BC194</f>
        <v>6.95</v>
      </c>
    </row>
    <row r="195" spans="1:18" x14ac:dyDescent="0.25">
      <c r="A195" s="421"/>
      <c r="B195" s="167" t="s">
        <v>57</v>
      </c>
      <c r="C195" s="207">
        <f t="shared" si="30"/>
        <v>82.174359107830156</v>
      </c>
      <c r="D195" s="61">
        <f>'Cuadro 6'!E195</f>
        <v>121.93</v>
      </c>
      <c r="E195" s="61">
        <f>'Cuadro 6'!I195</f>
        <v>142.16999999999999</v>
      </c>
      <c r="F195" s="61">
        <f>'Cuadro 6'!M195</f>
        <v>143.69</v>
      </c>
      <c r="G195" s="207">
        <f t="shared" si="27"/>
        <v>0.74723790997168638</v>
      </c>
      <c r="H195" s="61">
        <f>'Cuadro 6'!S195</f>
        <v>0.78</v>
      </c>
      <c r="I195" s="61">
        <f>'Cuadro 6'!W195</f>
        <v>1.04</v>
      </c>
      <c r="J195" s="168">
        <f>'Cuadro 6'!AA195</f>
        <v>0.18</v>
      </c>
      <c r="K195" s="146">
        <f t="shared" si="28"/>
        <v>3.1389405489746682</v>
      </c>
      <c r="L195" s="61">
        <f>'Cuadro 6'!AG195</f>
        <v>2.94</v>
      </c>
      <c r="M195" s="61">
        <f>'Cuadro 6'!AK195</f>
        <v>4.28</v>
      </c>
      <c r="N195" s="61">
        <f>'Cuadro 6'!AO195</f>
        <v>2.27</v>
      </c>
      <c r="O195" s="207">
        <f t="shared" si="29"/>
        <v>9.5514990904772645</v>
      </c>
      <c r="P195" s="61">
        <f>'Cuadro 6'!AU195</f>
        <v>9.61</v>
      </c>
      <c r="Q195" s="61">
        <f>'Cuadro 6'!AY195</f>
        <v>12.55</v>
      </c>
      <c r="R195" s="168">
        <f>'Cuadro 6'!BC195</f>
        <v>4.88</v>
      </c>
    </row>
    <row r="196" spans="1:18" x14ac:dyDescent="0.25">
      <c r="A196" s="421"/>
      <c r="B196" s="167" t="s">
        <v>58</v>
      </c>
      <c r="C196" s="207">
        <f t="shared" si="30"/>
        <v>83.369983769108231</v>
      </c>
      <c r="D196" s="61">
        <f>'Cuadro 6'!E196</f>
        <v>124.03</v>
      </c>
      <c r="E196" s="61">
        <f>'Cuadro 6'!I196</f>
        <v>143.96</v>
      </c>
      <c r="F196" s="61">
        <f>'Cuadro 6'!M196</f>
        <v>144.56</v>
      </c>
      <c r="G196" s="207">
        <f t="shared" si="27"/>
        <v>1.4467295963168423</v>
      </c>
      <c r="H196" s="61">
        <f>'Cuadro 6'!S196</f>
        <v>1.72</v>
      </c>
      <c r="I196" s="61">
        <f>'Cuadro 6'!W196</f>
        <v>1.26</v>
      </c>
      <c r="J196" s="168">
        <f>'Cuadro 6'!AA196</f>
        <v>0.6</v>
      </c>
      <c r="K196" s="146">
        <f t="shared" si="28"/>
        <v>4.6395967414571917</v>
      </c>
      <c r="L196" s="61">
        <f>'Cuadro 6'!AG196</f>
        <v>4.72</v>
      </c>
      <c r="M196" s="61">
        <f>'Cuadro 6'!AK196</f>
        <v>5.6</v>
      </c>
      <c r="N196" s="61">
        <f>'Cuadro 6'!AO196</f>
        <v>2.89</v>
      </c>
      <c r="O196" s="207">
        <f t="shared" si="29"/>
        <v>9.0623114898791819</v>
      </c>
      <c r="P196" s="61">
        <f>'Cuadro 6'!AU196</f>
        <v>10.09</v>
      </c>
      <c r="Q196" s="61">
        <f>'Cuadro 6'!AY196</f>
        <v>9.57</v>
      </c>
      <c r="R196" s="168">
        <f>'Cuadro 6'!BC196</f>
        <v>4.09</v>
      </c>
    </row>
    <row r="197" spans="1:18" x14ac:dyDescent="0.25">
      <c r="A197" s="421"/>
      <c r="B197" s="167" t="s">
        <v>59</v>
      </c>
      <c r="C197" s="207">
        <f t="shared" si="30"/>
        <v>83.851289778863404</v>
      </c>
      <c r="D197" s="61">
        <f>'Cuadro 6'!E197</f>
        <v>124.94</v>
      </c>
      <c r="E197" s="61">
        <f>'Cuadro 6'!I197</f>
        <v>144.5</v>
      </c>
      <c r="F197" s="61">
        <f>'Cuadro 6'!M197</f>
        <v>144.96</v>
      </c>
      <c r="G197" s="207">
        <f t="shared" si="27"/>
        <v>0.57937882400098228</v>
      </c>
      <c r="H197" s="61">
        <f>'Cuadro 6'!S197</f>
        <v>0.73</v>
      </c>
      <c r="I197" s="61">
        <f>'Cuadro 6'!W197</f>
        <v>0.37</v>
      </c>
      <c r="J197" s="168">
        <f>'Cuadro 6'!AA197</f>
        <v>0.27</v>
      </c>
      <c r="K197" s="146">
        <f t="shared" si="28"/>
        <v>5.2436950570992273</v>
      </c>
      <c r="L197" s="61">
        <f>'Cuadro 6'!AG197</f>
        <v>5.48</v>
      </c>
      <c r="M197" s="61">
        <f>'Cuadro 6'!AK197</f>
        <v>5.99</v>
      </c>
      <c r="N197" s="61">
        <f>'Cuadro 6'!AO197</f>
        <v>3.17</v>
      </c>
      <c r="O197" s="207">
        <f t="shared" si="29"/>
        <v>9.0124831244327801</v>
      </c>
      <c r="P197" s="61">
        <f>'Cuadro 6'!AU197</f>
        <v>9.7200000000000006</v>
      </c>
      <c r="Q197" s="61">
        <f>'Cuadro 6'!AY197</f>
        <v>10.16</v>
      </c>
      <c r="R197" s="168">
        <f>'Cuadro 6'!BC197</f>
        <v>4.41</v>
      </c>
    </row>
    <row r="198" spans="1:18" x14ac:dyDescent="0.25">
      <c r="A198" s="421"/>
      <c r="B198" s="167" t="s">
        <v>60</v>
      </c>
      <c r="C198" s="207">
        <f t="shared" si="30"/>
        <v>84.16790989380263</v>
      </c>
      <c r="D198" s="61">
        <f>'Cuadro 6'!E198</f>
        <v>125.46</v>
      </c>
      <c r="E198" s="61">
        <f>'Cuadro 6'!I198</f>
        <v>144.9</v>
      </c>
      <c r="F198" s="61">
        <f>'Cuadro 6'!M198</f>
        <v>145.43</v>
      </c>
      <c r="G198" s="207">
        <f t="shared" ref="G198:G199" si="31">+H198*0.623784259963279+I198*0.224380644178743+J198*0.151835095857977</f>
        <v>0.37492155118775766</v>
      </c>
      <c r="H198" s="61">
        <f>'Cuadro 6'!S198</f>
        <v>0.42</v>
      </c>
      <c r="I198" s="61">
        <f>'Cuadro 6'!W198</f>
        <v>0.28000000000000003</v>
      </c>
      <c r="J198" s="168">
        <f>'Cuadro 6'!AA198</f>
        <v>0.33</v>
      </c>
      <c r="K198" s="146">
        <f t="shared" ref="K198:K199" si="32">+L198*0.623784259963279+M198*0.224380644178743+N198*0.151835095857977</f>
        <v>5.6410922934862491</v>
      </c>
      <c r="L198" s="61">
        <f>'Cuadro 6'!AG198</f>
        <v>5.93</v>
      </c>
      <c r="M198" s="61">
        <f>'Cuadro 6'!AK198</f>
        <v>6.28</v>
      </c>
      <c r="N198" s="61">
        <f>'Cuadro 6'!AO198</f>
        <v>3.51</v>
      </c>
      <c r="O198" s="207">
        <f t="shared" ref="O198:O199" si="33">+P198*0.623784259963279+Q198*0.224380644178743+R198*0.151835095857977</f>
        <v>8.7976375960971698</v>
      </c>
      <c r="P198" s="61">
        <f>'Cuadro 6'!AU198</f>
        <v>9.4</v>
      </c>
      <c r="Q198" s="61">
        <f>'Cuadro 6'!AY198</f>
        <v>9.9499999999999993</v>
      </c>
      <c r="R198" s="168">
        <f>'Cuadro 6'!BC198</f>
        <v>4.62</v>
      </c>
    </row>
    <row r="199" spans="1:18" x14ac:dyDescent="0.25">
      <c r="A199" s="421"/>
      <c r="B199" s="167" t="s">
        <v>61</v>
      </c>
      <c r="C199" s="207">
        <f t="shared" si="30"/>
        <v>84.736847449883854</v>
      </c>
      <c r="D199" s="61">
        <f>'Cuadro 6'!E199</f>
        <v>125.98</v>
      </c>
      <c r="E199" s="61">
        <f>'Cuadro 6'!I199</f>
        <v>147.56</v>
      </c>
      <c r="F199" s="61">
        <f>'Cuadro 6'!M199</f>
        <v>145.49</v>
      </c>
      <c r="G199" s="207">
        <f t="shared" si="31"/>
        <v>0.67468533570815059</v>
      </c>
      <c r="H199" s="61">
        <f>'Cuadro 6'!S199</f>
        <v>0.41</v>
      </c>
      <c r="I199" s="61">
        <f>'Cuadro 6'!W199</f>
        <v>1.84</v>
      </c>
      <c r="J199" s="168">
        <f>'Cuadro 6'!AA199</f>
        <v>0.04</v>
      </c>
      <c r="K199" s="146">
        <f t="shared" si="32"/>
        <v>6.3551789916951158</v>
      </c>
      <c r="L199" s="61">
        <f>'Cuadro 6'!AG199</f>
        <v>6.36</v>
      </c>
      <c r="M199" s="61">
        <f>'Cuadro 6'!AK199</f>
        <v>8.24</v>
      </c>
      <c r="N199" s="61">
        <f>'Cuadro 6'!AO199</f>
        <v>3.55</v>
      </c>
      <c r="O199" s="207">
        <f t="shared" si="33"/>
        <v>8.6128305547550745</v>
      </c>
      <c r="P199" s="61">
        <f>'Cuadro 6'!AU199</f>
        <v>9.49</v>
      </c>
      <c r="Q199" s="61">
        <f>'Cuadro 6'!AY199</f>
        <v>8.91</v>
      </c>
      <c r="R199" s="168">
        <f>'Cuadro 6'!BC199</f>
        <v>4.57</v>
      </c>
    </row>
    <row r="200" spans="1:18" x14ac:dyDescent="0.25">
      <c r="A200" s="421"/>
      <c r="B200" s="167" t="s">
        <v>62</v>
      </c>
      <c r="C200" s="207">
        <f t="shared" ref="C200:C206" si="34">IF($B200="Diciembre",C188/(1+K200/100),
IF($B200="Enero",C199*(1+K200/100),
IF($B200="Febrero",C198*(1+K200/100),
IF($B200="Marzo",C197*(1+K200/100),
IF($B200="Abril",C196*(1+K200/100),
IF($B200="Mayo",C195*(1+K200/100),
IF($B200="Junio",C194*(1+K200/100),
IF($B200="Julio",C193*(1+K200/100),
IF($B200="Agosto",C192*(1+K200/100),
IF($B200="Septiembre",C191*(1+K200/100),
IF($B200="Octubre",C190*(1+K200/100),
IF($B200="Noviembre",C189*(1+K200/100),"Error"))))))))))))</f>
        <v>85.149534088333212</v>
      </c>
      <c r="D200" s="61">
        <f>'Cuadro 6'!E200</f>
        <v>127.02</v>
      </c>
      <c r="E200" s="61">
        <f>'Cuadro 6'!I200</f>
        <v>147.5</v>
      </c>
      <c r="F200" s="61">
        <f>'Cuadro 6'!M200</f>
        <v>145.31</v>
      </c>
      <c r="G200" s="207">
        <f t="shared" ref="G200:G206" si="35">+H200*0.623784259963279+I200*0.224380644178743+J200*0.151835095857977</f>
        <v>0.48430765589978181</v>
      </c>
      <c r="H200" s="61">
        <f>'Cuadro 6'!S200</f>
        <v>0.82</v>
      </c>
      <c r="I200" s="61">
        <f>'Cuadro 6'!W200</f>
        <v>-0.04</v>
      </c>
      <c r="J200" s="168">
        <f>'Cuadro 6'!AA200</f>
        <v>-0.12</v>
      </c>
      <c r="K200" s="146">
        <f t="shared" ref="K200:K206" si="36">+L200*0.623784259963279+M200*0.224380644178743+N200*0.151835095857977</f>
        <v>6.873151545792326</v>
      </c>
      <c r="L200" s="61">
        <f>'Cuadro 6'!AG200</f>
        <v>7.24</v>
      </c>
      <c r="M200" s="61">
        <f>'Cuadro 6'!AK200</f>
        <v>8.19</v>
      </c>
      <c r="N200" s="61">
        <f>'Cuadro 6'!AO200</f>
        <v>3.42</v>
      </c>
      <c r="O200" s="207">
        <f t="shared" ref="O200:O206" si="37">+P200*0.623784259963279+Q200*0.224380644178743+R200*0.151835095857977</f>
        <v>8.5488217816681136</v>
      </c>
      <c r="P200" s="61">
        <f>'Cuadro 6'!AU200</f>
        <v>9.65</v>
      </c>
      <c r="Q200" s="61">
        <f>'Cuadro 6'!AY200</f>
        <v>8.41</v>
      </c>
      <c r="R200" s="168">
        <f>'Cuadro 6'!BC200</f>
        <v>4.2300000000000004</v>
      </c>
    </row>
    <row r="201" spans="1:18" x14ac:dyDescent="0.25">
      <c r="A201" s="421"/>
      <c r="B201" s="167" t="s">
        <v>63</v>
      </c>
      <c r="C201" s="207">
        <f t="shared" si="34"/>
        <v>85.571260980300025</v>
      </c>
      <c r="D201" s="61">
        <f>'Cuadro 6'!E201</f>
        <v>127.9</v>
      </c>
      <c r="E201" s="61">
        <f>'Cuadro 6'!I201</f>
        <v>147.75</v>
      </c>
      <c r="F201" s="61">
        <f>'Cuadro 6'!M201</f>
        <v>145.57</v>
      </c>
      <c r="G201" s="207">
        <f t="shared" si="35"/>
        <v>0.50212400873911756</v>
      </c>
      <c r="H201" s="61">
        <f>'Cuadro 6'!S201</f>
        <v>0.7</v>
      </c>
      <c r="I201" s="61">
        <f>'Cuadro 6'!W201</f>
        <v>0.17</v>
      </c>
      <c r="J201" s="168">
        <f>'Cuadro 6'!AA201</f>
        <v>0.18</v>
      </c>
      <c r="K201" s="146">
        <f t="shared" si="36"/>
        <v>7.4024707313717624</v>
      </c>
      <c r="L201" s="61">
        <f>'Cuadro 6'!AG201</f>
        <v>7.98</v>
      </c>
      <c r="M201" s="61">
        <f>'Cuadro 6'!AK201</f>
        <v>8.3699999999999992</v>
      </c>
      <c r="N201" s="61">
        <f>'Cuadro 6'!AO201</f>
        <v>3.6</v>
      </c>
      <c r="O201" s="207">
        <f t="shared" si="37"/>
        <v>8.6048113610796673</v>
      </c>
      <c r="P201" s="61">
        <f>'Cuadro 6'!AU201</f>
        <v>9.6999999999999993</v>
      </c>
      <c r="Q201" s="61">
        <f>'Cuadro 6'!AY201</f>
        <v>8.7100000000000009</v>
      </c>
      <c r="R201" s="168">
        <f>'Cuadro 6'!BC201</f>
        <v>3.95</v>
      </c>
    </row>
    <row r="202" spans="1:18" x14ac:dyDescent="0.25">
      <c r="A202" s="421"/>
      <c r="B202" s="167" t="s">
        <v>64</v>
      </c>
      <c r="C202" s="207">
        <f t="shared" si="34"/>
        <v>85.749283591023371</v>
      </c>
      <c r="D202" s="61">
        <f>'Cuadro 6'!E202</f>
        <v>128.34</v>
      </c>
      <c r="E202" s="61">
        <f>'Cuadro 6'!I202</f>
        <v>147.71</v>
      </c>
      <c r="F202" s="61">
        <f>'Cuadro 6'!M202</f>
        <v>145.47999999999999</v>
      </c>
      <c r="G202" s="207">
        <f t="shared" si="35"/>
        <v>4.5299921701218326E-2</v>
      </c>
      <c r="H202" s="61">
        <f>'Cuadro 6'!S202</f>
        <v>0.35</v>
      </c>
      <c r="I202" s="61">
        <f>'Cuadro 6'!W202</f>
        <v>-0.02</v>
      </c>
      <c r="J202" s="168">
        <f>'Cuadro 6'!AA202</f>
        <v>-1.1100000000000001</v>
      </c>
      <c r="K202" s="146">
        <f t="shared" si="36"/>
        <v>7.6259110315227554</v>
      </c>
      <c r="L202" s="61">
        <f>'Cuadro 6'!AG202</f>
        <v>8.36</v>
      </c>
      <c r="M202" s="61">
        <f>'Cuadro 6'!AK202</f>
        <v>8.35</v>
      </c>
      <c r="N202" s="61">
        <f>'Cuadro 6'!AO202</f>
        <v>3.54</v>
      </c>
      <c r="O202" s="207">
        <f t="shared" si="37"/>
        <v>8.7323850839404766</v>
      </c>
      <c r="P202" s="61">
        <f>'Cuadro 6'!AU202</f>
        <v>9.59</v>
      </c>
      <c r="Q202" s="61">
        <f>'Cuadro 6'!AY202</f>
        <v>9.74</v>
      </c>
      <c r="R202" s="168">
        <f>'Cuadro 6'!BC202</f>
        <v>3.72</v>
      </c>
    </row>
    <row r="203" spans="1:18" x14ac:dyDescent="0.25">
      <c r="A203" s="421"/>
      <c r="B203" s="167" t="s">
        <v>65</v>
      </c>
      <c r="C203" s="207">
        <f t="shared" si="34"/>
        <v>86.027484996644759</v>
      </c>
      <c r="D203" s="61">
        <f>'Cuadro 6'!E203</f>
        <v>128.85</v>
      </c>
      <c r="E203" s="61">
        <f>'Cuadro 6'!I203</f>
        <v>148.06</v>
      </c>
      <c r="F203" s="61">
        <f>'Cuadro 6'!M203</f>
        <v>145.74</v>
      </c>
      <c r="G203" s="207">
        <f t="shared" si="35"/>
        <v>0.22728307189390773</v>
      </c>
      <c r="H203" s="61">
        <f>'Cuadro 6'!S203</f>
        <v>0.39</v>
      </c>
      <c r="I203" s="61">
        <f>'Cuadro 6'!W203</f>
        <v>0.24</v>
      </c>
      <c r="J203" s="168">
        <f>'Cuadro 6'!AA203</f>
        <v>-0.46</v>
      </c>
      <c r="K203" s="146">
        <f t="shared" si="36"/>
        <v>7.9750880564068209</v>
      </c>
      <c r="L203" s="61">
        <f>'Cuadro 6'!AG203</f>
        <v>8.7799999999999994</v>
      </c>
      <c r="M203" s="61">
        <f>'Cuadro 6'!AK203</f>
        <v>8.61</v>
      </c>
      <c r="N203" s="61">
        <f>'Cuadro 6'!AO203</f>
        <v>3.73</v>
      </c>
      <c r="O203" s="207">
        <f t="shared" si="37"/>
        <v>8.6832454194080135</v>
      </c>
      <c r="P203" s="61">
        <f>'Cuadro 6'!AU203</f>
        <v>9.5399999999999991</v>
      </c>
      <c r="Q203" s="61">
        <f>'Cuadro 6'!AY203</f>
        <v>9.66</v>
      </c>
      <c r="R203" s="168">
        <f>'Cuadro 6'!BC203</f>
        <v>3.72</v>
      </c>
    </row>
    <row r="204" spans="1:18" x14ac:dyDescent="0.25">
      <c r="A204" s="421"/>
      <c r="B204" s="167" t="s">
        <v>66</v>
      </c>
      <c r="C204" s="207">
        <f t="shared" si="34"/>
        <v>73.572902651485975</v>
      </c>
      <c r="D204" s="61">
        <f>'Cuadro 6'!E204</f>
        <v>129.22999999999999</v>
      </c>
      <c r="E204" s="61">
        <f>'Cuadro 6'!I204</f>
        <v>148.59</v>
      </c>
      <c r="F204" s="61">
        <f>'Cuadro 6'!M204</f>
        <v>146.04</v>
      </c>
      <c r="G204" s="208">
        <f t="shared" si="35"/>
        <v>0.2496920983903739</v>
      </c>
      <c r="H204" s="27">
        <f>'Cuadro 6'!S204</f>
        <v>0.3</v>
      </c>
      <c r="I204" s="27">
        <f>'Cuadro 6'!W204</f>
        <v>0.36</v>
      </c>
      <c r="J204" s="33">
        <f>'Cuadro 6'!AA204</f>
        <v>-0.12</v>
      </c>
      <c r="K204" s="62">
        <f t="shared" si="36"/>
        <v>8.2918490345131683</v>
      </c>
      <c r="L204" s="27">
        <f>'Cuadro 6'!AG204</f>
        <v>9.1</v>
      </c>
      <c r="M204" s="27">
        <f>'Cuadro 6'!AK204</f>
        <v>8.99</v>
      </c>
      <c r="N204" s="27">
        <f>'Cuadro 6'!AO204</f>
        <v>3.94</v>
      </c>
      <c r="O204" s="208">
        <f t="shared" si="37"/>
        <v>8.2918490345131683</v>
      </c>
      <c r="P204" s="27">
        <f>'Cuadro 6'!AU204</f>
        <v>9.1</v>
      </c>
      <c r="Q204" s="27">
        <f>'Cuadro 6'!AY204</f>
        <v>8.99</v>
      </c>
      <c r="R204" s="33">
        <f>'Cuadro 6'!BC204</f>
        <v>3.94</v>
      </c>
    </row>
    <row r="205" spans="1:18" x14ac:dyDescent="0.25">
      <c r="A205" s="420">
        <v>2025</v>
      </c>
      <c r="B205" s="344" t="s">
        <v>55</v>
      </c>
      <c r="C205" s="225">
        <f t="shared" si="34"/>
        <v>73.984715372661611</v>
      </c>
      <c r="D205" s="222">
        <f>'Cuadro 6'!E205</f>
        <v>129.78</v>
      </c>
      <c r="E205" s="222">
        <f>'Cuadro 6'!I205</f>
        <v>148.94</v>
      </c>
      <c r="F205" s="231">
        <f>'Cuadro 6'!M205</f>
        <v>148.35</v>
      </c>
      <c r="G205" s="225">
        <f t="shared" si="35"/>
        <v>0.9411813265047877</v>
      </c>
      <c r="H205" s="222">
        <f>'Cuadro 6'!S205</f>
        <v>0.43</v>
      </c>
      <c r="I205" s="222">
        <f>'Cuadro 6'!W205</f>
        <v>1.93</v>
      </c>
      <c r="J205" s="231">
        <f>'Cuadro 6'!AA205</f>
        <v>1.58</v>
      </c>
      <c r="K205" s="225">
        <f t="shared" si="36"/>
        <v>0.5597342314009246</v>
      </c>
      <c r="L205" s="222">
        <f>'Cuadro 6'!AG205</f>
        <v>0.43</v>
      </c>
      <c r="M205" s="222">
        <f>'Cuadro 6'!AK205</f>
        <v>0.23</v>
      </c>
      <c r="N205" s="231">
        <f>'Cuadro 6'!AO205</f>
        <v>1.58</v>
      </c>
      <c r="O205" s="225">
        <f t="shared" si="37"/>
        <v>7.9411084967483028</v>
      </c>
      <c r="P205" s="222">
        <f>'Cuadro 6'!AU205</f>
        <v>8.5500000000000007</v>
      </c>
      <c r="Q205" s="222">
        <f>'Cuadro 6'!AY205</f>
        <v>9.01</v>
      </c>
      <c r="R205" s="231">
        <f>'Cuadro 6'!BC205</f>
        <v>3.86</v>
      </c>
    </row>
    <row r="206" spans="1:18" x14ac:dyDescent="0.25">
      <c r="A206" s="421"/>
      <c r="B206" s="167" t="s">
        <v>56</v>
      </c>
      <c r="C206" s="207">
        <f t="shared" si="34"/>
        <v>74.895753609593783</v>
      </c>
      <c r="D206" s="61">
        <f>'Cuadro 6'!E206</f>
        <v>131.33000000000001</v>
      </c>
      <c r="E206" s="61">
        <f>'Cuadro 6'!I206</f>
        <v>150.91</v>
      </c>
      <c r="F206" s="168">
        <f>'Cuadro 6'!M206</f>
        <v>150.19</v>
      </c>
      <c r="G206" s="207">
        <f t="shared" si="35"/>
        <v>2.2858378790598013</v>
      </c>
      <c r="H206" s="61">
        <f>'Cuadro 6'!S206</f>
        <v>1.19</v>
      </c>
      <c r="I206" s="61">
        <f>'Cuadro 6'!W206</f>
        <v>6.04</v>
      </c>
      <c r="J206" s="168">
        <f>'Cuadro 6'!AA206</f>
        <v>1.24</v>
      </c>
      <c r="K206" s="207">
        <f t="shared" si="36"/>
        <v>1.7980138208956384</v>
      </c>
      <c r="L206" s="61">
        <f>'Cuadro 6'!AG206</f>
        <v>1.63</v>
      </c>
      <c r="M206" s="61">
        <f>'Cuadro 6'!AK206</f>
        <v>1.56</v>
      </c>
      <c r="N206" s="168">
        <f>'Cuadro 6'!AO206</f>
        <v>2.84</v>
      </c>
      <c r="O206" s="207">
        <f t="shared" si="37"/>
        <v>7.6837400435144145</v>
      </c>
      <c r="P206" s="61">
        <f>'Cuadro 6'!AU206</f>
        <v>8.56</v>
      </c>
      <c r="Q206" s="61">
        <f>'Cuadro 6'!AY206</f>
        <v>7.26</v>
      </c>
      <c r="R206" s="168">
        <f>'Cuadro 6'!BC206</f>
        <v>4.71</v>
      </c>
    </row>
    <row r="207" spans="1:18" x14ac:dyDescent="0.25">
      <c r="A207" s="421"/>
      <c r="B207" s="167" t="s">
        <v>57</v>
      </c>
      <c r="C207" s="207">
        <f t="shared" ref="C207:C213" si="38">IF($B207="Diciembre",C195/(1+K207/100),
IF($B207="Enero",C206*(1+K207/100),
IF($B207="Febrero",C205*(1+K207/100),
IF($B207="Marzo",C204*(1+K207/100),
IF($B207="Abril",C203*(1+K207/100),
IF($B207="Mayo",C202*(1+K207/100),
IF($B207="Junio",C201*(1+K207/100),
IF($B207="Julio",C200*(1+K207/100),
IF($B207="Agosto",C199*(1+K207/100),
IF($B207="Septiembre",C198*(1+K207/100),
IF($B207="Octubre",C197*(1+K207/100),
IF($B207="Noviembre",C196*(1+K207/100),"Error"))))))))))))</f>
        <v>75.334218887019844</v>
      </c>
      <c r="D207" s="61">
        <f>'Cuadro 6'!E207</f>
        <v>132.03</v>
      </c>
      <c r="E207" s="61">
        <f>'Cuadro 6'!I207</f>
        <v>152.15</v>
      </c>
      <c r="F207" s="168">
        <f>'Cuadro 6'!M207</f>
        <v>150.88999999999999</v>
      </c>
      <c r="G207" s="207">
        <f t="shared" ref="G207:G213" si="39">+H207*0.623784259963279+I207*0.224380644178743+J207*0.151835095857977</f>
        <v>0.58596028106035636</v>
      </c>
      <c r="H207" s="61">
        <f>'Cuadro 6'!S207</f>
        <v>0.53</v>
      </c>
      <c r="I207" s="61">
        <f>'Cuadro 6'!W207</f>
        <v>0.82</v>
      </c>
      <c r="J207" s="168">
        <f>'Cuadro 6'!AA207</f>
        <v>0.47</v>
      </c>
      <c r="K207" s="207">
        <f t="shared" ref="K207:K213" si="40">+L207*0.623784259963279+M207*0.224380644178743+N207*0.151835095857977</f>
        <v>2.3939741019559948</v>
      </c>
      <c r="L207" s="61">
        <f>'Cuadro 6'!AG207</f>
        <v>2.17</v>
      </c>
      <c r="M207" s="61">
        <f>'Cuadro 6'!AK207</f>
        <v>2.39</v>
      </c>
      <c r="N207" s="168">
        <f>'Cuadro 6'!AO207</f>
        <v>3.32</v>
      </c>
      <c r="O207" s="207">
        <f t="shared" ref="O207:O213" si="41">+P207*0.623784259963279+Q207*0.224380644178743+R207*0.151835095857977</f>
        <v>7.5070174674788221</v>
      </c>
      <c r="P207" s="61">
        <f>'Cuadro 6'!AU207</f>
        <v>8.2899999999999991</v>
      </c>
      <c r="Q207" s="61">
        <f>'Cuadro 6'!AY207</f>
        <v>7.02</v>
      </c>
      <c r="R207" s="168">
        <f>'Cuadro 6'!BC207</f>
        <v>5.01</v>
      </c>
    </row>
    <row r="208" spans="1:18" x14ac:dyDescent="0.25">
      <c r="A208" s="421"/>
      <c r="B208" s="167" t="s">
        <v>58</v>
      </c>
      <c r="C208" s="207">
        <f t="shared" si="38"/>
        <v>75.939316566576238</v>
      </c>
      <c r="D208" s="61">
        <f>'Cuadro 6'!E208</f>
        <v>133.04</v>
      </c>
      <c r="E208" s="61">
        <f>'Cuadro 6'!I208</f>
        <v>153.32</v>
      </c>
      <c r="F208" s="168">
        <f>'Cuadro 6'!M208</f>
        <v>152.4</v>
      </c>
      <c r="G208" s="207">
        <f t="shared" si="39"/>
        <v>0.79868422944770123</v>
      </c>
      <c r="H208" s="61">
        <f>'Cuadro 6'!S208</f>
        <v>0.76</v>
      </c>
      <c r="I208" s="61">
        <f>'Cuadro 6'!W208</f>
        <v>0.77</v>
      </c>
      <c r="J208" s="168">
        <f>'Cuadro 6'!AA208</f>
        <v>1</v>
      </c>
      <c r="K208" s="207">
        <f t="shared" si="40"/>
        <v>3.2164204888040633</v>
      </c>
      <c r="L208" s="61">
        <f>'Cuadro 6'!AG208</f>
        <v>2.95</v>
      </c>
      <c r="M208" s="61">
        <f>'Cuadro 6'!AK208</f>
        <v>3.19</v>
      </c>
      <c r="N208" s="168">
        <f>'Cuadro 6'!AO208</f>
        <v>4.3499999999999996</v>
      </c>
      <c r="O208" s="207">
        <f t="shared" si="41"/>
        <v>6.8123379404872573</v>
      </c>
      <c r="P208" s="61">
        <f>'Cuadro 6'!AU208</f>
        <v>7.26</v>
      </c>
      <c r="Q208" s="61">
        <f>'Cuadro 6'!AY208</f>
        <v>6.51</v>
      </c>
      <c r="R208" s="168">
        <f>'Cuadro 6'!BC208</f>
        <v>5.42</v>
      </c>
    </row>
    <row r="209" spans="1:18" x14ac:dyDescent="0.25">
      <c r="A209" s="421"/>
      <c r="B209" s="167" t="s">
        <v>59</v>
      </c>
      <c r="C209" s="207">
        <f t="shared" si="38"/>
        <v>76.590325846549987</v>
      </c>
      <c r="D209" s="61">
        <f>'Cuadro 6'!E209</f>
        <v>133.96</v>
      </c>
      <c r="E209" s="61">
        <f>'Cuadro 6'!I209</f>
        <v>156.28</v>
      </c>
      <c r="F209" s="168">
        <f>'Cuadro 6'!M209</f>
        <v>152.36000000000001</v>
      </c>
      <c r="G209" s="207">
        <f t="shared" si="39"/>
        <v>0.85891072976389715</v>
      </c>
      <c r="H209" s="61">
        <f>'Cuadro 6'!S209</f>
        <v>0.69</v>
      </c>
      <c r="I209" s="61">
        <f>'Cuadro 6'!W209</f>
        <v>1.93</v>
      </c>
      <c r="J209" s="168">
        <f>'Cuadro 6'!AA209</f>
        <v>-0.03</v>
      </c>
      <c r="K209" s="207">
        <f t="shared" si="40"/>
        <v>4.1012697424179514</v>
      </c>
      <c r="L209" s="61">
        <f>'Cuadro 6'!AG209</f>
        <v>3.66</v>
      </c>
      <c r="M209" s="61">
        <f>'Cuadro 6'!AK209</f>
        <v>5.18</v>
      </c>
      <c r="N209" s="168">
        <f>'Cuadro 6'!AO209</f>
        <v>4.32</v>
      </c>
      <c r="O209" s="207">
        <f t="shared" si="41"/>
        <v>7.1090274023091</v>
      </c>
      <c r="P209" s="61">
        <f>'Cuadro 6'!AU209</f>
        <v>7.22</v>
      </c>
      <c r="Q209" s="61">
        <f>'Cuadro 6'!AY209</f>
        <v>8.16</v>
      </c>
      <c r="R209" s="168">
        <f>'Cuadro 6'!BC209</f>
        <v>5.0999999999999996</v>
      </c>
    </row>
    <row r="210" spans="1:18" x14ac:dyDescent="0.25">
      <c r="A210" s="421"/>
      <c r="B210" s="167" t="s">
        <v>60</v>
      </c>
      <c r="C210" s="207">
        <f t="shared" si="38"/>
        <v>76.750463650829701</v>
      </c>
      <c r="D210" s="61">
        <f>'Cuadro 6'!E210</f>
        <v>134.33000000000001</v>
      </c>
      <c r="E210" s="61">
        <f>'Cuadro 6'!I210</f>
        <v>156.47999999999999</v>
      </c>
      <c r="F210" s="168">
        <f>'Cuadro 6'!M210</f>
        <v>152.43</v>
      </c>
      <c r="G210" s="207">
        <f t="shared" si="39"/>
        <v>0.2114208313258536</v>
      </c>
      <c r="H210" s="61">
        <f>'Cuadro 6'!S210</f>
        <v>0.28000000000000003</v>
      </c>
      <c r="I210" s="61">
        <f>'Cuadro 6'!W210</f>
        <v>0.13</v>
      </c>
      <c r="J210" s="168">
        <f>'Cuadro 6'!AA210</f>
        <v>0.05</v>
      </c>
      <c r="K210" s="207">
        <f t="shared" si="40"/>
        <v>4.3189284163434376</v>
      </c>
      <c r="L210" s="61">
        <f>'Cuadro 6'!AG210</f>
        <v>3.95</v>
      </c>
      <c r="M210" s="61">
        <f>'Cuadro 6'!AK210</f>
        <v>5.31</v>
      </c>
      <c r="N210" s="168">
        <f>'Cuadro 6'!AO210</f>
        <v>4.37</v>
      </c>
      <c r="O210" s="207">
        <f t="shared" si="41"/>
        <v>6.9332828760054088</v>
      </c>
      <c r="P210" s="61">
        <f>'Cuadro 6'!AU210</f>
        <v>7.07</v>
      </c>
      <c r="Q210" s="61">
        <f>'Cuadro 6'!AY210</f>
        <v>7.99</v>
      </c>
      <c r="R210" s="168">
        <f>'Cuadro 6'!BC210</f>
        <v>4.8099999999999996</v>
      </c>
    </row>
    <row r="211" spans="1:18" x14ac:dyDescent="0.25">
      <c r="A211" s="421"/>
      <c r="B211" s="167" t="s">
        <v>61</v>
      </c>
      <c r="C211" s="207">
        <f t="shared" si="38"/>
        <v>77.008782459781912</v>
      </c>
      <c r="D211" s="61">
        <f>'Cuadro 6'!E211</f>
        <v>134.71</v>
      </c>
      <c r="E211" s="61">
        <f>'Cuadro 6'!I211</f>
        <v>157.41</v>
      </c>
      <c r="F211" s="168">
        <f>'Cuadro 6'!M211</f>
        <v>152.71</v>
      </c>
      <c r="G211" s="207">
        <f t="shared" si="39"/>
        <v>0.3366182965513998</v>
      </c>
      <c r="H211" s="61">
        <f>'Cuadro 6'!S211</f>
        <v>0.28000000000000003</v>
      </c>
      <c r="I211" s="61">
        <f>'Cuadro 6'!W211</f>
        <v>0.6</v>
      </c>
      <c r="J211" s="168">
        <f>'Cuadro 6'!AA211</f>
        <v>0.18</v>
      </c>
      <c r="K211" s="207">
        <f t="shared" si="40"/>
        <v>4.6700343257784116</v>
      </c>
      <c r="L211" s="61">
        <f>'Cuadro 6'!AG211</f>
        <v>4.24</v>
      </c>
      <c r="M211" s="61">
        <f>'Cuadro 6'!AK211</f>
        <v>5.94</v>
      </c>
      <c r="N211" s="168">
        <f>'Cuadro 6'!AO211</f>
        <v>4.5599999999999996</v>
      </c>
      <c r="O211" s="207">
        <f t="shared" si="41"/>
        <v>6.5725458936733041</v>
      </c>
      <c r="P211" s="61">
        <f>'Cuadro 6'!AU211</f>
        <v>6.93</v>
      </c>
      <c r="Q211" s="61">
        <f>'Cuadro 6'!AY211</f>
        <v>6.67</v>
      </c>
      <c r="R211" s="168">
        <f>'Cuadro 6'!BC211</f>
        <v>4.96</v>
      </c>
    </row>
    <row r="212" spans="1:18" x14ac:dyDescent="0.25">
      <c r="A212" s="421"/>
      <c r="B212" s="167" t="s">
        <v>62</v>
      </c>
      <c r="C212" s="207">
        <f t="shared" si="38"/>
        <v>77.170626838203972</v>
      </c>
      <c r="D212" s="61">
        <f>'Cuadro 6'!E212</f>
        <v>135.06</v>
      </c>
      <c r="E212" s="61">
        <f>'Cuadro 6'!I212</f>
        <v>157.44999999999999</v>
      </c>
      <c r="F212" s="168">
        <f>'Cuadro 6'!M212</f>
        <v>153.15</v>
      </c>
      <c r="G212" s="207">
        <f t="shared" si="39"/>
        <v>0.21294750471462817</v>
      </c>
      <c r="H212" s="61">
        <f>'Cuadro 6'!S212</f>
        <v>0.26</v>
      </c>
      <c r="I212" s="61">
        <f>'Cuadro 6'!W212</f>
        <v>0.03</v>
      </c>
      <c r="J212" s="168">
        <f>'Cuadro 6'!AA212</f>
        <v>0.28999999999999998</v>
      </c>
      <c r="K212" s="207">
        <f t="shared" si="40"/>
        <v>4.8900125685680447</v>
      </c>
      <c r="L212" s="61">
        <f>'Cuadro 6'!AG212</f>
        <v>4.51</v>
      </c>
      <c r="M212" s="61">
        <f>'Cuadro 6'!AK212</f>
        <v>5.96</v>
      </c>
      <c r="N212" s="168">
        <f>'Cuadro 6'!AO212</f>
        <v>4.87</v>
      </c>
      <c r="O212" s="207">
        <f t="shared" si="41"/>
        <v>6.2830332314071473</v>
      </c>
      <c r="P212" s="61">
        <f>'Cuadro 6'!AU212</f>
        <v>6.33</v>
      </c>
      <c r="Q212" s="61">
        <f>'Cuadro 6'!AY212</f>
        <v>6.75</v>
      </c>
      <c r="R212" s="168">
        <f>'Cuadro 6'!BC212</f>
        <v>5.4</v>
      </c>
    </row>
    <row r="213" spans="1:18" x14ac:dyDescent="0.25">
      <c r="A213" s="422"/>
      <c r="B213" s="47" t="s">
        <v>63</v>
      </c>
      <c r="C213" s="208">
        <f t="shared" si="38"/>
        <v>77.350272986564207</v>
      </c>
      <c r="D213" s="27">
        <f>'Cuadro 6'!E213</f>
        <v>135.49</v>
      </c>
      <c r="E213" s="27">
        <f>'Cuadro 6'!I213</f>
        <v>157.36000000000001</v>
      </c>
      <c r="F213" s="33">
        <f>'Cuadro 6'!M213</f>
        <v>153.6</v>
      </c>
      <c r="G213" s="208">
        <f t="shared" si="39"/>
        <v>0.23018030233633802</v>
      </c>
      <c r="H213" s="27">
        <f>'Cuadro 6'!S213</f>
        <v>0.32</v>
      </c>
      <c r="I213" s="27">
        <f>'Cuadro 6'!W213</f>
        <v>-0.06</v>
      </c>
      <c r="J213" s="33">
        <f>'Cuadro 6'!AA213</f>
        <v>0.28999999999999998</v>
      </c>
      <c r="K213" s="208">
        <f t="shared" si="40"/>
        <v>5.1341869070622277</v>
      </c>
      <c r="L213" s="27">
        <f>'Cuadro 6'!AG213</f>
        <v>4.8499999999999996</v>
      </c>
      <c r="M213" s="27">
        <f>'Cuadro 6'!AK213</f>
        <v>5.9</v>
      </c>
      <c r="N213" s="33">
        <f>'Cuadro 6'!AO213</f>
        <v>5.17</v>
      </c>
      <c r="O213" s="208">
        <f t="shared" si="41"/>
        <v>6.0041262269215272</v>
      </c>
      <c r="P213" s="27">
        <f>'Cuadro 6'!AU213</f>
        <v>5.94</v>
      </c>
      <c r="Q213" s="27">
        <f>'Cuadro 6'!AY213</f>
        <v>6.51</v>
      </c>
      <c r="R213" s="33">
        <f>'Cuadro 6'!BC213</f>
        <v>5.52</v>
      </c>
    </row>
    <row r="216" spans="1:18" x14ac:dyDescent="0.25">
      <c r="A216" s="32" t="s">
        <v>67</v>
      </c>
    </row>
    <row r="217" spans="1:18" x14ac:dyDescent="0.25">
      <c r="A217" s="32" t="s">
        <v>244</v>
      </c>
    </row>
    <row r="218" spans="1:18" x14ac:dyDescent="0.25">
      <c r="A218" s="32" t="s">
        <v>237</v>
      </c>
    </row>
    <row r="219" spans="1:18" x14ac:dyDescent="0.25">
      <c r="A219" s="32" t="s">
        <v>245</v>
      </c>
    </row>
    <row r="220" spans="1:18" x14ac:dyDescent="0.25">
      <c r="A220" s="139" t="s">
        <v>157</v>
      </c>
    </row>
    <row r="221" spans="1:18" x14ac:dyDescent="0.25">
      <c r="A221" s="130" t="s">
        <v>192</v>
      </c>
    </row>
  </sheetData>
  <mergeCells count="31">
    <mergeCell ref="A9:R9"/>
    <mergeCell ref="C10:C11"/>
    <mergeCell ref="D10:F10"/>
    <mergeCell ref="A13:A24"/>
    <mergeCell ref="K10:N10"/>
    <mergeCell ref="A205:A213"/>
    <mergeCell ref="A2:R2"/>
    <mergeCell ref="A3:R3"/>
    <mergeCell ref="A4:R4"/>
    <mergeCell ref="A5:R5"/>
    <mergeCell ref="A7:R7"/>
    <mergeCell ref="A8:R8"/>
    <mergeCell ref="G10:J10"/>
    <mergeCell ref="A73:A84"/>
    <mergeCell ref="A85:A96"/>
    <mergeCell ref="A97:A108"/>
    <mergeCell ref="A25:A36"/>
    <mergeCell ref="A37:A48"/>
    <mergeCell ref="A49:A60"/>
    <mergeCell ref="A61:A72"/>
    <mergeCell ref="O10:R10"/>
    <mergeCell ref="A193:A204"/>
    <mergeCell ref="A169:A180"/>
    <mergeCell ref="A145:A156"/>
    <mergeCell ref="B10:B11"/>
    <mergeCell ref="A157:A168"/>
    <mergeCell ref="A133:A144"/>
    <mergeCell ref="A121:A132"/>
    <mergeCell ref="A109:A120"/>
    <mergeCell ref="A10:A11"/>
    <mergeCell ref="A181:A192"/>
  </mergeCells>
  <phoneticPr fontId="62" type="noConversion"/>
  <pageMargins left="0.7" right="0.7" top="0.75" bottom="0.75" header="0.3" footer="0.3"/>
  <pageSetup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217"/>
  <sheetViews>
    <sheetView showGridLines="0" zoomScale="110" zoomScaleNormal="110" zoomScalePageLayoutView="90" workbookViewId="0">
      <pane xSplit="2" ySplit="11" topLeftCell="C202" activePane="bottomRight" state="frozen"/>
      <selection pane="topRight" activeCell="C1" sqref="C1"/>
      <selection pane="bottomLeft" activeCell="A12" sqref="A12"/>
      <selection pane="bottomRight" activeCell="E213" sqref="E213"/>
    </sheetView>
  </sheetViews>
  <sheetFormatPr baseColWidth="10" defaultColWidth="10.85546875" defaultRowHeight="12.75" x14ac:dyDescent="0.25"/>
  <cols>
    <col min="1" max="1" width="14.42578125" style="32" customWidth="1"/>
    <col min="2" max="2" width="11.42578125" style="32" customWidth="1"/>
    <col min="3" max="3" width="13.140625" style="32" bestFit="1" customWidth="1"/>
    <col min="4" max="4" width="10.42578125" style="32" customWidth="1"/>
    <col min="5" max="7" width="12.42578125" style="32" customWidth="1"/>
    <col min="8" max="8" width="15.28515625" style="32" customWidth="1"/>
    <col min="9" max="9" width="14" style="32" customWidth="1"/>
    <col min="10" max="10" width="12.7109375" style="32" customWidth="1"/>
    <col min="11" max="13" width="14" style="32" customWidth="1"/>
    <col min="14" max="20" width="15.28515625" style="32" customWidth="1"/>
    <col min="21" max="21" width="12.28515625" style="32" customWidth="1"/>
    <col min="22" max="22" width="10.7109375" style="32" customWidth="1"/>
    <col min="23" max="25" width="12.28515625" style="32" customWidth="1"/>
    <col min="26" max="26" width="12.42578125" style="32" customWidth="1"/>
    <col min="27" max="16384" width="10.85546875" style="32"/>
  </cols>
  <sheetData>
    <row r="1" spans="1:26" x14ac:dyDescent="0.25">
      <c r="A1" s="30"/>
      <c r="B1" s="31"/>
      <c r="C1" s="31"/>
      <c r="D1" s="31"/>
      <c r="E1" s="31"/>
      <c r="F1" s="31"/>
      <c r="G1" s="31"/>
      <c r="H1" s="31"/>
      <c r="I1" s="31"/>
      <c r="J1" s="31"/>
      <c r="K1" s="31"/>
      <c r="L1" s="31"/>
      <c r="M1" s="31"/>
      <c r="N1" s="31"/>
      <c r="O1" s="31"/>
      <c r="P1" s="31"/>
      <c r="Q1" s="31"/>
      <c r="R1" s="31"/>
      <c r="S1" s="31"/>
      <c r="T1" s="31"/>
      <c r="U1" s="31"/>
      <c r="V1" s="31"/>
      <c r="W1" s="31"/>
      <c r="X1" s="31"/>
      <c r="Y1" s="31"/>
      <c r="Z1" s="93"/>
    </row>
    <row r="2" spans="1:26" s="48" customFormat="1" ht="15" x14ac:dyDescent="0.25">
      <c r="A2" s="498" t="s">
        <v>46</v>
      </c>
      <c r="B2" s="427"/>
      <c r="C2" s="427"/>
      <c r="D2" s="427"/>
      <c r="E2" s="427"/>
      <c r="F2" s="427"/>
      <c r="G2" s="427"/>
      <c r="H2" s="427"/>
      <c r="I2" s="427"/>
      <c r="J2" s="427"/>
      <c r="K2" s="427"/>
      <c r="L2" s="427"/>
      <c r="M2" s="427"/>
      <c r="N2" s="427"/>
      <c r="O2" s="427"/>
      <c r="P2" s="427"/>
      <c r="Q2" s="427"/>
      <c r="R2" s="427"/>
      <c r="S2" s="427"/>
      <c r="T2" s="427"/>
      <c r="U2" s="427"/>
      <c r="V2" s="427"/>
      <c r="W2" s="427"/>
      <c r="X2" s="427"/>
      <c r="Y2" s="427"/>
      <c r="Z2" s="499"/>
    </row>
    <row r="3" spans="1:26" s="48" customFormat="1" ht="15" x14ac:dyDescent="0.25">
      <c r="A3" s="498" t="s">
        <v>47</v>
      </c>
      <c r="B3" s="427"/>
      <c r="C3" s="427"/>
      <c r="D3" s="427"/>
      <c r="E3" s="427"/>
      <c r="F3" s="427"/>
      <c r="G3" s="427"/>
      <c r="H3" s="427"/>
      <c r="I3" s="427"/>
      <c r="J3" s="427"/>
      <c r="K3" s="427"/>
      <c r="L3" s="427"/>
      <c r="M3" s="427"/>
      <c r="N3" s="427"/>
      <c r="O3" s="427"/>
      <c r="P3" s="427"/>
      <c r="Q3" s="427"/>
      <c r="R3" s="427"/>
      <c r="S3" s="427"/>
      <c r="T3" s="427"/>
      <c r="U3" s="427"/>
      <c r="V3" s="427"/>
      <c r="W3" s="427"/>
      <c r="X3" s="427"/>
      <c r="Y3" s="427"/>
      <c r="Z3" s="499"/>
    </row>
    <row r="4" spans="1:26" s="48" customFormat="1" ht="15" x14ac:dyDescent="0.25">
      <c r="A4" s="498" t="s">
        <v>15</v>
      </c>
      <c r="B4" s="427"/>
      <c r="C4" s="427"/>
      <c r="D4" s="427"/>
      <c r="E4" s="427"/>
      <c r="F4" s="427"/>
      <c r="G4" s="427"/>
      <c r="H4" s="427"/>
      <c r="I4" s="427"/>
      <c r="J4" s="427"/>
      <c r="K4" s="427"/>
      <c r="L4" s="427"/>
      <c r="M4" s="427"/>
      <c r="N4" s="427"/>
      <c r="O4" s="427"/>
      <c r="P4" s="427"/>
      <c r="Q4" s="427"/>
      <c r="R4" s="427"/>
      <c r="S4" s="427"/>
      <c r="T4" s="427"/>
      <c r="U4" s="427"/>
      <c r="V4" s="427"/>
      <c r="W4" s="427"/>
      <c r="X4" s="427"/>
      <c r="Y4" s="427"/>
      <c r="Z4" s="499"/>
    </row>
    <row r="5" spans="1:26" s="48" customFormat="1" ht="15" x14ac:dyDescent="0.25">
      <c r="A5" s="498" t="s">
        <v>48</v>
      </c>
      <c r="B5" s="427"/>
      <c r="C5" s="427"/>
      <c r="D5" s="427"/>
      <c r="E5" s="427"/>
      <c r="F5" s="427"/>
      <c r="G5" s="427"/>
      <c r="H5" s="427"/>
      <c r="I5" s="427"/>
      <c r="J5" s="427"/>
      <c r="K5" s="427"/>
      <c r="L5" s="427"/>
      <c r="M5" s="427"/>
      <c r="N5" s="427"/>
      <c r="O5" s="427"/>
      <c r="P5" s="427"/>
      <c r="Q5" s="427"/>
      <c r="R5" s="427"/>
      <c r="S5" s="427"/>
      <c r="T5" s="427"/>
      <c r="U5" s="427"/>
      <c r="V5" s="427"/>
      <c r="W5" s="427"/>
      <c r="X5" s="427"/>
      <c r="Y5" s="427"/>
      <c r="Z5" s="499"/>
    </row>
    <row r="6" spans="1:26" s="48" customFormat="1" ht="15" x14ac:dyDescent="0.25">
      <c r="A6" s="94"/>
      <c r="Z6" s="97"/>
    </row>
    <row r="7" spans="1:26" s="48" customFormat="1" ht="17.25" customHeight="1" x14ac:dyDescent="0.25">
      <c r="A7" s="500" t="s">
        <v>71</v>
      </c>
      <c r="B7" s="430"/>
      <c r="C7" s="430"/>
      <c r="D7" s="430"/>
      <c r="E7" s="430"/>
      <c r="F7" s="430"/>
      <c r="G7" s="430"/>
      <c r="H7" s="430"/>
      <c r="I7" s="430"/>
      <c r="J7" s="430"/>
      <c r="K7" s="430"/>
      <c r="L7" s="430"/>
      <c r="M7" s="430"/>
      <c r="N7" s="430"/>
      <c r="O7" s="430"/>
      <c r="P7" s="430"/>
      <c r="Q7" s="430"/>
      <c r="R7" s="430"/>
      <c r="S7" s="430"/>
      <c r="T7" s="430"/>
      <c r="U7" s="430"/>
      <c r="V7" s="430"/>
      <c r="W7" s="430"/>
      <c r="X7" s="430"/>
      <c r="Y7" s="430"/>
      <c r="Z7" s="501"/>
    </row>
    <row r="8" spans="1:26" s="48" customFormat="1" ht="17.25" customHeight="1" x14ac:dyDescent="0.25">
      <c r="A8" s="500" t="s">
        <v>246</v>
      </c>
      <c r="B8" s="430"/>
      <c r="C8" s="430"/>
      <c r="D8" s="430"/>
      <c r="E8" s="430"/>
      <c r="F8" s="430"/>
      <c r="G8" s="430"/>
      <c r="H8" s="430"/>
      <c r="I8" s="430"/>
      <c r="J8" s="430"/>
      <c r="K8" s="430"/>
      <c r="L8" s="430"/>
      <c r="M8" s="430"/>
      <c r="N8" s="430"/>
      <c r="O8" s="430"/>
      <c r="P8" s="430"/>
      <c r="Q8" s="430"/>
      <c r="R8" s="430"/>
      <c r="S8" s="430"/>
      <c r="T8" s="430"/>
      <c r="U8" s="430"/>
      <c r="V8" s="430"/>
      <c r="W8" s="430"/>
      <c r="X8" s="430"/>
      <c r="Y8" s="430"/>
      <c r="Z8" s="501"/>
    </row>
    <row r="9" spans="1:26" s="48" customFormat="1" ht="17.25" customHeight="1" thickBot="1" x14ac:dyDescent="0.3">
      <c r="A9" s="502" t="str">
        <f>'Cuadro 3'!A9:BB9</f>
        <v>2009 - junio 2025</v>
      </c>
      <c r="B9" s="503"/>
      <c r="C9" s="503"/>
      <c r="D9" s="503"/>
      <c r="E9" s="503"/>
      <c r="F9" s="503"/>
      <c r="G9" s="503"/>
      <c r="H9" s="503"/>
      <c r="I9" s="430"/>
      <c r="J9" s="430"/>
      <c r="K9" s="430"/>
      <c r="L9" s="430"/>
      <c r="M9" s="430"/>
      <c r="N9" s="430"/>
      <c r="O9" s="430"/>
      <c r="P9" s="430"/>
      <c r="Q9" s="430"/>
      <c r="R9" s="430"/>
      <c r="S9" s="430"/>
      <c r="T9" s="430"/>
      <c r="U9" s="503"/>
      <c r="V9" s="503"/>
      <c r="W9" s="503"/>
      <c r="X9" s="503"/>
      <c r="Y9" s="503"/>
      <c r="Z9" s="504"/>
    </row>
    <row r="10" spans="1:26" s="48" customFormat="1" ht="17.25" customHeight="1" x14ac:dyDescent="0.25">
      <c r="A10" s="553" t="s">
        <v>49</v>
      </c>
      <c r="B10" s="557" t="s">
        <v>77</v>
      </c>
      <c r="C10" s="565" t="s">
        <v>156</v>
      </c>
      <c r="D10" s="471" t="s">
        <v>80</v>
      </c>
      <c r="E10" s="471"/>
      <c r="F10" s="471"/>
      <c r="G10" s="471"/>
      <c r="H10" s="567"/>
      <c r="I10" s="550" t="s">
        <v>90</v>
      </c>
      <c r="J10" s="551"/>
      <c r="K10" s="551"/>
      <c r="L10" s="551"/>
      <c r="M10" s="551"/>
      <c r="N10" s="552"/>
      <c r="O10" s="469" t="s">
        <v>69</v>
      </c>
      <c r="P10" s="468"/>
      <c r="Q10" s="468"/>
      <c r="R10" s="468"/>
      <c r="S10" s="468"/>
      <c r="T10" s="470"/>
      <c r="U10" s="507" t="s">
        <v>70</v>
      </c>
      <c r="V10" s="507"/>
      <c r="W10" s="507"/>
      <c r="X10" s="507"/>
      <c r="Y10" s="507"/>
      <c r="Z10" s="508"/>
    </row>
    <row r="11" spans="1:26" s="48" customFormat="1" ht="53.25" customHeight="1" thickBot="1" x14ac:dyDescent="0.3">
      <c r="A11" s="554"/>
      <c r="B11" s="558"/>
      <c r="C11" s="566"/>
      <c r="D11" s="23" t="s">
        <v>145</v>
      </c>
      <c r="E11" s="23" t="s">
        <v>146</v>
      </c>
      <c r="F11" s="23" t="s">
        <v>147</v>
      </c>
      <c r="G11" s="23" t="s">
        <v>148</v>
      </c>
      <c r="H11" s="23" t="s">
        <v>149</v>
      </c>
      <c r="I11" s="325" t="s">
        <v>81</v>
      </c>
      <c r="J11" s="325" t="s">
        <v>145</v>
      </c>
      <c r="K11" s="325" t="s">
        <v>146</v>
      </c>
      <c r="L11" s="325" t="s">
        <v>147</v>
      </c>
      <c r="M11" s="325" t="s">
        <v>148</v>
      </c>
      <c r="N11" s="325" t="s">
        <v>149</v>
      </c>
      <c r="O11" s="326" t="s">
        <v>81</v>
      </c>
      <c r="P11" s="324" t="s">
        <v>145</v>
      </c>
      <c r="Q11" s="326" t="s">
        <v>146</v>
      </c>
      <c r="R11" s="341" t="s">
        <v>147</v>
      </c>
      <c r="S11" s="341" t="s">
        <v>148</v>
      </c>
      <c r="T11" s="326" t="s">
        <v>149</v>
      </c>
      <c r="U11" s="343" t="s">
        <v>81</v>
      </c>
      <c r="V11" s="22" t="s">
        <v>145</v>
      </c>
      <c r="W11" s="22" t="s">
        <v>146</v>
      </c>
      <c r="X11" s="22" t="s">
        <v>147</v>
      </c>
      <c r="Y11" s="22" t="s">
        <v>148</v>
      </c>
      <c r="Z11" s="122" t="s">
        <v>149</v>
      </c>
    </row>
    <row r="12" spans="1:26" s="48" customFormat="1" ht="16.350000000000001" customHeight="1" x14ac:dyDescent="0.25">
      <c r="A12" s="140">
        <v>2008</v>
      </c>
      <c r="B12" s="137" t="s">
        <v>66</v>
      </c>
      <c r="C12" s="141">
        <f t="shared" ref="C12:C75" si="0">IF($B12="Diciembre",C24/(1+O24/100),
IF($B12="Enero",C11*(1+O12/100),
IF($B12="Febrero",C10*(1+O12/100),
IF($B12="Marzo",C9*(1+O12/100),
IF($B12="Abril",C8*(1+O12/100),
IF($B12="Mayo",C7*(1+O12/100),
IF($B12="Junio",C6*(1+O12/100),
IF($B12="Julio",C5*(1+O12/100),
IF($B12="Agosto",C4*(1+O12/100),
IF($B12="Septiembre",C3*(1+O12/100),
IF($B12="Octubre",C2*(1+O12/100),
IF($B12="Noviembre",C1*(1+O12/100),"Error"))))))))))))</f>
        <v>58.261079502355763</v>
      </c>
      <c r="D12" s="133"/>
      <c r="E12" s="133"/>
      <c r="F12" s="133"/>
      <c r="G12" s="133"/>
      <c r="H12" s="28"/>
      <c r="I12" s="301"/>
      <c r="J12" s="278"/>
      <c r="K12" s="278"/>
      <c r="L12" s="278"/>
      <c r="M12" s="278"/>
      <c r="N12" s="302"/>
      <c r="O12" s="303"/>
      <c r="P12" s="281"/>
      <c r="Q12" s="281"/>
      <c r="R12" s="281"/>
      <c r="S12" s="281"/>
      <c r="T12" s="271"/>
      <c r="U12" s="278"/>
      <c r="V12" s="135"/>
      <c r="W12" s="135"/>
      <c r="X12" s="135"/>
      <c r="Y12" s="135"/>
      <c r="Z12" s="144"/>
    </row>
    <row r="13" spans="1:26" x14ac:dyDescent="0.25">
      <c r="A13" s="536">
        <v>2009</v>
      </c>
      <c r="B13" s="104" t="s">
        <v>55</v>
      </c>
      <c r="C13" s="114">
        <f t="shared" si="0"/>
        <v>58.327114881214854</v>
      </c>
      <c r="D13" s="81">
        <v>66.12</v>
      </c>
      <c r="E13" s="81">
        <v>56.9</v>
      </c>
      <c r="F13" s="81">
        <v>45.37</v>
      </c>
      <c r="G13" s="81">
        <v>66.12</v>
      </c>
      <c r="H13" s="82">
        <v>66.12</v>
      </c>
      <c r="I13" s="223">
        <v>0.11334389857369392</v>
      </c>
      <c r="J13" s="229">
        <v>0.16</v>
      </c>
      <c r="K13" s="229">
        <v>1.02</v>
      </c>
      <c r="L13" s="229">
        <v>-2.9</v>
      </c>
      <c r="M13" s="229">
        <v>0.16</v>
      </c>
      <c r="N13" s="234">
        <v>0.16</v>
      </c>
      <c r="O13" s="223">
        <v>0.11334389857369392</v>
      </c>
      <c r="P13" s="229">
        <v>0.16</v>
      </c>
      <c r="Q13" s="229">
        <v>1.02</v>
      </c>
      <c r="R13" s="229">
        <v>-2.9</v>
      </c>
      <c r="S13" s="229">
        <v>0.16</v>
      </c>
      <c r="T13" s="234">
        <v>0.16</v>
      </c>
      <c r="U13" s="229">
        <v>11.674928684627581</v>
      </c>
      <c r="V13" s="81">
        <v>7.24</v>
      </c>
      <c r="W13" s="81">
        <v>18.68</v>
      </c>
      <c r="X13" s="81">
        <v>1.98</v>
      </c>
      <c r="Y13" s="81">
        <v>7.24</v>
      </c>
      <c r="Z13" s="115">
        <v>7.24</v>
      </c>
    </row>
    <row r="14" spans="1:26" x14ac:dyDescent="0.25">
      <c r="A14" s="483"/>
      <c r="B14" s="106" t="s">
        <v>56</v>
      </c>
      <c r="C14" s="116">
        <f t="shared" si="0"/>
        <v>58.96617706135369</v>
      </c>
      <c r="D14" s="84">
        <v>66.430000000000007</v>
      </c>
      <c r="E14" s="84">
        <v>57.18</v>
      </c>
      <c r="F14" s="84">
        <v>47.62</v>
      </c>
      <c r="G14" s="84">
        <v>66.430000000000007</v>
      </c>
      <c r="H14" s="85">
        <v>66.430000000000007</v>
      </c>
      <c r="I14" s="83">
        <v>1.112329635499206</v>
      </c>
      <c r="J14" s="84">
        <v>0.46</v>
      </c>
      <c r="K14" s="84">
        <v>0.48</v>
      </c>
      <c r="L14" s="84">
        <v>4.97</v>
      </c>
      <c r="M14" s="84">
        <v>0.46</v>
      </c>
      <c r="N14" s="85">
        <v>0.46</v>
      </c>
      <c r="O14" s="83">
        <v>1.2102377179080823</v>
      </c>
      <c r="P14" s="84">
        <v>0.62</v>
      </c>
      <c r="Q14" s="84">
        <v>1.51</v>
      </c>
      <c r="R14" s="84">
        <v>1.93</v>
      </c>
      <c r="S14" s="84">
        <v>0.62</v>
      </c>
      <c r="T14" s="85">
        <v>0.62</v>
      </c>
      <c r="U14" s="84">
        <v>13.275419968304284</v>
      </c>
      <c r="V14" s="84">
        <v>11.27</v>
      </c>
      <c r="W14" s="84">
        <v>18.190000000000001</v>
      </c>
      <c r="X14" s="84">
        <v>3.34</v>
      </c>
      <c r="Y14" s="84">
        <v>11.27</v>
      </c>
      <c r="Z14" s="117">
        <v>11.27</v>
      </c>
    </row>
    <row r="15" spans="1:26" x14ac:dyDescent="0.25">
      <c r="A15" s="483"/>
      <c r="B15" s="106" t="s">
        <v>57</v>
      </c>
      <c r="C15" s="116">
        <f t="shared" si="0"/>
        <v>60.49623673308956</v>
      </c>
      <c r="D15" s="84">
        <v>66.66</v>
      </c>
      <c r="E15" s="84">
        <v>59.09</v>
      </c>
      <c r="F15" s="84">
        <v>50.72</v>
      </c>
      <c r="G15" s="84">
        <v>66.66</v>
      </c>
      <c r="H15" s="85">
        <v>66.66</v>
      </c>
      <c r="I15" s="83">
        <v>2.5864342313787629</v>
      </c>
      <c r="J15" s="84">
        <v>0.36</v>
      </c>
      <c r="K15" s="84">
        <v>3.34</v>
      </c>
      <c r="L15" s="84">
        <v>6.5</v>
      </c>
      <c r="M15" s="84">
        <v>0.36</v>
      </c>
      <c r="N15" s="85">
        <v>0.36</v>
      </c>
      <c r="O15" s="83">
        <v>3.8364500792393019</v>
      </c>
      <c r="P15" s="84">
        <v>0.98</v>
      </c>
      <c r="Q15" s="84">
        <v>4.9000000000000004</v>
      </c>
      <c r="R15" s="84">
        <v>8.5500000000000007</v>
      </c>
      <c r="S15" s="84">
        <v>0.98</v>
      </c>
      <c r="T15" s="85">
        <v>0.98</v>
      </c>
      <c r="U15" s="84">
        <v>11.771426307448499</v>
      </c>
      <c r="V15" s="84">
        <v>7.47</v>
      </c>
      <c r="W15" s="84">
        <v>17.47</v>
      </c>
      <c r="X15" s="84">
        <v>5.85</v>
      </c>
      <c r="Y15" s="84">
        <v>7.47</v>
      </c>
      <c r="Z15" s="117">
        <v>7.47</v>
      </c>
    </row>
    <row r="16" spans="1:26" x14ac:dyDescent="0.25">
      <c r="A16" s="483"/>
      <c r="B16" s="106" t="s">
        <v>58</v>
      </c>
      <c r="C16" s="116">
        <f t="shared" si="0"/>
        <v>61.227602560104003</v>
      </c>
      <c r="D16" s="84">
        <v>68.12</v>
      </c>
      <c r="E16" s="84">
        <v>60.16</v>
      </c>
      <c r="F16" s="84">
        <v>49.07</v>
      </c>
      <c r="G16" s="84">
        <v>68.12</v>
      </c>
      <c r="H16" s="85">
        <v>68.12</v>
      </c>
      <c r="I16" s="83">
        <v>1.2449603803486544</v>
      </c>
      <c r="J16" s="84">
        <v>2.19</v>
      </c>
      <c r="K16" s="84">
        <v>1.82</v>
      </c>
      <c r="L16" s="84">
        <v>-3.26</v>
      </c>
      <c r="M16" s="84">
        <v>2.19</v>
      </c>
      <c r="N16" s="85">
        <v>2.19</v>
      </c>
      <c r="O16" s="83">
        <v>5.0917749603803486</v>
      </c>
      <c r="P16" s="84">
        <v>3.19</v>
      </c>
      <c r="Q16" s="84">
        <v>6.81</v>
      </c>
      <c r="R16" s="84">
        <v>5.0199999999999996</v>
      </c>
      <c r="S16" s="84">
        <v>3.19</v>
      </c>
      <c r="T16" s="85">
        <v>3.19</v>
      </c>
      <c r="U16" s="84">
        <v>10.245847860538833</v>
      </c>
      <c r="V16" s="84">
        <v>8.1300000000000008</v>
      </c>
      <c r="W16" s="84">
        <v>15.13</v>
      </c>
      <c r="X16" s="84">
        <v>0.72</v>
      </c>
      <c r="Y16" s="84">
        <v>8.1300000000000008</v>
      </c>
      <c r="Z16" s="117">
        <v>8.1300000000000008</v>
      </c>
    </row>
    <row r="17" spans="1:26" x14ac:dyDescent="0.25">
      <c r="A17" s="483"/>
      <c r="B17" s="106" t="s">
        <v>59</v>
      </c>
      <c r="C17" s="116">
        <f t="shared" si="0"/>
        <v>61.529599927514944</v>
      </c>
      <c r="D17" s="84">
        <v>68.8</v>
      </c>
      <c r="E17" s="84">
        <v>60.71</v>
      </c>
      <c r="F17" s="84">
        <v>47.96</v>
      </c>
      <c r="G17" s="84">
        <v>68.8</v>
      </c>
      <c r="H17" s="85">
        <v>68.8</v>
      </c>
      <c r="I17" s="83">
        <v>0.49565768621236234</v>
      </c>
      <c r="J17" s="84">
        <v>1</v>
      </c>
      <c r="K17" s="84">
        <v>0.91</v>
      </c>
      <c r="L17" s="84">
        <v>-2.25</v>
      </c>
      <c r="M17" s="84">
        <v>1</v>
      </c>
      <c r="N17" s="85">
        <v>1</v>
      </c>
      <c r="O17" s="83">
        <v>5.6101267828843122</v>
      </c>
      <c r="P17" s="84">
        <v>4.21</v>
      </c>
      <c r="Q17" s="84">
        <v>7.79</v>
      </c>
      <c r="R17" s="84">
        <v>2.65</v>
      </c>
      <c r="S17" s="84">
        <v>4.21</v>
      </c>
      <c r="T17" s="85">
        <v>4.21</v>
      </c>
      <c r="U17" s="84">
        <v>10.268605388272588</v>
      </c>
      <c r="V17" s="84">
        <v>8.0500000000000007</v>
      </c>
      <c r="W17" s="84">
        <v>15.84</v>
      </c>
      <c r="X17" s="84">
        <v>-1.1499999999999999</v>
      </c>
      <c r="Y17" s="84">
        <v>8.0500000000000007</v>
      </c>
      <c r="Z17" s="117">
        <v>8.0500000000000007</v>
      </c>
    </row>
    <row r="18" spans="1:26" x14ac:dyDescent="0.25">
      <c r="A18" s="483"/>
      <c r="B18" s="106" t="s">
        <v>60</v>
      </c>
      <c r="C18" s="116">
        <f t="shared" si="0"/>
        <v>61.515057740475925</v>
      </c>
      <c r="D18" s="84">
        <v>69.12</v>
      </c>
      <c r="E18" s="84">
        <v>61.05</v>
      </c>
      <c r="F18" s="84">
        <v>46.34</v>
      </c>
      <c r="G18" s="84">
        <v>69.12</v>
      </c>
      <c r="H18" s="85">
        <v>69.12</v>
      </c>
      <c r="I18" s="83">
        <v>-3.8335974643421866E-2</v>
      </c>
      <c r="J18" s="84">
        <v>0.47</v>
      </c>
      <c r="K18" s="84">
        <v>0.56000000000000005</v>
      </c>
      <c r="L18" s="84">
        <v>-3.38</v>
      </c>
      <c r="M18" s="84">
        <v>0.47</v>
      </c>
      <c r="N18" s="85">
        <v>0.47</v>
      </c>
      <c r="O18" s="83">
        <v>5.5851664025356609</v>
      </c>
      <c r="P18" s="84">
        <v>4.7</v>
      </c>
      <c r="Q18" s="84">
        <v>8.39</v>
      </c>
      <c r="R18" s="84">
        <v>-0.82</v>
      </c>
      <c r="S18" s="84">
        <v>4.7</v>
      </c>
      <c r="T18" s="85">
        <v>4.7</v>
      </c>
      <c r="U18" s="84">
        <v>9.3929477020602281</v>
      </c>
      <c r="V18" s="84">
        <v>8.0299999999999994</v>
      </c>
      <c r="W18" s="84">
        <v>15.15</v>
      </c>
      <c r="X18" s="84">
        <v>-5.04</v>
      </c>
      <c r="Y18" s="84">
        <v>8.0299999999999994</v>
      </c>
      <c r="Z18" s="117">
        <v>8.0299999999999994</v>
      </c>
    </row>
    <row r="19" spans="1:26" x14ac:dyDescent="0.25">
      <c r="A19" s="483"/>
      <c r="B19" s="106" t="s">
        <v>61</v>
      </c>
      <c r="C19" s="116">
        <f t="shared" si="0"/>
        <v>61.590113891866523</v>
      </c>
      <c r="D19" s="84">
        <v>69.42</v>
      </c>
      <c r="E19" s="84">
        <v>60.79</v>
      </c>
      <c r="F19" s="84">
        <v>46.85</v>
      </c>
      <c r="G19" s="84">
        <v>69.42</v>
      </c>
      <c r="H19" s="85">
        <v>69.42</v>
      </c>
      <c r="I19" s="83">
        <v>0.13172741679873159</v>
      </c>
      <c r="J19" s="84">
        <v>0.42</v>
      </c>
      <c r="K19" s="84">
        <v>-0.43</v>
      </c>
      <c r="L19" s="84">
        <v>1.1000000000000001</v>
      </c>
      <c r="M19" s="84">
        <v>0.42</v>
      </c>
      <c r="N19" s="85">
        <v>0.42</v>
      </c>
      <c r="O19" s="83">
        <v>5.7139936608557864</v>
      </c>
      <c r="P19" s="84">
        <v>5.15</v>
      </c>
      <c r="Q19" s="84">
        <v>7.93</v>
      </c>
      <c r="R19" s="84">
        <v>0.27</v>
      </c>
      <c r="S19" s="84">
        <v>5.15</v>
      </c>
      <c r="T19" s="85">
        <v>5.15</v>
      </c>
      <c r="U19" s="84">
        <v>9.49101426307449</v>
      </c>
      <c r="V19" s="84">
        <v>8.73</v>
      </c>
      <c r="W19" s="84">
        <v>14.33</v>
      </c>
      <c r="X19" s="84">
        <v>-3.73</v>
      </c>
      <c r="Y19" s="84">
        <v>8.73</v>
      </c>
      <c r="Z19" s="117">
        <v>8.73</v>
      </c>
    </row>
    <row r="20" spans="1:26" x14ac:dyDescent="0.25">
      <c r="A20" s="483"/>
      <c r="B20" s="106" t="s">
        <v>62</v>
      </c>
      <c r="C20" s="116">
        <f t="shared" si="0"/>
        <v>61.58625444159204</v>
      </c>
      <c r="D20" s="84">
        <v>69.5</v>
      </c>
      <c r="E20" s="84">
        <v>60.81</v>
      </c>
      <c r="F20" s="84">
        <v>46.64</v>
      </c>
      <c r="G20" s="84">
        <v>69.5</v>
      </c>
      <c r="H20" s="85">
        <v>69.5</v>
      </c>
      <c r="I20" s="83">
        <v>-6.6244057052296558E-3</v>
      </c>
      <c r="J20" s="84">
        <v>0.12</v>
      </c>
      <c r="K20" s="84">
        <v>0.02</v>
      </c>
      <c r="L20" s="84">
        <v>-0.45</v>
      </c>
      <c r="M20" s="84">
        <v>0.12</v>
      </c>
      <c r="N20" s="85">
        <v>0.12</v>
      </c>
      <c r="O20" s="83">
        <v>5.7073692551505566</v>
      </c>
      <c r="P20" s="84">
        <v>5.27</v>
      </c>
      <c r="Q20" s="84">
        <v>7.95</v>
      </c>
      <c r="R20" s="84">
        <v>-0.18</v>
      </c>
      <c r="S20" s="84">
        <v>5.27</v>
      </c>
      <c r="T20" s="85">
        <v>5.27</v>
      </c>
      <c r="U20" s="84">
        <v>7.5538668779714797</v>
      </c>
      <c r="V20" s="84">
        <v>6.01</v>
      </c>
      <c r="W20" s="84">
        <v>12.84</v>
      </c>
      <c r="X20" s="84">
        <v>-4.87</v>
      </c>
      <c r="Y20" s="84">
        <v>6.01</v>
      </c>
      <c r="Z20" s="117">
        <v>6.01</v>
      </c>
    </row>
    <row r="21" spans="1:26" x14ac:dyDescent="0.25">
      <c r="A21" s="483"/>
      <c r="B21" s="106" t="s">
        <v>63</v>
      </c>
      <c r="C21" s="116">
        <f t="shared" si="0"/>
        <v>61.435772813425729</v>
      </c>
      <c r="D21" s="84">
        <v>69.59</v>
      </c>
      <c r="E21" s="84">
        <v>60.59</v>
      </c>
      <c r="F21" s="84">
        <v>46.17</v>
      </c>
      <c r="G21" s="84">
        <v>69.59</v>
      </c>
      <c r="H21" s="85">
        <v>69.59</v>
      </c>
      <c r="I21" s="83">
        <v>-0.25326465927099823</v>
      </c>
      <c r="J21" s="84">
        <v>0.13</v>
      </c>
      <c r="K21" s="84">
        <v>-0.36</v>
      </c>
      <c r="L21" s="84">
        <v>-1</v>
      </c>
      <c r="M21" s="84">
        <v>0.13</v>
      </c>
      <c r="N21" s="85">
        <v>0.13</v>
      </c>
      <c r="O21" s="83">
        <v>5.4490808240887514</v>
      </c>
      <c r="P21" s="84">
        <v>5.41</v>
      </c>
      <c r="Q21" s="84">
        <v>7.57</v>
      </c>
      <c r="R21" s="84">
        <v>-1.18</v>
      </c>
      <c r="S21" s="84">
        <v>5.41</v>
      </c>
      <c r="T21" s="85">
        <v>5.41</v>
      </c>
      <c r="U21" s="84">
        <v>5.393169572107773</v>
      </c>
      <c r="V21" s="84">
        <v>5.55</v>
      </c>
      <c r="W21" s="84">
        <v>10.39</v>
      </c>
      <c r="X21" s="84">
        <v>-10.93</v>
      </c>
      <c r="Y21" s="84">
        <v>5.55</v>
      </c>
      <c r="Z21" s="117">
        <v>5.55</v>
      </c>
    </row>
    <row r="22" spans="1:26" x14ac:dyDescent="0.25">
      <c r="A22" s="483"/>
      <c r="B22" s="106" t="s">
        <v>64</v>
      </c>
      <c r="C22" s="116">
        <f t="shared" si="0"/>
        <v>61.225044981812061</v>
      </c>
      <c r="D22" s="84">
        <v>69.67</v>
      </c>
      <c r="E22" s="84">
        <v>60.29</v>
      </c>
      <c r="F22" s="84">
        <v>45.6</v>
      </c>
      <c r="G22" s="84">
        <v>69.67</v>
      </c>
      <c r="H22" s="85">
        <v>69.67</v>
      </c>
      <c r="I22" s="83">
        <v>-0.34903328050713134</v>
      </c>
      <c r="J22" s="84">
        <v>0.12</v>
      </c>
      <c r="K22" s="84">
        <v>-0.49</v>
      </c>
      <c r="L22" s="84">
        <v>-1.23</v>
      </c>
      <c r="M22" s="84">
        <v>0.12</v>
      </c>
      <c r="N22" s="85">
        <v>0.12</v>
      </c>
      <c r="O22" s="83">
        <v>5.0873851030110968</v>
      </c>
      <c r="P22" s="84">
        <v>5.54</v>
      </c>
      <c r="Q22" s="84">
        <v>7.04</v>
      </c>
      <c r="R22" s="84">
        <v>-2.4</v>
      </c>
      <c r="S22" s="84">
        <v>5.54</v>
      </c>
      <c r="T22" s="85">
        <v>5.54</v>
      </c>
      <c r="U22" s="84">
        <v>4.7220602218700565</v>
      </c>
      <c r="V22" s="84">
        <v>5.62</v>
      </c>
      <c r="W22" s="84">
        <v>10.37</v>
      </c>
      <c r="X22" s="84">
        <v>-15.77</v>
      </c>
      <c r="Y22" s="84">
        <v>5.62</v>
      </c>
      <c r="Z22" s="117">
        <v>5.62</v>
      </c>
    </row>
    <row r="23" spans="1:26" x14ac:dyDescent="0.25">
      <c r="A23" s="483"/>
      <c r="B23" s="106" t="s">
        <v>65</v>
      </c>
      <c r="C23" s="116">
        <f t="shared" si="0"/>
        <v>61.486370391186888</v>
      </c>
      <c r="D23" s="84">
        <v>69.709999999999994</v>
      </c>
      <c r="E23" s="84">
        <v>61.13</v>
      </c>
      <c r="F23" s="84">
        <v>44.81</v>
      </c>
      <c r="G23" s="84">
        <v>69.709999999999994</v>
      </c>
      <c r="H23" s="85">
        <v>69.709999999999994</v>
      </c>
      <c r="I23" s="83">
        <v>0.39608557844691078</v>
      </c>
      <c r="J23" s="84">
        <v>0.05</v>
      </c>
      <c r="K23" s="84">
        <v>1.38</v>
      </c>
      <c r="L23" s="84">
        <v>-1.75</v>
      </c>
      <c r="M23" s="84">
        <v>0.05</v>
      </c>
      <c r="N23" s="85">
        <v>0.05</v>
      </c>
      <c r="O23" s="83">
        <v>5.5359270998415253</v>
      </c>
      <c r="P23" s="84">
        <v>5.59</v>
      </c>
      <c r="Q23" s="84">
        <v>8.52</v>
      </c>
      <c r="R23" s="84">
        <v>-4.0999999999999996</v>
      </c>
      <c r="S23" s="84">
        <v>5.59</v>
      </c>
      <c r="T23" s="85">
        <v>5.59</v>
      </c>
      <c r="U23" s="84">
        <v>4.423692551505555</v>
      </c>
      <c r="V23" s="84">
        <v>5.65</v>
      </c>
      <c r="W23" s="84">
        <v>9.6</v>
      </c>
      <c r="X23" s="84">
        <v>-15.5</v>
      </c>
      <c r="Y23" s="84">
        <v>5.65</v>
      </c>
      <c r="Z23" s="117">
        <v>5.65</v>
      </c>
    </row>
    <row r="24" spans="1:26" x14ac:dyDescent="0.25">
      <c r="A24" s="484"/>
      <c r="B24" s="107" t="s">
        <v>66</v>
      </c>
      <c r="C24" s="118">
        <f t="shared" si="0"/>
        <v>61.440324748797309</v>
      </c>
      <c r="D24" s="88">
        <v>69.739999999999995</v>
      </c>
      <c r="E24" s="88">
        <v>60.67</v>
      </c>
      <c r="F24" s="88">
        <v>45.7</v>
      </c>
      <c r="G24" s="88">
        <v>69.739999999999995</v>
      </c>
      <c r="H24" s="89">
        <v>69.739999999999995</v>
      </c>
      <c r="I24" s="87">
        <v>-3.5895404120444674E-2</v>
      </c>
      <c r="J24" s="88">
        <v>0.05</v>
      </c>
      <c r="K24" s="88">
        <v>-0.75</v>
      </c>
      <c r="L24" s="88">
        <v>1.99</v>
      </c>
      <c r="M24" s="88">
        <v>0.05</v>
      </c>
      <c r="N24" s="89">
        <v>0.05</v>
      </c>
      <c r="O24" s="87">
        <v>5.4568938193343932</v>
      </c>
      <c r="P24" s="88">
        <v>5.64</v>
      </c>
      <c r="Q24" s="88">
        <v>7.7</v>
      </c>
      <c r="R24" s="88">
        <v>-2.19</v>
      </c>
      <c r="S24" s="88">
        <v>5.64</v>
      </c>
      <c r="T24" s="89">
        <v>5.64</v>
      </c>
      <c r="U24" s="88">
        <v>5.4568938193343932</v>
      </c>
      <c r="V24" s="88">
        <v>5.64</v>
      </c>
      <c r="W24" s="88">
        <v>7.7</v>
      </c>
      <c r="X24" s="88">
        <v>-2.19</v>
      </c>
      <c r="Y24" s="88">
        <v>5.64</v>
      </c>
      <c r="Z24" s="119">
        <v>5.64</v>
      </c>
    </row>
    <row r="25" spans="1:26" x14ac:dyDescent="0.25">
      <c r="A25" s="536">
        <v>2010</v>
      </c>
      <c r="B25" s="104" t="s">
        <v>55</v>
      </c>
      <c r="C25" s="114">
        <f t="shared" si="0"/>
        <v>61.750564309359298</v>
      </c>
      <c r="D25" s="81">
        <v>69.87</v>
      </c>
      <c r="E25" s="81">
        <v>60.77</v>
      </c>
      <c r="F25" s="81">
        <v>46.84</v>
      </c>
      <c r="G25" s="81">
        <v>69.87</v>
      </c>
      <c r="H25" s="82">
        <v>69.87</v>
      </c>
      <c r="I25" s="223">
        <v>0.50494453248811344</v>
      </c>
      <c r="J25" s="229">
        <v>0.18</v>
      </c>
      <c r="K25" s="229">
        <v>0.17</v>
      </c>
      <c r="L25" s="229">
        <v>2.4900000000000002</v>
      </c>
      <c r="M25" s="229">
        <v>0.18</v>
      </c>
      <c r="N25" s="234">
        <v>0.18</v>
      </c>
      <c r="O25" s="223">
        <v>0.50494453248811344</v>
      </c>
      <c r="P25" s="229">
        <v>0.18</v>
      </c>
      <c r="Q25" s="229">
        <v>0.17</v>
      </c>
      <c r="R25" s="229">
        <v>2.4900000000000002</v>
      </c>
      <c r="S25" s="229">
        <v>0.18</v>
      </c>
      <c r="T25" s="234">
        <v>0.18</v>
      </c>
      <c r="U25" s="229">
        <v>5.8355784469096683</v>
      </c>
      <c r="V25" s="81">
        <v>5.67</v>
      </c>
      <c r="W25" s="81">
        <v>6.8</v>
      </c>
      <c r="X25" s="81">
        <v>3.24</v>
      </c>
      <c r="Y25" s="81">
        <v>5.67</v>
      </c>
      <c r="Z25" s="115">
        <v>5.67</v>
      </c>
    </row>
    <row r="26" spans="1:26" x14ac:dyDescent="0.25">
      <c r="A26" s="483"/>
      <c r="B26" s="106" t="s">
        <v>56</v>
      </c>
      <c r="C26" s="116">
        <f t="shared" si="0"/>
        <v>62.431510057534005</v>
      </c>
      <c r="D26" s="84">
        <v>69.819999999999993</v>
      </c>
      <c r="E26" s="84">
        <v>62.34</v>
      </c>
      <c r="F26" s="84">
        <v>46.7</v>
      </c>
      <c r="G26" s="84">
        <v>69.819999999999993</v>
      </c>
      <c r="H26" s="85">
        <v>69.819999999999993</v>
      </c>
      <c r="I26" s="83">
        <v>1.0997305863708411</v>
      </c>
      <c r="J26" s="84">
        <v>-7.0000000000000007E-2</v>
      </c>
      <c r="K26" s="84">
        <v>2.58</v>
      </c>
      <c r="L26" s="84">
        <v>-0.28999999999999998</v>
      </c>
      <c r="M26" s="84">
        <v>-7.0000000000000007E-2</v>
      </c>
      <c r="N26" s="85">
        <v>-7.0000000000000007E-2</v>
      </c>
      <c r="O26" s="83">
        <v>1.6132488114104599</v>
      </c>
      <c r="P26" s="84">
        <v>0.12</v>
      </c>
      <c r="Q26" s="84">
        <v>2.76</v>
      </c>
      <c r="R26" s="84">
        <v>2.2000000000000002</v>
      </c>
      <c r="S26" s="84">
        <v>0.12</v>
      </c>
      <c r="T26" s="85">
        <v>0.12</v>
      </c>
      <c r="U26" s="84">
        <v>5.8866561014263112</v>
      </c>
      <c r="V26" s="84">
        <v>5.12</v>
      </c>
      <c r="W26" s="84">
        <v>9.0299999999999994</v>
      </c>
      <c r="X26" s="84">
        <v>-1.93</v>
      </c>
      <c r="Y26" s="84">
        <v>5.12</v>
      </c>
      <c r="Z26" s="117">
        <v>5.12</v>
      </c>
    </row>
    <row r="27" spans="1:26" x14ac:dyDescent="0.25">
      <c r="A27" s="483"/>
      <c r="B27" s="106" t="s">
        <v>57</v>
      </c>
      <c r="C27" s="116">
        <f t="shared" si="0"/>
        <v>62.929147477068327</v>
      </c>
      <c r="D27" s="84">
        <v>69.95</v>
      </c>
      <c r="E27" s="84">
        <v>63.36</v>
      </c>
      <c r="F27" s="84">
        <v>46.63</v>
      </c>
      <c r="G27" s="84">
        <v>69.95</v>
      </c>
      <c r="H27" s="85">
        <v>69.95</v>
      </c>
      <c r="I27" s="83">
        <v>0.79324881141046022</v>
      </c>
      <c r="J27" s="84">
        <v>0.18</v>
      </c>
      <c r="K27" s="84">
        <v>1.64</v>
      </c>
      <c r="L27" s="84">
        <v>-0.16</v>
      </c>
      <c r="M27" s="84">
        <v>0.18</v>
      </c>
      <c r="N27" s="85">
        <v>0.18</v>
      </c>
      <c r="O27" s="83">
        <v>2.4232012678288442</v>
      </c>
      <c r="P27" s="84">
        <v>0.3</v>
      </c>
      <c r="Q27" s="84">
        <v>4.4400000000000004</v>
      </c>
      <c r="R27" s="84">
        <v>2.0299999999999998</v>
      </c>
      <c r="S27" s="84">
        <v>0.3</v>
      </c>
      <c r="T27" s="85">
        <v>0.3</v>
      </c>
      <c r="U27" s="84">
        <v>4.1196988906497669</v>
      </c>
      <c r="V27" s="84">
        <v>4.93</v>
      </c>
      <c r="W27" s="84">
        <v>7.23</v>
      </c>
      <c r="X27" s="84">
        <v>-8.06</v>
      </c>
      <c r="Y27" s="84">
        <v>4.93</v>
      </c>
      <c r="Z27" s="117">
        <v>4.93</v>
      </c>
    </row>
    <row r="28" spans="1:26" x14ac:dyDescent="0.25">
      <c r="A28" s="483"/>
      <c r="B28" s="106" t="s">
        <v>58</v>
      </c>
      <c r="C28" s="116">
        <f t="shared" si="0"/>
        <v>63.603997877653057</v>
      </c>
      <c r="D28" s="84">
        <v>69.98</v>
      </c>
      <c r="E28" s="84">
        <v>64.680000000000007</v>
      </c>
      <c r="F28" s="84">
        <v>46.93</v>
      </c>
      <c r="G28" s="84">
        <v>69.98</v>
      </c>
      <c r="H28" s="85">
        <v>69.98</v>
      </c>
      <c r="I28" s="83">
        <v>1.0502060221870053</v>
      </c>
      <c r="J28" s="84">
        <v>0.04</v>
      </c>
      <c r="K28" s="84">
        <v>2.08</v>
      </c>
      <c r="L28" s="84">
        <v>0.64</v>
      </c>
      <c r="M28" s="84">
        <v>0.04</v>
      </c>
      <c r="N28" s="85">
        <v>0.04</v>
      </c>
      <c r="O28" s="83">
        <v>3.521584786053884</v>
      </c>
      <c r="P28" s="84">
        <v>0.34</v>
      </c>
      <c r="Q28" s="84">
        <v>6.62</v>
      </c>
      <c r="R28" s="84">
        <v>2.69</v>
      </c>
      <c r="S28" s="84">
        <v>0.34</v>
      </c>
      <c r="T28" s="85">
        <v>0.34</v>
      </c>
      <c r="U28" s="84">
        <v>3.8812361331220324</v>
      </c>
      <c r="V28" s="84">
        <v>2.72</v>
      </c>
      <c r="W28" s="84">
        <v>7.51</v>
      </c>
      <c r="X28" s="84">
        <v>-4.3600000000000003</v>
      </c>
      <c r="Y28" s="84">
        <v>2.72</v>
      </c>
      <c r="Z28" s="117">
        <v>2.72</v>
      </c>
    </row>
    <row r="29" spans="1:26" x14ac:dyDescent="0.25">
      <c r="A29" s="483"/>
      <c r="B29" s="106" t="s">
        <v>59</v>
      </c>
      <c r="C29" s="116">
        <f t="shared" si="0"/>
        <v>63.712185428886634</v>
      </c>
      <c r="D29" s="84">
        <v>70.010000000000005</v>
      </c>
      <c r="E29" s="84">
        <v>64.66</v>
      </c>
      <c r="F29" s="84">
        <v>47.48</v>
      </c>
      <c r="G29" s="84">
        <v>70.010000000000005</v>
      </c>
      <c r="H29" s="85">
        <v>70.010000000000005</v>
      </c>
      <c r="I29" s="83">
        <v>0.17180665610142587</v>
      </c>
      <c r="J29" s="84">
        <v>0.05</v>
      </c>
      <c r="K29" s="84">
        <v>-0.04</v>
      </c>
      <c r="L29" s="84">
        <v>1.19</v>
      </c>
      <c r="M29" s="84">
        <v>0.05</v>
      </c>
      <c r="N29" s="85">
        <v>0.05</v>
      </c>
      <c r="O29" s="83">
        <v>3.6976703645007936</v>
      </c>
      <c r="P29" s="84">
        <v>0.39</v>
      </c>
      <c r="Q29" s="84">
        <v>6.58</v>
      </c>
      <c r="R29" s="84">
        <v>3.91</v>
      </c>
      <c r="S29" s="84">
        <v>0.39</v>
      </c>
      <c r="T29" s="85">
        <v>0.39</v>
      </c>
      <c r="U29" s="84">
        <v>3.5102060221870075</v>
      </c>
      <c r="V29" s="84">
        <v>1.76</v>
      </c>
      <c r="W29" s="84">
        <v>6.49</v>
      </c>
      <c r="X29" s="84">
        <v>-1</v>
      </c>
      <c r="Y29" s="84">
        <v>1.76</v>
      </c>
      <c r="Z29" s="117">
        <v>1.76</v>
      </c>
    </row>
    <row r="30" spans="1:26" x14ac:dyDescent="0.25">
      <c r="A30" s="483"/>
      <c r="B30" s="106" t="s">
        <v>60</v>
      </c>
      <c r="C30" s="116">
        <f t="shared" si="0"/>
        <v>64.272733456693842</v>
      </c>
      <c r="D30" s="84">
        <v>69.98</v>
      </c>
      <c r="E30" s="84">
        <v>65.75</v>
      </c>
      <c r="F30" s="84">
        <v>47.87</v>
      </c>
      <c r="G30" s="84">
        <v>69.98</v>
      </c>
      <c r="H30" s="85">
        <v>69.98</v>
      </c>
      <c r="I30" s="83">
        <v>0.86274167987321748</v>
      </c>
      <c r="J30" s="84">
        <v>-0.05</v>
      </c>
      <c r="K30" s="84">
        <v>1.69</v>
      </c>
      <c r="L30" s="84">
        <v>0.82</v>
      </c>
      <c r="M30" s="84">
        <v>-0.05</v>
      </c>
      <c r="N30" s="85">
        <v>-0.05</v>
      </c>
      <c r="O30" s="83">
        <v>4.6100158478605398</v>
      </c>
      <c r="P30" s="84">
        <v>0.34</v>
      </c>
      <c r="Q30" s="84">
        <v>8.3699999999999992</v>
      </c>
      <c r="R30" s="84">
        <v>4.76</v>
      </c>
      <c r="S30" s="84">
        <v>0.34</v>
      </c>
      <c r="T30" s="85">
        <v>0.34</v>
      </c>
      <c r="U30" s="84">
        <v>4.4587004754358182</v>
      </c>
      <c r="V30" s="84">
        <v>1.24</v>
      </c>
      <c r="W30" s="84">
        <v>7.69</v>
      </c>
      <c r="X30" s="84">
        <v>3.31</v>
      </c>
      <c r="Y30" s="84">
        <v>1.24</v>
      </c>
      <c r="Z30" s="117">
        <v>1.24</v>
      </c>
    </row>
    <row r="31" spans="1:26" x14ac:dyDescent="0.25">
      <c r="A31" s="483"/>
      <c r="B31" s="106" t="s">
        <v>61</v>
      </c>
      <c r="C31" s="116">
        <f t="shared" si="0"/>
        <v>64.115383908684251</v>
      </c>
      <c r="D31" s="84">
        <v>70.010000000000005</v>
      </c>
      <c r="E31" s="84">
        <v>65.44</v>
      </c>
      <c r="F31" s="84">
        <v>47.73</v>
      </c>
      <c r="G31" s="84">
        <v>70.010000000000005</v>
      </c>
      <c r="H31" s="85">
        <v>70.010000000000005</v>
      </c>
      <c r="I31" s="83">
        <v>-0.23654516640253576</v>
      </c>
      <c r="J31" s="84">
        <v>0.04</v>
      </c>
      <c r="K31" s="84">
        <v>-0.46</v>
      </c>
      <c r="L31" s="84">
        <v>-0.31</v>
      </c>
      <c r="M31" s="84">
        <v>0.04</v>
      </c>
      <c r="N31" s="85">
        <v>0.04</v>
      </c>
      <c r="O31" s="83">
        <v>4.3539144215530925</v>
      </c>
      <c r="P31" s="84">
        <v>0.38</v>
      </c>
      <c r="Q31" s="84">
        <v>7.87</v>
      </c>
      <c r="R31" s="84">
        <v>4.4400000000000004</v>
      </c>
      <c r="S31" s="84">
        <v>0.38</v>
      </c>
      <c r="T31" s="85">
        <v>0.38</v>
      </c>
      <c r="U31" s="84">
        <v>4.0775752773375622</v>
      </c>
      <c r="V31" s="84">
        <v>0.85</v>
      </c>
      <c r="W31" s="84">
        <v>7.65</v>
      </c>
      <c r="X31" s="84">
        <v>1.87</v>
      </c>
      <c r="Y31" s="84">
        <v>0.85</v>
      </c>
      <c r="Z31" s="117">
        <v>0.85</v>
      </c>
    </row>
    <row r="32" spans="1:26" x14ac:dyDescent="0.25">
      <c r="A32" s="483"/>
      <c r="B32" s="106" t="s">
        <v>62</v>
      </c>
      <c r="C32" s="116">
        <f t="shared" si="0"/>
        <v>64.811548551879923</v>
      </c>
      <c r="D32" s="84">
        <v>71.47</v>
      </c>
      <c r="E32" s="84">
        <v>65.48</v>
      </c>
      <c r="F32" s="84">
        <v>48.55</v>
      </c>
      <c r="G32" s="84">
        <v>71.47</v>
      </c>
      <c r="H32" s="85">
        <v>71.47</v>
      </c>
      <c r="I32" s="83">
        <v>1.1185578446909659</v>
      </c>
      <c r="J32" s="84">
        <v>2.09</v>
      </c>
      <c r="K32" s="84">
        <v>0.06</v>
      </c>
      <c r="L32" s="84">
        <v>1.73</v>
      </c>
      <c r="M32" s="84">
        <v>2.09</v>
      </c>
      <c r="N32" s="85">
        <v>2.09</v>
      </c>
      <c r="O32" s="83">
        <v>5.4869889064976238</v>
      </c>
      <c r="P32" s="84">
        <v>2.4700000000000002</v>
      </c>
      <c r="Q32" s="84">
        <v>7.94</v>
      </c>
      <c r="R32" s="84">
        <v>6.24</v>
      </c>
      <c r="S32" s="84">
        <v>2.4700000000000002</v>
      </c>
      <c r="T32" s="85">
        <v>2.4700000000000002</v>
      </c>
      <c r="U32" s="84">
        <v>5.2139302694136305</v>
      </c>
      <c r="V32" s="84">
        <v>2.83</v>
      </c>
      <c r="W32" s="84">
        <v>7.69</v>
      </c>
      <c r="X32" s="84">
        <v>4.0999999999999996</v>
      </c>
      <c r="Y32" s="84">
        <v>2.83</v>
      </c>
      <c r="Z32" s="117">
        <v>2.83</v>
      </c>
    </row>
    <row r="33" spans="1:26" x14ac:dyDescent="0.25">
      <c r="A33" s="483"/>
      <c r="B33" s="106" t="s">
        <v>63</v>
      </c>
      <c r="C33" s="116">
        <f t="shared" si="0"/>
        <v>64.505125886294408</v>
      </c>
      <c r="D33" s="84">
        <v>72.06</v>
      </c>
      <c r="E33" s="84">
        <v>64.569999999999993</v>
      </c>
      <c r="F33" s="84">
        <v>48.04</v>
      </c>
      <c r="G33" s="84">
        <v>72.06</v>
      </c>
      <c r="H33" s="85">
        <v>72.06</v>
      </c>
      <c r="I33" s="83">
        <v>-0.44839936608557873</v>
      </c>
      <c r="J33" s="84">
        <v>0.82</v>
      </c>
      <c r="K33" s="84">
        <v>-1.39</v>
      </c>
      <c r="L33" s="84">
        <v>-1.05</v>
      </c>
      <c r="M33" s="84">
        <v>0.82</v>
      </c>
      <c r="N33" s="85">
        <v>0.82</v>
      </c>
      <c r="O33" s="83">
        <v>4.9882567353407303</v>
      </c>
      <c r="P33" s="84">
        <v>3.31</v>
      </c>
      <c r="Q33" s="84">
        <v>6.44</v>
      </c>
      <c r="R33" s="84">
        <v>5.13</v>
      </c>
      <c r="S33" s="84">
        <v>3.31</v>
      </c>
      <c r="T33" s="85">
        <v>3.31</v>
      </c>
      <c r="U33" s="84">
        <v>4.9906180665610149</v>
      </c>
      <c r="V33" s="84">
        <v>3.54</v>
      </c>
      <c r="W33" s="84">
        <v>6.58</v>
      </c>
      <c r="X33" s="84">
        <v>4.05</v>
      </c>
      <c r="Y33" s="84">
        <v>3.54</v>
      </c>
      <c r="Z33" s="117">
        <v>3.54</v>
      </c>
    </row>
    <row r="34" spans="1:26" x14ac:dyDescent="0.25">
      <c r="A34" s="483"/>
      <c r="B34" s="106" t="s">
        <v>64</v>
      </c>
      <c r="C34" s="116">
        <f t="shared" si="0"/>
        <v>64.694529562524764</v>
      </c>
      <c r="D34" s="84">
        <v>72.14</v>
      </c>
      <c r="E34" s="84">
        <v>64.92</v>
      </c>
      <c r="F34" s="84">
        <v>48.05</v>
      </c>
      <c r="G34" s="84">
        <v>72.14</v>
      </c>
      <c r="H34" s="85">
        <v>72.14</v>
      </c>
      <c r="I34" s="83">
        <v>0.28610142630744873</v>
      </c>
      <c r="J34" s="84">
        <v>0.11</v>
      </c>
      <c r="K34" s="84">
        <v>0.53</v>
      </c>
      <c r="L34" s="84">
        <v>0.01</v>
      </c>
      <c r="M34" s="84">
        <v>0.11</v>
      </c>
      <c r="N34" s="85">
        <v>0.11</v>
      </c>
      <c r="O34" s="83">
        <v>5.2965293185419977</v>
      </c>
      <c r="P34" s="84">
        <v>3.43</v>
      </c>
      <c r="Q34" s="84">
        <v>7.01</v>
      </c>
      <c r="R34" s="84">
        <v>5.14</v>
      </c>
      <c r="S34" s="84">
        <v>3.43</v>
      </c>
      <c r="T34" s="85">
        <v>3.43</v>
      </c>
      <c r="U34" s="84">
        <v>5.6715055467511899</v>
      </c>
      <c r="V34" s="84">
        <v>3.54</v>
      </c>
      <c r="W34" s="84">
        <v>7.67</v>
      </c>
      <c r="X34" s="84">
        <v>5.36</v>
      </c>
      <c r="Y34" s="84">
        <v>3.54</v>
      </c>
      <c r="Z34" s="117">
        <v>3.54</v>
      </c>
    </row>
    <row r="35" spans="1:26" x14ac:dyDescent="0.25">
      <c r="A35" s="483"/>
      <c r="B35" s="106" t="s">
        <v>65</v>
      </c>
      <c r="C35" s="116">
        <f t="shared" si="0"/>
        <v>65.405114668629011</v>
      </c>
      <c r="D35" s="84">
        <v>72.150000000000006</v>
      </c>
      <c r="E35" s="84">
        <v>66.12</v>
      </c>
      <c r="F35" s="84">
        <v>48.85</v>
      </c>
      <c r="G35" s="84">
        <v>72.150000000000006</v>
      </c>
      <c r="H35" s="85">
        <v>72.150000000000006</v>
      </c>
      <c r="I35" s="83">
        <v>1.0821711568938195</v>
      </c>
      <c r="J35" s="84">
        <v>0.01</v>
      </c>
      <c r="K35" s="84">
        <v>1.85</v>
      </c>
      <c r="L35" s="84">
        <v>1.68</v>
      </c>
      <c r="M35" s="84">
        <v>0.01</v>
      </c>
      <c r="N35" s="85">
        <v>0.01</v>
      </c>
      <c r="O35" s="83">
        <v>6.4530744849445334</v>
      </c>
      <c r="P35" s="84">
        <v>3.45</v>
      </c>
      <c r="Q35" s="84">
        <v>8.99</v>
      </c>
      <c r="R35" s="84">
        <v>6.9</v>
      </c>
      <c r="S35" s="84">
        <v>3.45</v>
      </c>
      <c r="T35" s="85">
        <v>3.45</v>
      </c>
      <c r="U35" s="84">
        <v>6.4013787638668775</v>
      </c>
      <c r="V35" s="84">
        <v>3.49</v>
      </c>
      <c r="W35" s="84">
        <v>8.17</v>
      </c>
      <c r="X35" s="84">
        <v>9.0299999999999994</v>
      </c>
      <c r="Y35" s="84">
        <v>3.49</v>
      </c>
      <c r="Z35" s="117">
        <v>3.49</v>
      </c>
    </row>
    <row r="36" spans="1:26" x14ac:dyDescent="0.25">
      <c r="A36" s="484"/>
      <c r="B36" s="107" t="s">
        <v>66</v>
      </c>
      <c r="C36" s="118">
        <f t="shared" si="0"/>
        <v>65.581480532682093</v>
      </c>
      <c r="D36" s="88">
        <v>72.19</v>
      </c>
      <c r="E36" s="88">
        <v>66.260000000000005</v>
      </c>
      <c r="F36" s="88">
        <v>49.37</v>
      </c>
      <c r="G36" s="88">
        <v>72.19</v>
      </c>
      <c r="H36" s="89">
        <v>72.19</v>
      </c>
      <c r="I36" s="87">
        <v>0.27204437400950843</v>
      </c>
      <c r="J36" s="88">
        <v>0.06</v>
      </c>
      <c r="K36" s="88">
        <v>0.21</v>
      </c>
      <c r="L36" s="88">
        <v>1.07</v>
      </c>
      <c r="M36" s="88">
        <v>0.06</v>
      </c>
      <c r="N36" s="89">
        <v>0.06</v>
      </c>
      <c r="O36" s="87">
        <v>6.7401267828843103</v>
      </c>
      <c r="P36" s="88">
        <v>3.5</v>
      </c>
      <c r="Q36" s="88">
        <v>9.2200000000000006</v>
      </c>
      <c r="R36" s="88">
        <v>8.0399999999999991</v>
      </c>
      <c r="S36" s="88">
        <v>3.5</v>
      </c>
      <c r="T36" s="89">
        <v>3.5</v>
      </c>
      <c r="U36" s="88">
        <v>6.7401267828843103</v>
      </c>
      <c r="V36" s="88">
        <v>3.5</v>
      </c>
      <c r="W36" s="88">
        <v>9.2200000000000006</v>
      </c>
      <c r="X36" s="88">
        <v>8.0399999999999991</v>
      </c>
      <c r="Y36" s="88">
        <v>3.5</v>
      </c>
      <c r="Z36" s="119">
        <v>3.5</v>
      </c>
    </row>
    <row r="37" spans="1:26" x14ac:dyDescent="0.25">
      <c r="A37" s="536">
        <v>2011</v>
      </c>
      <c r="B37" s="104" t="s">
        <v>55</v>
      </c>
      <c r="C37" s="114">
        <f t="shared" si="0"/>
        <v>66.075451468776762</v>
      </c>
      <c r="D37" s="81">
        <v>72.2</v>
      </c>
      <c r="E37" s="81">
        <v>66.31</v>
      </c>
      <c r="F37" s="81">
        <v>51.83</v>
      </c>
      <c r="G37" s="81">
        <v>72.2</v>
      </c>
      <c r="H37" s="82">
        <v>72.2</v>
      </c>
      <c r="I37" s="223">
        <v>0.75321711568938032</v>
      </c>
      <c r="J37" s="229">
        <v>0.02</v>
      </c>
      <c r="K37" s="229">
        <v>0.08</v>
      </c>
      <c r="L37" s="229">
        <v>4.97</v>
      </c>
      <c r="M37" s="229">
        <v>0.02</v>
      </c>
      <c r="N37" s="234">
        <v>0.02</v>
      </c>
      <c r="O37" s="223">
        <v>0.75321711568938032</v>
      </c>
      <c r="P37" s="229">
        <v>0.02</v>
      </c>
      <c r="Q37" s="229">
        <v>0.08</v>
      </c>
      <c r="R37" s="229">
        <v>4.97</v>
      </c>
      <c r="S37" s="229">
        <v>0.02</v>
      </c>
      <c r="T37" s="234">
        <v>0.02</v>
      </c>
      <c r="U37" s="229">
        <v>7.0024088748019011</v>
      </c>
      <c r="V37" s="81">
        <v>3.34</v>
      </c>
      <c r="W37" s="81">
        <v>9.1199999999999992</v>
      </c>
      <c r="X37" s="81">
        <v>10.65</v>
      </c>
      <c r="Y37" s="81">
        <v>3.34</v>
      </c>
      <c r="Z37" s="82">
        <v>3.34</v>
      </c>
    </row>
    <row r="38" spans="1:26" x14ac:dyDescent="0.25">
      <c r="A38" s="483"/>
      <c r="B38" s="106" t="s">
        <v>56</v>
      </c>
      <c r="C38" s="116">
        <f t="shared" si="0"/>
        <v>66.235642809418621</v>
      </c>
      <c r="D38" s="84">
        <v>72.48</v>
      </c>
      <c r="E38" s="84">
        <v>66.569999999999993</v>
      </c>
      <c r="F38" s="84">
        <v>51.53</v>
      </c>
      <c r="G38" s="84">
        <v>72.48</v>
      </c>
      <c r="H38" s="85">
        <v>72.48</v>
      </c>
      <c r="I38" s="83">
        <v>0.24854199683042821</v>
      </c>
      <c r="J38" s="84">
        <v>0.39</v>
      </c>
      <c r="K38" s="84">
        <v>0.38</v>
      </c>
      <c r="L38" s="84">
        <v>-0.56999999999999995</v>
      </c>
      <c r="M38" s="84">
        <v>0.39</v>
      </c>
      <c r="N38" s="85">
        <v>0.39</v>
      </c>
      <c r="O38" s="83">
        <v>0.9974801901743251</v>
      </c>
      <c r="P38" s="84">
        <v>0.41</v>
      </c>
      <c r="Q38" s="84">
        <v>0.46</v>
      </c>
      <c r="R38" s="84">
        <v>4.37</v>
      </c>
      <c r="S38" s="84">
        <v>0.41</v>
      </c>
      <c r="T38" s="85">
        <v>0.41</v>
      </c>
      <c r="U38" s="84">
        <v>6.0875277337559419</v>
      </c>
      <c r="V38" s="84">
        <v>3.81</v>
      </c>
      <c r="W38" s="84">
        <v>6.78</v>
      </c>
      <c r="X38" s="84">
        <v>10.34</v>
      </c>
      <c r="Y38" s="84">
        <v>3.81</v>
      </c>
      <c r="Z38" s="85">
        <v>3.81</v>
      </c>
    </row>
    <row r="39" spans="1:26" x14ac:dyDescent="0.25">
      <c r="A39" s="483"/>
      <c r="B39" s="106" t="s">
        <v>57</v>
      </c>
      <c r="C39" s="116">
        <f t="shared" si="0"/>
        <v>67.137694767959445</v>
      </c>
      <c r="D39" s="84">
        <v>72.62</v>
      </c>
      <c r="E39" s="84">
        <v>67.67</v>
      </c>
      <c r="F39" s="84">
        <v>53.39</v>
      </c>
      <c r="G39" s="84">
        <v>72.62</v>
      </c>
      <c r="H39" s="85">
        <v>72.62</v>
      </c>
      <c r="I39" s="83">
        <v>1.3435816164817744</v>
      </c>
      <c r="J39" s="84">
        <v>0.2</v>
      </c>
      <c r="K39" s="84">
        <v>1.65</v>
      </c>
      <c r="L39" s="84">
        <v>3.61</v>
      </c>
      <c r="M39" s="84">
        <v>0.2</v>
      </c>
      <c r="N39" s="85">
        <v>0.2</v>
      </c>
      <c r="O39" s="83">
        <v>2.3729477020602201</v>
      </c>
      <c r="P39" s="84">
        <v>0.61</v>
      </c>
      <c r="Q39" s="84">
        <v>2.13</v>
      </c>
      <c r="R39" s="84">
        <v>8.14</v>
      </c>
      <c r="S39" s="84">
        <v>0.61</v>
      </c>
      <c r="T39" s="85">
        <v>0.61</v>
      </c>
      <c r="U39" s="84">
        <v>6.6954041204437367</v>
      </c>
      <c r="V39" s="84">
        <v>3.82</v>
      </c>
      <c r="W39" s="84">
        <v>6.8</v>
      </c>
      <c r="X39" s="84">
        <v>14.51</v>
      </c>
      <c r="Y39" s="84">
        <v>3.82</v>
      </c>
      <c r="Z39" s="85">
        <v>3.82</v>
      </c>
    </row>
    <row r="40" spans="1:26" x14ac:dyDescent="0.25">
      <c r="A40" s="483"/>
      <c r="B40" s="106" t="s">
        <v>58</v>
      </c>
      <c r="C40" s="116">
        <f t="shared" si="0"/>
        <v>67.190804334603186</v>
      </c>
      <c r="D40" s="84">
        <v>72.599999999999994</v>
      </c>
      <c r="E40" s="84">
        <v>67.63</v>
      </c>
      <c r="F40" s="84">
        <v>53.81</v>
      </c>
      <c r="G40" s="84">
        <v>72.599999999999994</v>
      </c>
      <c r="H40" s="85">
        <v>72.599999999999994</v>
      </c>
      <c r="I40" s="83">
        <v>7.2424722662440294E-2</v>
      </c>
      <c r="J40" s="84">
        <v>-0.04</v>
      </c>
      <c r="K40" s="84">
        <v>-0.05</v>
      </c>
      <c r="L40" s="84">
        <v>0.78</v>
      </c>
      <c r="M40" s="84">
        <v>-0.04</v>
      </c>
      <c r="N40" s="85">
        <v>-0.04</v>
      </c>
      <c r="O40" s="83">
        <v>2.4539302694136271</v>
      </c>
      <c r="P40" s="84">
        <v>0.56999999999999995</v>
      </c>
      <c r="Q40" s="84">
        <v>2.08</v>
      </c>
      <c r="R40" s="84">
        <v>8.98</v>
      </c>
      <c r="S40" s="84">
        <v>0.56999999999999995</v>
      </c>
      <c r="T40" s="85">
        <v>0.56999999999999995</v>
      </c>
      <c r="U40" s="84">
        <v>5.6751505546751151</v>
      </c>
      <c r="V40" s="84">
        <v>3.74</v>
      </c>
      <c r="W40" s="84">
        <v>4.57</v>
      </c>
      <c r="X40" s="84">
        <v>14.67</v>
      </c>
      <c r="Y40" s="84">
        <v>3.74</v>
      </c>
      <c r="Z40" s="85">
        <v>3.74</v>
      </c>
    </row>
    <row r="41" spans="1:26" x14ac:dyDescent="0.25">
      <c r="A41" s="483"/>
      <c r="B41" s="106" t="s">
        <v>59</v>
      </c>
      <c r="C41" s="116">
        <f t="shared" si="0"/>
        <v>66.945440215361415</v>
      </c>
      <c r="D41" s="84">
        <v>72.67</v>
      </c>
      <c r="E41" s="84">
        <v>67.05</v>
      </c>
      <c r="F41" s="84">
        <v>53.76</v>
      </c>
      <c r="G41" s="84">
        <v>72.67</v>
      </c>
      <c r="H41" s="85">
        <v>72.67</v>
      </c>
      <c r="I41" s="83">
        <v>-0.36768621236133153</v>
      </c>
      <c r="J41" s="84">
        <v>0.09</v>
      </c>
      <c r="K41" s="84">
        <v>-0.86</v>
      </c>
      <c r="L41" s="84">
        <v>-0.1</v>
      </c>
      <c r="M41" s="84">
        <v>0.09</v>
      </c>
      <c r="N41" s="85">
        <v>0.09</v>
      </c>
      <c r="O41" s="83">
        <v>2.0797939778129924</v>
      </c>
      <c r="P41" s="84">
        <v>0.67</v>
      </c>
      <c r="Q41" s="84">
        <v>1.2</v>
      </c>
      <c r="R41" s="84">
        <v>8.8699999999999992</v>
      </c>
      <c r="S41" s="84">
        <v>0.67</v>
      </c>
      <c r="T41" s="85">
        <v>0.67</v>
      </c>
      <c r="U41" s="84">
        <v>5.0927892234548304</v>
      </c>
      <c r="V41" s="84">
        <v>3.79</v>
      </c>
      <c r="W41" s="84">
        <v>3.7</v>
      </c>
      <c r="X41" s="84">
        <v>13.21</v>
      </c>
      <c r="Y41" s="84">
        <v>3.79</v>
      </c>
      <c r="Z41" s="85">
        <v>3.79</v>
      </c>
    </row>
    <row r="42" spans="1:26" x14ac:dyDescent="0.25">
      <c r="A42" s="483"/>
      <c r="B42" s="106" t="s">
        <v>60</v>
      </c>
      <c r="C42" s="116">
        <f t="shared" si="0"/>
        <v>67.251563341765475</v>
      </c>
      <c r="D42" s="84">
        <v>72.64</v>
      </c>
      <c r="E42" s="84">
        <v>67.709999999999994</v>
      </c>
      <c r="F42" s="84">
        <v>53.87</v>
      </c>
      <c r="G42" s="84">
        <v>72.64</v>
      </c>
      <c r="H42" s="85">
        <v>72.64</v>
      </c>
      <c r="I42" s="83">
        <v>0.45797147385103038</v>
      </c>
      <c r="J42" s="84">
        <v>-0.04</v>
      </c>
      <c r="K42" s="84">
        <v>0.98</v>
      </c>
      <c r="L42" s="84">
        <v>0.21</v>
      </c>
      <c r="M42" s="84">
        <v>-0.04</v>
      </c>
      <c r="N42" s="85">
        <v>-0.04</v>
      </c>
      <c r="O42" s="83">
        <v>2.5465768621236107</v>
      </c>
      <c r="P42" s="84">
        <v>0.63</v>
      </c>
      <c r="Q42" s="84">
        <v>2.19</v>
      </c>
      <c r="R42" s="84">
        <v>9.11</v>
      </c>
      <c r="S42" s="84">
        <v>0.63</v>
      </c>
      <c r="T42" s="85">
        <v>0.63</v>
      </c>
      <c r="U42" s="84">
        <v>4.6780348652931814</v>
      </c>
      <c r="V42" s="84">
        <v>3.8</v>
      </c>
      <c r="W42" s="84">
        <v>2.99</v>
      </c>
      <c r="X42" s="84">
        <v>12.53</v>
      </c>
      <c r="Y42" s="84">
        <v>3.8</v>
      </c>
      <c r="Z42" s="85">
        <v>3.8</v>
      </c>
    </row>
    <row r="43" spans="1:26" x14ac:dyDescent="0.25">
      <c r="A43" s="483"/>
      <c r="B43" s="106" t="s">
        <v>61</v>
      </c>
      <c r="C43" s="116">
        <f t="shared" si="0"/>
        <v>67.564192649914943</v>
      </c>
      <c r="D43" s="84">
        <v>72.650000000000006</v>
      </c>
      <c r="E43" s="84">
        <v>68.44</v>
      </c>
      <c r="F43" s="84">
        <v>53.77</v>
      </c>
      <c r="G43" s="84">
        <v>72.650000000000006</v>
      </c>
      <c r="H43" s="85">
        <v>72.650000000000006</v>
      </c>
      <c r="I43" s="83">
        <v>0.47049128367670412</v>
      </c>
      <c r="J43" s="84">
        <v>0.02</v>
      </c>
      <c r="K43" s="84">
        <v>1.08</v>
      </c>
      <c r="L43" s="84">
        <v>-0.19</v>
      </c>
      <c r="M43" s="84">
        <v>0.02</v>
      </c>
      <c r="N43" s="85">
        <v>0.02</v>
      </c>
      <c r="O43" s="83">
        <v>3.0232805071315356</v>
      </c>
      <c r="P43" s="84">
        <v>0.65</v>
      </c>
      <c r="Q43" s="84">
        <v>3.29</v>
      </c>
      <c r="R43" s="84">
        <v>8.9</v>
      </c>
      <c r="S43" s="84">
        <v>0.65</v>
      </c>
      <c r="T43" s="85">
        <v>0.65</v>
      </c>
      <c r="U43" s="84">
        <v>5.4091600633914396</v>
      </c>
      <c r="V43" s="84">
        <v>3.78</v>
      </c>
      <c r="W43" s="84">
        <v>4.58</v>
      </c>
      <c r="X43" s="84">
        <v>12.66</v>
      </c>
      <c r="Y43" s="84">
        <v>3.78</v>
      </c>
      <c r="Z43" s="85">
        <v>3.78</v>
      </c>
    </row>
    <row r="44" spans="1:26" x14ac:dyDescent="0.25">
      <c r="A44" s="483"/>
      <c r="B44" s="106" t="s">
        <v>62</v>
      </c>
      <c r="C44" s="116">
        <f t="shared" si="0"/>
        <v>67.971296705773113</v>
      </c>
      <c r="D44" s="84">
        <v>74.09</v>
      </c>
      <c r="E44" s="84">
        <v>68.08</v>
      </c>
      <c r="F44" s="84">
        <v>54.01</v>
      </c>
      <c r="G44" s="84">
        <v>74.09</v>
      </c>
      <c r="H44" s="85">
        <v>74.09</v>
      </c>
      <c r="I44" s="83">
        <v>0.62007923930269349</v>
      </c>
      <c r="J44" s="84">
        <v>1.97</v>
      </c>
      <c r="K44" s="84">
        <v>-0.53</v>
      </c>
      <c r="L44" s="84">
        <v>0.45</v>
      </c>
      <c r="M44" s="84">
        <v>1.97</v>
      </c>
      <c r="N44" s="85">
        <v>1.97</v>
      </c>
      <c r="O44" s="83">
        <v>3.6440412044373987</v>
      </c>
      <c r="P44" s="84">
        <v>2.63</v>
      </c>
      <c r="Q44" s="84">
        <v>2.74</v>
      </c>
      <c r="R44" s="84">
        <v>9.39</v>
      </c>
      <c r="S44" s="84">
        <v>2.63</v>
      </c>
      <c r="T44" s="85">
        <v>2.63</v>
      </c>
      <c r="U44" s="84">
        <v>4.8825832012678259</v>
      </c>
      <c r="V44" s="84">
        <v>3.67</v>
      </c>
      <c r="W44" s="84">
        <v>3.96</v>
      </c>
      <c r="X44" s="84">
        <v>11.25</v>
      </c>
      <c r="Y44" s="84">
        <v>3.67</v>
      </c>
      <c r="Z44" s="85">
        <v>3.67</v>
      </c>
    </row>
    <row r="45" spans="1:26" x14ac:dyDescent="0.25">
      <c r="A45" s="483"/>
      <c r="B45" s="106" t="s">
        <v>63</v>
      </c>
      <c r="C45" s="116">
        <f t="shared" si="0"/>
        <v>69.279215922044799</v>
      </c>
      <c r="D45" s="84">
        <v>74.77</v>
      </c>
      <c r="E45" s="84">
        <v>70.31</v>
      </c>
      <c r="F45" s="84">
        <v>54.28</v>
      </c>
      <c r="G45" s="84">
        <v>74.77</v>
      </c>
      <c r="H45" s="85">
        <v>74.77</v>
      </c>
      <c r="I45" s="83">
        <v>1.9297622820919185</v>
      </c>
      <c r="J45" s="84">
        <v>0.92</v>
      </c>
      <c r="K45" s="84">
        <v>3.28</v>
      </c>
      <c r="L45" s="84">
        <v>0.5</v>
      </c>
      <c r="M45" s="84">
        <v>0.92</v>
      </c>
      <c r="N45" s="85">
        <v>0.92</v>
      </c>
      <c r="O45" s="83">
        <v>5.6383835182250381</v>
      </c>
      <c r="P45" s="84">
        <v>3.58</v>
      </c>
      <c r="Q45" s="84">
        <v>6.12</v>
      </c>
      <c r="R45" s="84">
        <v>9.94</v>
      </c>
      <c r="S45" s="84">
        <v>3.58</v>
      </c>
      <c r="T45" s="85">
        <v>3.58</v>
      </c>
      <c r="U45" s="84">
        <v>7.4016481774960372</v>
      </c>
      <c r="V45" s="84">
        <v>3.76</v>
      </c>
      <c r="W45" s="84">
        <v>8.89</v>
      </c>
      <c r="X45" s="84">
        <v>12.99</v>
      </c>
      <c r="Y45" s="84">
        <v>3.76</v>
      </c>
      <c r="Z45" s="85">
        <v>3.76</v>
      </c>
    </row>
    <row r="46" spans="1:26" x14ac:dyDescent="0.25">
      <c r="A46" s="483"/>
      <c r="B46" s="106" t="s">
        <v>64</v>
      </c>
      <c r="C46" s="116">
        <f t="shared" si="0"/>
        <v>69.373825782153986</v>
      </c>
      <c r="D46" s="84">
        <v>74</v>
      </c>
      <c r="E46" s="84">
        <v>70.099999999999994</v>
      </c>
      <c r="F46" s="84">
        <v>56.78</v>
      </c>
      <c r="G46" s="84">
        <v>74</v>
      </c>
      <c r="H46" s="85">
        <v>74</v>
      </c>
      <c r="I46" s="83">
        <v>0.10388272583201114</v>
      </c>
      <c r="J46" s="84">
        <v>-1.03</v>
      </c>
      <c r="K46" s="84">
        <v>-0.3</v>
      </c>
      <c r="L46" s="84">
        <v>4.5999999999999996</v>
      </c>
      <c r="M46" s="84">
        <v>-1.03</v>
      </c>
      <c r="N46" s="85">
        <v>-1.03</v>
      </c>
      <c r="O46" s="83">
        <v>5.7826465927099813</v>
      </c>
      <c r="P46" s="84">
        <v>2.5099999999999998</v>
      </c>
      <c r="Q46" s="84">
        <v>5.8</v>
      </c>
      <c r="R46" s="84">
        <v>15</v>
      </c>
      <c r="S46" s="84">
        <v>2.5099999999999998</v>
      </c>
      <c r="T46" s="85">
        <v>2.5099999999999998</v>
      </c>
      <c r="U46" s="84">
        <v>7.252583201267826</v>
      </c>
      <c r="V46" s="84">
        <v>2.58</v>
      </c>
      <c r="W46" s="84">
        <v>7.98</v>
      </c>
      <c r="X46" s="84">
        <v>18.18</v>
      </c>
      <c r="Y46" s="84">
        <v>2.58</v>
      </c>
      <c r="Z46" s="85">
        <v>2.58</v>
      </c>
    </row>
    <row r="47" spans="1:26" x14ac:dyDescent="0.25">
      <c r="A47" s="483"/>
      <c r="B47" s="106" t="s">
        <v>65</v>
      </c>
      <c r="C47" s="116">
        <f t="shared" si="0"/>
        <v>69.003295613775123</v>
      </c>
      <c r="D47" s="84">
        <v>73.150000000000006</v>
      </c>
      <c r="E47" s="84">
        <v>69.03</v>
      </c>
      <c r="F47" s="84">
        <v>58.99</v>
      </c>
      <c r="G47" s="84">
        <v>73.150000000000006</v>
      </c>
      <c r="H47" s="85">
        <v>73.150000000000006</v>
      </c>
      <c r="I47" s="83">
        <v>-0.59622820919176078</v>
      </c>
      <c r="J47" s="84">
        <v>-1.1399999999999999</v>
      </c>
      <c r="K47" s="84">
        <v>-1.52</v>
      </c>
      <c r="L47" s="84">
        <v>3.88</v>
      </c>
      <c r="M47" s="84">
        <v>-1.1399999999999999</v>
      </c>
      <c r="N47" s="85">
        <v>-1.1399999999999999</v>
      </c>
      <c r="O47" s="83">
        <v>5.2176545166402484</v>
      </c>
      <c r="P47" s="84">
        <v>1.34</v>
      </c>
      <c r="Q47" s="84">
        <v>4.1900000000000004</v>
      </c>
      <c r="R47" s="84">
        <v>19.47</v>
      </c>
      <c r="S47" s="84">
        <v>1.34</v>
      </c>
      <c r="T47" s="85">
        <v>1.34</v>
      </c>
      <c r="U47" s="84">
        <v>5.5187163232963492</v>
      </c>
      <c r="V47" s="84">
        <v>1.39</v>
      </c>
      <c r="W47" s="84">
        <v>4.41</v>
      </c>
      <c r="X47" s="84">
        <v>20.74</v>
      </c>
      <c r="Y47" s="84">
        <v>1.39</v>
      </c>
      <c r="Z47" s="85">
        <v>1.39</v>
      </c>
    </row>
    <row r="48" spans="1:26" x14ac:dyDescent="0.25">
      <c r="A48" s="484"/>
      <c r="B48" s="107" t="s">
        <v>66</v>
      </c>
      <c r="C48" s="118">
        <f t="shared" si="0"/>
        <v>69.6069258527383</v>
      </c>
      <c r="D48" s="88">
        <v>73.17</v>
      </c>
      <c r="E48" s="88">
        <v>70.52</v>
      </c>
      <c r="F48" s="88">
        <v>58.62</v>
      </c>
      <c r="G48" s="88">
        <v>73.17</v>
      </c>
      <c r="H48" s="89">
        <v>73.17</v>
      </c>
      <c r="I48" s="87">
        <v>0.89817749603803587</v>
      </c>
      <c r="J48" s="88">
        <v>0.03</v>
      </c>
      <c r="K48" s="88">
        <v>2.15</v>
      </c>
      <c r="L48" s="88">
        <v>-0.62</v>
      </c>
      <c r="M48" s="88">
        <v>0.03</v>
      </c>
      <c r="N48" s="89">
        <v>0.03</v>
      </c>
      <c r="O48" s="87">
        <v>6.1380824088747978</v>
      </c>
      <c r="P48" s="88">
        <v>1.37</v>
      </c>
      <c r="Q48" s="88">
        <v>6.43</v>
      </c>
      <c r="R48" s="88">
        <v>18.72</v>
      </c>
      <c r="S48" s="88">
        <v>1.37</v>
      </c>
      <c r="T48" s="89">
        <v>1.37</v>
      </c>
      <c r="U48" s="88">
        <v>6.1380824088747978</v>
      </c>
      <c r="V48" s="88">
        <v>1.37</v>
      </c>
      <c r="W48" s="88">
        <v>6.43</v>
      </c>
      <c r="X48" s="88">
        <v>18.72</v>
      </c>
      <c r="Y48" s="88">
        <v>1.37</v>
      </c>
      <c r="Z48" s="89">
        <v>1.37</v>
      </c>
    </row>
    <row r="49" spans="1:26" x14ac:dyDescent="0.25">
      <c r="A49" s="418">
        <v>2012</v>
      </c>
      <c r="B49" s="52" t="s">
        <v>55</v>
      </c>
      <c r="C49" s="114">
        <f t="shared" si="0"/>
        <v>70.691470151016873</v>
      </c>
      <c r="D49" s="81">
        <v>73.34</v>
      </c>
      <c r="E49" s="81">
        <v>71.83</v>
      </c>
      <c r="F49" s="81">
        <v>61.19</v>
      </c>
      <c r="G49" s="81">
        <v>73.34</v>
      </c>
      <c r="H49" s="82">
        <v>73.34</v>
      </c>
      <c r="I49" s="223">
        <v>1.5580982567353399</v>
      </c>
      <c r="J49" s="229">
        <v>0.22</v>
      </c>
      <c r="K49" s="229">
        <v>1.86</v>
      </c>
      <c r="L49" s="229">
        <v>4.3899999999999997</v>
      </c>
      <c r="M49" s="229">
        <v>0.22</v>
      </c>
      <c r="N49" s="234">
        <v>0.22</v>
      </c>
      <c r="O49" s="223">
        <v>1.5580982567353399</v>
      </c>
      <c r="P49" s="229">
        <v>0.22</v>
      </c>
      <c r="Q49" s="229">
        <v>1.86</v>
      </c>
      <c r="R49" s="229">
        <v>4.3899999999999997</v>
      </c>
      <c r="S49" s="229">
        <v>0.22</v>
      </c>
      <c r="T49" s="234">
        <v>0.22</v>
      </c>
      <c r="U49" s="229">
        <v>6.981410459587952</v>
      </c>
      <c r="V49" s="81">
        <v>1.57</v>
      </c>
      <c r="W49" s="81">
        <v>8.32</v>
      </c>
      <c r="X49" s="81">
        <v>18.059999999999999</v>
      </c>
      <c r="Y49" s="81">
        <v>1.57</v>
      </c>
      <c r="Z49" s="82">
        <v>1.57</v>
      </c>
    </row>
    <row r="50" spans="1:26" x14ac:dyDescent="0.25">
      <c r="A50" s="416"/>
      <c r="B50" s="53" t="s">
        <v>56</v>
      </c>
      <c r="C50" s="116">
        <f t="shared" si="0"/>
        <v>71.099602804376559</v>
      </c>
      <c r="D50" s="84">
        <v>73.88</v>
      </c>
      <c r="E50" s="84">
        <v>72.52</v>
      </c>
      <c r="F50" s="84">
        <v>60.54</v>
      </c>
      <c r="G50" s="84">
        <v>73.88</v>
      </c>
      <c r="H50" s="85">
        <v>73.88</v>
      </c>
      <c r="I50" s="83">
        <v>0.58440570522979463</v>
      </c>
      <c r="J50" s="84">
        <v>0.74</v>
      </c>
      <c r="K50" s="84">
        <v>0.96</v>
      </c>
      <c r="L50" s="84">
        <v>-1.05</v>
      </c>
      <c r="M50" s="84">
        <v>0.74</v>
      </c>
      <c r="N50" s="85">
        <v>0.74</v>
      </c>
      <c r="O50" s="83">
        <v>2.1444374009508715</v>
      </c>
      <c r="P50" s="84">
        <v>0.96</v>
      </c>
      <c r="Q50" s="84">
        <v>2.84</v>
      </c>
      <c r="R50" s="84">
        <v>3.29</v>
      </c>
      <c r="S50" s="84">
        <v>0.96</v>
      </c>
      <c r="T50" s="85">
        <v>0.96</v>
      </c>
      <c r="U50" s="84">
        <v>7.3225673534072868</v>
      </c>
      <c r="V50" s="84">
        <v>1.92</v>
      </c>
      <c r="W50" s="84">
        <v>8.94</v>
      </c>
      <c r="X50" s="84">
        <v>17.489999999999998</v>
      </c>
      <c r="Y50" s="84">
        <v>1.92</v>
      </c>
      <c r="Z50" s="85">
        <v>1.92</v>
      </c>
    </row>
    <row r="51" spans="1:26" x14ac:dyDescent="0.25">
      <c r="A51" s="416"/>
      <c r="B51" s="53" t="s">
        <v>57</v>
      </c>
      <c r="C51" s="116">
        <f t="shared" si="0"/>
        <v>71.286978912543688</v>
      </c>
      <c r="D51" s="84">
        <v>74.17</v>
      </c>
      <c r="E51" s="84">
        <v>72.459999999999994</v>
      </c>
      <c r="F51" s="84">
        <v>61.15</v>
      </c>
      <c r="G51" s="84">
        <v>74.17</v>
      </c>
      <c r="H51" s="85">
        <v>74.17</v>
      </c>
      <c r="I51" s="83">
        <v>0.26540412044373968</v>
      </c>
      <c r="J51" s="84">
        <v>0.39</v>
      </c>
      <c r="K51" s="84">
        <v>-0.08</v>
      </c>
      <c r="L51" s="84">
        <v>1.01</v>
      </c>
      <c r="M51" s="84">
        <v>0.39</v>
      </c>
      <c r="N51" s="85">
        <v>0.39</v>
      </c>
      <c r="O51" s="83">
        <v>2.4136291600633908</v>
      </c>
      <c r="P51" s="84">
        <v>1.36</v>
      </c>
      <c r="Q51" s="84">
        <v>2.75</v>
      </c>
      <c r="R51" s="84">
        <v>4.33</v>
      </c>
      <c r="S51" s="84">
        <v>1.36</v>
      </c>
      <c r="T51" s="85">
        <v>1.36</v>
      </c>
      <c r="U51" s="84">
        <v>6.143629160063389</v>
      </c>
      <c r="V51" s="84">
        <v>2.13</v>
      </c>
      <c r="W51" s="84">
        <v>7.08</v>
      </c>
      <c r="X51" s="84">
        <v>14.54</v>
      </c>
      <c r="Y51" s="84">
        <v>2.13</v>
      </c>
      <c r="Z51" s="85">
        <v>2.13</v>
      </c>
    </row>
    <row r="52" spans="1:26" x14ac:dyDescent="0.25">
      <c r="A52" s="416"/>
      <c r="B52" s="53" t="s">
        <v>58</v>
      </c>
      <c r="C52" s="116">
        <f t="shared" si="0"/>
        <v>69.777821335354872</v>
      </c>
      <c r="D52" s="84">
        <v>73.55</v>
      </c>
      <c r="E52" s="84">
        <v>69.760000000000005</v>
      </c>
      <c r="F52" s="84">
        <v>60.77</v>
      </c>
      <c r="G52" s="84">
        <v>73.55</v>
      </c>
      <c r="H52" s="85">
        <v>73.55</v>
      </c>
      <c r="I52" s="83">
        <v>-2.1158954041204447</v>
      </c>
      <c r="J52" s="84">
        <v>-0.83</v>
      </c>
      <c r="K52" s="84">
        <v>-3.73</v>
      </c>
      <c r="L52" s="84">
        <v>-0.63</v>
      </c>
      <c r="M52" s="84">
        <v>-0.83</v>
      </c>
      <c r="N52" s="85">
        <v>-0.83</v>
      </c>
      <c r="O52" s="83">
        <v>0.24551505546751023</v>
      </c>
      <c r="P52" s="84">
        <v>0.52</v>
      </c>
      <c r="Q52" s="84">
        <v>-1.08</v>
      </c>
      <c r="R52" s="84">
        <v>3.68</v>
      </c>
      <c r="S52" s="84">
        <v>0.52</v>
      </c>
      <c r="T52" s="85">
        <v>0.52</v>
      </c>
      <c r="U52" s="84">
        <v>3.8022820919175881</v>
      </c>
      <c r="V52" s="84">
        <v>1.32</v>
      </c>
      <c r="W52" s="84">
        <v>3.14</v>
      </c>
      <c r="X52" s="84">
        <v>12.94</v>
      </c>
      <c r="Y52" s="84">
        <v>1.32</v>
      </c>
      <c r="Z52" s="85">
        <v>1.32</v>
      </c>
    </row>
    <row r="53" spans="1:26" x14ac:dyDescent="0.25">
      <c r="A53" s="416"/>
      <c r="B53" s="53" t="s">
        <v>59</v>
      </c>
      <c r="C53" s="116">
        <f t="shared" si="0"/>
        <v>70.507160718822334</v>
      </c>
      <c r="D53" s="84">
        <v>73.63</v>
      </c>
      <c r="E53" s="84">
        <v>71.31</v>
      </c>
      <c r="F53" s="84">
        <v>60.79</v>
      </c>
      <c r="G53" s="84">
        <v>73.63</v>
      </c>
      <c r="H53" s="85">
        <v>73.63</v>
      </c>
      <c r="I53" s="83">
        <v>1.0568621236133131</v>
      </c>
      <c r="J53" s="84">
        <v>0.1</v>
      </c>
      <c r="K53" s="84">
        <v>2.23</v>
      </c>
      <c r="L53" s="84">
        <v>0.04</v>
      </c>
      <c r="M53" s="84">
        <v>0.1</v>
      </c>
      <c r="N53" s="85">
        <v>0.1</v>
      </c>
      <c r="O53" s="83">
        <v>1.2933122028526141</v>
      </c>
      <c r="P53" s="84">
        <v>0.62</v>
      </c>
      <c r="Q53" s="84">
        <v>1.1299999999999999</v>
      </c>
      <c r="R53" s="84">
        <v>3.72</v>
      </c>
      <c r="S53" s="84">
        <v>0.62</v>
      </c>
      <c r="T53" s="85">
        <v>0.62</v>
      </c>
      <c r="U53" s="84">
        <v>5.2800316957210756</v>
      </c>
      <c r="V53" s="84">
        <v>1.32</v>
      </c>
      <c r="W53" s="84">
        <v>6.35</v>
      </c>
      <c r="X53" s="84">
        <v>13.1</v>
      </c>
      <c r="Y53" s="84">
        <v>1.32</v>
      </c>
      <c r="Z53" s="85">
        <v>1.32</v>
      </c>
    </row>
    <row r="54" spans="1:26" x14ac:dyDescent="0.25">
      <c r="A54" s="416"/>
      <c r="B54" s="53" t="s">
        <v>60</v>
      </c>
      <c r="C54" s="116">
        <f t="shared" si="0"/>
        <v>70.610754798169879</v>
      </c>
      <c r="D54" s="84">
        <v>73.38</v>
      </c>
      <c r="E54" s="84">
        <v>72.06</v>
      </c>
      <c r="F54" s="84">
        <v>59.98</v>
      </c>
      <c r="G54" s="84">
        <v>73.38</v>
      </c>
      <c r="H54" s="85">
        <v>73.38</v>
      </c>
      <c r="I54" s="83">
        <v>0.15595879556259995</v>
      </c>
      <c r="J54" s="84">
        <v>-0.33</v>
      </c>
      <c r="K54" s="84">
        <v>1.06</v>
      </c>
      <c r="L54" s="84">
        <v>-1.34</v>
      </c>
      <c r="M54" s="84">
        <v>-0.33</v>
      </c>
      <c r="N54" s="85">
        <v>-0.33</v>
      </c>
      <c r="O54" s="83">
        <v>1.4421394611727418</v>
      </c>
      <c r="P54" s="84">
        <v>0.28999999999999998</v>
      </c>
      <c r="Q54" s="84">
        <v>2.19</v>
      </c>
      <c r="R54" s="84">
        <v>2.33</v>
      </c>
      <c r="S54" s="84">
        <v>0.28999999999999998</v>
      </c>
      <c r="T54" s="85">
        <v>0.28999999999999998</v>
      </c>
      <c r="U54" s="84">
        <v>4.9480665610142616</v>
      </c>
      <c r="V54" s="84">
        <v>1.03</v>
      </c>
      <c r="W54" s="84">
        <v>6.43</v>
      </c>
      <c r="X54" s="84">
        <v>11.34</v>
      </c>
      <c r="Y54" s="84">
        <v>1.03</v>
      </c>
      <c r="Z54" s="85">
        <v>1.03</v>
      </c>
    </row>
    <row r="55" spans="1:26" x14ac:dyDescent="0.25">
      <c r="A55" s="416"/>
      <c r="B55" s="53" t="s">
        <v>61</v>
      </c>
      <c r="C55" s="116">
        <f t="shared" si="0"/>
        <v>69.628591146300067</v>
      </c>
      <c r="D55" s="84">
        <v>73.81</v>
      </c>
      <c r="E55" s="84">
        <v>69.98</v>
      </c>
      <c r="F55" s="84">
        <v>58.7</v>
      </c>
      <c r="G55" s="84">
        <v>73.81</v>
      </c>
      <c r="H55" s="85">
        <v>73.81</v>
      </c>
      <c r="I55" s="83">
        <v>-1.3752614896988913</v>
      </c>
      <c r="J55" s="84">
        <v>0.59</v>
      </c>
      <c r="K55" s="84">
        <v>-2.89</v>
      </c>
      <c r="L55" s="84">
        <v>-2.13</v>
      </c>
      <c r="M55" s="84">
        <v>0.59</v>
      </c>
      <c r="N55" s="85">
        <v>0.59</v>
      </c>
      <c r="O55" s="83">
        <v>3.1125198098256313E-2</v>
      </c>
      <c r="P55" s="84">
        <v>0.88</v>
      </c>
      <c r="Q55" s="84">
        <v>-0.76</v>
      </c>
      <c r="R55" s="84">
        <v>0.14000000000000001</v>
      </c>
      <c r="S55" s="84">
        <v>0.88</v>
      </c>
      <c r="T55" s="85">
        <v>0.88</v>
      </c>
      <c r="U55" s="84">
        <v>2.9743264659270974</v>
      </c>
      <c r="V55" s="84">
        <v>1.6</v>
      </c>
      <c r="W55" s="84">
        <v>2.25</v>
      </c>
      <c r="X55" s="84">
        <v>9.17</v>
      </c>
      <c r="Y55" s="84">
        <v>1.6</v>
      </c>
      <c r="Z55" s="85">
        <v>1.6</v>
      </c>
    </row>
    <row r="56" spans="1:26" x14ac:dyDescent="0.25">
      <c r="A56" s="416"/>
      <c r="B56" s="53" t="s">
        <v>62</v>
      </c>
      <c r="C56" s="116">
        <f t="shared" si="0"/>
        <v>70.159600431525618</v>
      </c>
      <c r="D56" s="84">
        <v>75.180000000000007</v>
      </c>
      <c r="E56" s="84">
        <v>69.78</v>
      </c>
      <c r="F56" s="84">
        <v>59.25</v>
      </c>
      <c r="G56" s="84">
        <v>75.180000000000007</v>
      </c>
      <c r="H56" s="85">
        <v>75.180000000000007</v>
      </c>
      <c r="I56" s="83">
        <v>0.75335974643423076</v>
      </c>
      <c r="J56" s="84">
        <v>1.85</v>
      </c>
      <c r="K56" s="84">
        <v>-0.28000000000000003</v>
      </c>
      <c r="L56" s="84">
        <v>0.93</v>
      </c>
      <c r="M56" s="84">
        <v>1.85</v>
      </c>
      <c r="N56" s="85">
        <v>1.85</v>
      </c>
      <c r="O56" s="83">
        <v>0.79399366085578349</v>
      </c>
      <c r="P56" s="84">
        <v>2.75</v>
      </c>
      <c r="Q56" s="84">
        <v>-1.04</v>
      </c>
      <c r="R56" s="84">
        <v>1.08</v>
      </c>
      <c r="S56" s="84">
        <v>2.75</v>
      </c>
      <c r="T56" s="85">
        <v>2.75</v>
      </c>
      <c r="U56" s="84">
        <v>3.1192709984152112</v>
      </c>
      <c r="V56" s="84">
        <v>1.48</v>
      </c>
      <c r="W56" s="84">
        <v>2.5099999999999998</v>
      </c>
      <c r="X56" s="84">
        <v>9.6999999999999993</v>
      </c>
      <c r="Y56" s="84">
        <v>1.48</v>
      </c>
      <c r="Z56" s="85">
        <v>1.48</v>
      </c>
    </row>
    <row r="57" spans="1:26" x14ac:dyDescent="0.25">
      <c r="A57" s="416"/>
      <c r="B57" s="53" t="s">
        <v>63</v>
      </c>
      <c r="C57" s="116">
        <f t="shared" si="0"/>
        <v>71.175817424141471</v>
      </c>
      <c r="D57" s="84">
        <v>75.260000000000005</v>
      </c>
      <c r="E57" s="84">
        <v>72.06</v>
      </c>
      <c r="F57" s="84">
        <v>59.08</v>
      </c>
      <c r="G57" s="84">
        <v>75.260000000000005</v>
      </c>
      <c r="H57" s="85">
        <v>75.260000000000005</v>
      </c>
      <c r="I57" s="83">
        <v>1.4780665610142643</v>
      </c>
      <c r="J57" s="84">
        <v>0.1</v>
      </c>
      <c r="K57" s="84">
        <v>3.26</v>
      </c>
      <c r="L57" s="84">
        <v>-0.28000000000000003</v>
      </c>
      <c r="M57" s="84">
        <v>0.1</v>
      </c>
      <c r="N57" s="85">
        <v>0.1</v>
      </c>
      <c r="O57" s="83">
        <v>2.2539302694136296</v>
      </c>
      <c r="P57" s="84">
        <v>2.85</v>
      </c>
      <c r="Q57" s="84">
        <v>2.1800000000000002</v>
      </c>
      <c r="R57" s="84">
        <v>0.8</v>
      </c>
      <c r="S57" s="84">
        <v>2.85</v>
      </c>
      <c r="T57" s="85">
        <v>2.85</v>
      </c>
      <c r="U57" s="84">
        <v>2.6530586370839915</v>
      </c>
      <c r="V57" s="84">
        <v>0.66</v>
      </c>
      <c r="W57" s="84">
        <v>2.48</v>
      </c>
      <c r="X57" s="84">
        <v>8.85</v>
      </c>
      <c r="Y57" s="84">
        <v>0.66</v>
      </c>
      <c r="Z57" s="85">
        <v>0.66</v>
      </c>
    </row>
    <row r="58" spans="1:26" x14ac:dyDescent="0.25">
      <c r="A58" s="416"/>
      <c r="B58" s="53" t="s">
        <v>64</v>
      </c>
      <c r="C58" s="116">
        <f t="shared" si="0"/>
        <v>70.84245430222866</v>
      </c>
      <c r="D58" s="84">
        <v>75.44</v>
      </c>
      <c r="E58" s="84">
        <v>71.03</v>
      </c>
      <c r="F58" s="84">
        <v>59.42</v>
      </c>
      <c r="G58" s="84">
        <v>75.44</v>
      </c>
      <c r="H58" s="85">
        <v>75.44</v>
      </c>
      <c r="I58" s="83">
        <v>-0.4653248811410467</v>
      </c>
      <c r="J58" s="84">
        <v>0.24</v>
      </c>
      <c r="K58" s="84">
        <v>-1.42</v>
      </c>
      <c r="L58" s="84">
        <v>0.56999999999999995</v>
      </c>
      <c r="M58" s="84">
        <v>0.24</v>
      </c>
      <c r="N58" s="85">
        <v>0.24</v>
      </c>
      <c r="O58" s="83">
        <v>1.7750079239302687</v>
      </c>
      <c r="P58" s="84">
        <v>3.09</v>
      </c>
      <c r="Q58" s="84">
        <v>0.73</v>
      </c>
      <c r="R58" s="84">
        <v>1.37</v>
      </c>
      <c r="S58" s="84">
        <v>3.09</v>
      </c>
      <c r="T58" s="85">
        <v>3.09</v>
      </c>
      <c r="U58" s="84">
        <v>2.0500475435816155</v>
      </c>
      <c r="V58" s="84">
        <v>1.94</v>
      </c>
      <c r="W58" s="84">
        <v>1.33</v>
      </c>
      <c r="X58" s="84">
        <v>4.6500000000000004</v>
      </c>
      <c r="Y58" s="84">
        <v>1.94</v>
      </c>
      <c r="Z58" s="85">
        <v>1.94</v>
      </c>
    </row>
    <row r="59" spans="1:26" x14ac:dyDescent="0.25">
      <c r="A59" s="416"/>
      <c r="B59" s="53" t="s">
        <v>65</v>
      </c>
      <c r="C59" s="116">
        <f t="shared" si="0"/>
        <v>70.475401869451488</v>
      </c>
      <c r="D59" s="84">
        <v>75.22</v>
      </c>
      <c r="E59" s="84">
        <v>70.37</v>
      </c>
      <c r="F59" s="84">
        <v>59.5</v>
      </c>
      <c r="G59" s="84">
        <v>75.22</v>
      </c>
      <c r="H59" s="85">
        <v>75.22</v>
      </c>
      <c r="I59" s="83">
        <v>-0.51874801901743295</v>
      </c>
      <c r="J59" s="84">
        <v>-0.28999999999999998</v>
      </c>
      <c r="K59" s="84">
        <v>-0.93</v>
      </c>
      <c r="L59" s="84">
        <v>0.14000000000000001</v>
      </c>
      <c r="M59" s="84">
        <v>-0.28999999999999998</v>
      </c>
      <c r="N59" s="85">
        <v>-0.28999999999999998</v>
      </c>
      <c r="O59" s="83">
        <v>1.2476862123613306</v>
      </c>
      <c r="P59" s="84">
        <v>2.79</v>
      </c>
      <c r="Q59" s="84">
        <v>-0.21</v>
      </c>
      <c r="R59" s="84">
        <v>1.51</v>
      </c>
      <c r="S59" s="84">
        <v>2.79</v>
      </c>
      <c r="T59" s="85">
        <v>2.79</v>
      </c>
      <c r="U59" s="84">
        <v>2.1444374009508715</v>
      </c>
      <c r="V59" s="84">
        <v>2.82</v>
      </c>
      <c r="W59" s="84">
        <v>1.94</v>
      </c>
      <c r="X59" s="84">
        <v>0.88</v>
      </c>
      <c r="Y59" s="84">
        <v>2.82</v>
      </c>
      <c r="Z59" s="85">
        <v>2.82</v>
      </c>
    </row>
    <row r="60" spans="1:26" x14ac:dyDescent="0.25">
      <c r="A60" s="419"/>
      <c r="B60" s="54" t="s">
        <v>66</v>
      </c>
      <c r="C60" s="118">
        <f t="shared" si="0"/>
        <v>70.342056620686378</v>
      </c>
      <c r="D60" s="88">
        <v>75.48</v>
      </c>
      <c r="E60" s="88">
        <v>69.959999999999994</v>
      </c>
      <c r="F60" s="88">
        <v>59.2</v>
      </c>
      <c r="G60" s="88">
        <v>75.48</v>
      </c>
      <c r="H60" s="89">
        <v>75.48</v>
      </c>
      <c r="I60" s="87">
        <v>-0.19561014263074494</v>
      </c>
      <c r="J60" s="88">
        <v>0.35</v>
      </c>
      <c r="K60" s="88">
        <v>-0.57999999999999996</v>
      </c>
      <c r="L60" s="88">
        <v>-0.52</v>
      </c>
      <c r="M60" s="88">
        <v>0.35</v>
      </c>
      <c r="N60" s="89">
        <v>0.35</v>
      </c>
      <c r="O60" s="87">
        <v>1.0561172741679861</v>
      </c>
      <c r="P60" s="88">
        <v>3.15</v>
      </c>
      <c r="Q60" s="88">
        <v>-0.79</v>
      </c>
      <c r="R60" s="88">
        <v>0.99</v>
      </c>
      <c r="S60" s="88">
        <v>3.15</v>
      </c>
      <c r="T60" s="89">
        <v>3.15</v>
      </c>
      <c r="U60" s="88">
        <v>1.0561172741679861</v>
      </c>
      <c r="V60" s="88">
        <v>3.15</v>
      </c>
      <c r="W60" s="88">
        <v>-0.79</v>
      </c>
      <c r="X60" s="88">
        <v>0.99</v>
      </c>
      <c r="Y60" s="88">
        <v>3.15</v>
      </c>
      <c r="Z60" s="89">
        <v>3.15</v>
      </c>
    </row>
    <row r="61" spans="1:26" x14ac:dyDescent="0.25">
      <c r="A61" s="418">
        <v>2013</v>
      </c>
      <c r="B61" s="52" t="s">
        <v>55</v>
      </c>
      <c r="C61" s="114">
        <f t="shared" si="0"/>
        <v>71.015177708304492</v>
      </c>
      <c r="D61" s="81">
        <v>75.45</v>
      </c>
      <c r="E61" s="81">
        <v>71.58</v>
      </c>
      <c r="F61" s="81">
        <v>58.87</v>
      </c>
      <c r="G61" s="81">
        <v>75.45</v>
      </c>
      <c r="H61" s="82">
        <v>75.45</v>
      </c>
      <c r="I61" s="223">
        <v>0.95692551505546852</v>
      </c>
      <c r="J61" s="229">
        <v>-0.04</v>
      </c>
      <c r="K61" s="229">
        <v>2.3199999999999998</v>
      </c>
      <c r="L61" s="229">
        <v>-0.55000000000000004</v>
      </c>
      <c r="M61" s="229">
        <v>-0.04</v>
      </c>
      <c r="N61" s="234">
        <v>-0.04</v>
      </c>
      <c r="O61" s="223">
        <v>0.95692551505546852</v>
      </c>
      <c r="P61" s="229">
        <v>-0.04</v>
      </c>
      <c r="Q61" s="229">
        <v>2.3199999999999998</v>
      </c>
      <c r="R61" s="229">
        <v>-0.55000000000000004</v>
      </c>
      <c r="S61" s="229">
        <v>-0.04</v>
      </c>
      <c r="T61" s="234">
        <v>-0.04</v>
      </c>
      <c r="U61" s="229">
        <v>0.47465927099841609</v>
      </c>
      <c r="V61" s="81">
        <v>2.89</v>
      </c>
      <c r="W61" s="81">
        <v>-0.34</v>
      </c>
      <c r="X61" s="81">
        <v>-3.78</v>
      </c>
      <c r="Y61" s="81">
        <v>2.89</v>
      </c>
      <c r="Z61" s="82">
        <v>2.89</v>
      </c>
    </row>
    <row r="62" spans="1:26" x14ac:dyDescent="0.25">
      <c r="A62" s="416"/>
      <c r="B62" s="53" t="s">
        <v>56</v>
      </c>
      <c r="C62" s="116">
        <f t="shared" si="0"/>
        <v>71.394868746101736</v>
      </c>
      <c r="D62" s="84">
        <v>75.47</v>
      </c>
      <c r="E62" s="84">
        <v>71.97</v>
      </c>
      <c r="F62" s="84">
        <v>60.04</v>
      </c>
      <c r="G62" s="84">
        <v>75.47</v>
      </c>
      <c r="H62" s="85">
        <v>75.47</v>
      </c>
      <c r="I62" s="83">
        <v>0.53667194928684581</v>
      </c>
      <c r="J62" s="84">
        <v>0.02</v>
      </c>
      <c r="K62" s="84">
        <v>0.54</v>
      </c>
      <c r="L62" s="84">
        <v>1.99</v>
      </c>
      <c r="M62" s="84">
        <v>0.02</v>
      </c>
      <c r="N62" s="85">
        <v>0.02</v>
      </c>
      <c r="O62" s="83">
        <v>1.4967036450079247</v>
      </c>
      <c r="P62" s="84">
        <v>-0.02</v>
      </c>
      <c r="Q62" s="84">
        <v>2.87</v>
      </c>
      <c r="R62" s="84">
        <v>1.43</v>
      </c>
      <c r="S62" s="84">
        <v>-0.02</v>
      </c>
      <c r="T62" s="85">
        <v>-0.02</v>
      </c>
      <c r="U62" s="84">
        <v>0.40743264659270972</v>
      </c>
      <c r="V62" s="84">
        <v>2.15</v>
      </c>
      <c r="W62" s="84">
        <v>-0.76</v>
      </c>
      <c r="X62" s="84">
        <v>-0.82</v>
      </c>
      <c r="Y62" s="84">
        <v>2.15</v>
      </c>
      <c r="Z62" s="85">
        <v>2.15</v>
      </c>
    </row>
    <row r="63" spans="1:26" x14ac:dyDescent="0.25">
      <c r="A63" s="416"/>
      <c r="B63" s="53" t="s">
        <v>57</v>
      </c>
      <c r="C63" s="116">
        <f t="shared" si="0"/>
        <v>70.596737226955184</v>
      </c>
      <c r="D63" s="84">
        <v>75.69</v>
      </c>
      <c r="E63" s="84">
        <v>70.180000000000007</v>
      </c>
      <c r="F63" s="84">
        <v>59.64</v>
      </c>
      <c r="G63" s="84">
        <v>75.69</v>
      </c>
      <c r="H63" s="85">
        <v>75.69</v>
      </c>
      <c r="I63" s="83">
        <v>-1.0983835182250403</v>
      </c>
      <c r="J63" s="84">
        <v>0.3</v>
      </c>
      <c r="K63" s="84">
        <v>-2.48</v>
      </c>
      <c r="L63" s="84">
        <v>-0.67</v>
      </c>
      <c r="M63" s="84">
        <v>0.3</v>
      </c>
      <c r="N63" s="85">
        <v>0.3</v>
      </c>
      <c r="O63" s="83">
        <v>0.36206022187004738</v>
      </c>
      <c r="P63" s="84">
        <v>0.28000000000000003</v>
      </c>
      <c r="Q63" s="84">
        <v>0.31</v>
      </c>
      <c r="R63" s="84">
        <v>0.76</v>
      </c>
      <c r="S63" s="84">
        <v>0.28000000000000003</v>
      </c>
      <c r="T63" s="85">
        <v>0.28000000000000003</v>
      </c>
      <c r="U63" s="84">
        <v>-0.94705229793977896</v>
      </c>
      <c r="V63" s="84">
        <v>2.0499999999999998</v>
      </c>
      <c r="W63" s="84">
        <v>-3.14</v>
      </c>
      <c r="X63" s="84">
        <v>-2.4700000000000002</v>
      </c>
      <c r="Y63" s="84">
        <v>2.0499999999999998</v>
      </c>
      <c r="Z63" s="85">
        <v>2.0499999999999998</v>
      </c>
    </row>
    <row r="64" spans="1:26" x14ac:dyDescent="0.25">
      <c r="A64" s="416"/>
      <c r="B64" s="53" t="s">
        <v>58</v>
      </c>
      <c r="C64" s="116">
        <f t="shared" si="0"/>
        <v>70.644114998847101</v>
      </c>
      <c r="D64" s="84">
        <v>75.599999999999994</v>
      </c>
      <c r="E64" s="84">
        <v>70.42</v>
      </c>
      <c r="F64" s="84">
        <v>59.47</v>
      </c>
      <c r="G64" s="84">
        <v>75.599999999999994</v>
      </c>
      <c r="H64" s="85">
        <v>75.599999999999994</v>
      </c>
      <c r="I64" s="83">
        <v>6.8288431061806917E-2</v>
      </c>
      <c r="J64" s="84">
        <v>-0.11</v>
      </c>
      <c r="K64" s="84">
        <v>0.34</v>
      </c>
      <c r="L64" s="84">
        <v>-0.28999999999999998</v>
      </c>
      <c r="M64" s="84">
        <v>-0.11</v>
      </c>
      <c r="N64" s="85">
        <v>-0.11</v>
      </c>
      <c r="O64" s="83">
        <v>0.42941362916006348</v>
      </c>
      <c r="P64" s="84">
        <v>0.16</v>
      </c>
      <c r="Q64" s="84">
        <v>0.66</v>
      </c>
      <c r="R64" s="84">
        <v>0.46</v>
      </c>
      <c r="S64" s="84">
        <v>0.16</v>
      </c>
      <c r="T64" s="85">
        <v>0.16</v>
      </c>
      <c r="U64" s="84">
        <v>1.2528526148969896</v>
      </c>
      <c r="V64" s="84">
        <v>2.79</v>
      </c>
      <c r="W64" s="84">
        <v>0.95</v>
      </c>
      <c r="X64" s="84">
        <v>-2.14</v>
      </c>
      <c r="Y64" s="84">
        <v>2.79</v>
      </c>
      <c r="Z64" s="85">
        <v>2.79</v>
      </c>
    </row>
    <row r="65" spans="1:26" x14ac:dyDescent="0.25">
      <c r="A65" s="416"/>
      <c r="B65" s="53" t="s">
        <v>59</v>
      </c>
      <c r="C65" s="116">
        <f t="shared" si="0"/>
        <v>71.904218810928327</v>
      </c>
      <c r="D65" s="84">
        <v>75.63</v>
      </c>
      <c r="E65" s="84">
        <v>72.92</v>
      </c>
      <c r="F65" s="84">
        <v>60.14</v>
      </c>
      <c r="G65" s="84">
        <v>75.63</v>
      </c>
      <c r="H65" s="85">
        <v>75.63</v>
      </c>
      <c r="I65" s="83">
        <v>1.7823296354992084</v>
      </c>
      <c r="J65" s="84">
        <v>0.03</v>
      </c>
      <c r="K65" s="84">
        <v>3.55</v>
      </c>
      <c r="L65" s="84">
        <v>1.1299999999999999</v>
      </c>
      <c r="M65" s="84">
        <v>0.03</v>
      </c>
      <c r="N65" s="85">
        <v>0.03</v>
      </c>
      <c r="O65" s="83">
        <v>2.2208082408874814</v>
      </c>
      <c r="P65" s="84">
        <v>0.19</v>
      </c>
      <c r="Q65" s="84">
        <v>4.2300000000000004</v>
      </c>
      <c r="R65" s="84">
        <v>1.59</v>
      </c>
      <c r="S65" s="84">
        <v>0.19</v>
      </c>
      <c r="T65" s="85">
        <v>0.19</v>
      </c>
      <c r="U65" s="84">
        <v>1.9654675118858962</v>
      </c>
      <c r="V65" s="84">
        <v>2.71</v>
      </c>
      <c r="W65" s="84">
        <v>2.2599999999999998</v>
      </c>
      <c r="X65" s="84">
        <v>-1.08</v>
      </c>
      <c r="Y65" s="84">
        <v>2.71</v>
      </c>
      <c r="Z65" s="85">
        <v>2.71</v>
      </c>
    </row>
    <row r="66" spans="1:26" x14ac:dyDescent="0.25">
      <c r="A66" s="416"/>
      <c r="B66" s="53" t="s">
        <v>60</v>
      </c>
      <c r="C66" s="116">
        <f t="shared" si="0"/>
        <v>72.614105049534544</v>
      </c>
      <c r="D66" s="84">
        <v>75.55</v>
      </c>
      <c r="E66" s="84">
        <v>74.84</v>
      </c>
      <c r="F66" s="84">
        <v>59.32</v>
      </c>
      <c r="G66" s="84">
        <v>75.55</v>
      </c>
      <c r="H66" s="85">
        <v>75.55</v>
      </c>
      <c r="I66" s="83">
        <v>0.96076069730586522</v>
      </c>
      <c r="J66" s="84">
        <v>-0.1</v>
      </c>
      <c r="K66" s="84">
        <v>2.64</v>
      </c>
      <c r="L66" s="84">
        <v>-1.37</v>
      </c>
      <c r="M66" s="84">
        <v>-0.1</v>
      </c>
      <c r="N66" s="85">
        <v>-0.1</v>
      </c>
      <c r="O66" s="83">
        <v>3.2300000000000026</v>
      </c>
      <c r="P66" s="84">
        <v>0.09</v>
      </c>
      <c r="Q66" s="84">
        <v>6.98</v>
      </c>
      <c r="R66" s="84">
        <v>0.21</v>
      </c>
      <c r="S66" s="84">
        <v>0.09</v>
      </c>
      <c r="T66" s="85">
        <v>0.09</v>
      </c>
      <c r="U66" s="84">
        <v>2.7848019017432666</v>
      </c>
      <c r="V66" s="84">
        <v>2.95</v>
      </c>
      <c r="W66" s="84">
        <v>3.86</v>
      </c>
      <c r="X66" s="84">
        <v>-1.1000000000000001</v>
      </c>
      <c r="Y66" s="84">
        <v>2.95</v>
      </c>
      <c r="Z66" s="85">
        <v>2.95</v>
      </c>
    </row>
    <row r="67" spans="1:26" x14ac:dyDescent="0.25">
      <c r="A67" s="416"/>
      <c r="B67" s="53" t="s">
        <v>61</v>
      </c>
      <c r="C67" s="116">
        <f t="shared" si="0"/>
        <v>70.792190044503599</v>
      </c>
      <c r="D67" s="84">
        <v>75.7</v>
      </c>
      <c r="E67" s="84">
        <v>70.69</v>
      </c>
      <c r="F67" s="84">
        <v>59.41</v>
      </c>
      <c r="G67" s="84">
        <v>75.7</v>
      </c>
      <c r="H67" s="85">
        <v>75.7</v>
      </c>
      <c r="I67" s="83">
        <v>-2.4118858954041227</v>
      </c>
      <c r="J67" s="84">
        <v>0.2</v>
      </c>
      <c r="K67" s="84">
        <v>-5.55</v>
      </c>
      <c r="L67" s="84">
        <v>0.16</v>
      </c>
      <c r="M67" s="84">
        <v>0.2</v>
      </c>
      <c r="N67" s="85">
        <v>0.2</v>
      </c>
      <c r="O67" s="83">
        <v>0.63992076069730608</v>
      </c>
      <c r="P67" s="84">
        <v>0.28999999999999998</v>
      </c>
      <c r="Q67" s="84">
        <v>1.04</v>
      </c>
      <c r="R67" s="84">
        <v>0.36</v>
      </c>
      <c r="S67" s="84">
        <v>0.28999999999999998</v>
      </c>
      <c r="T67" s="85">
        <v>0.28999999999999998</v>
      </c>
      <c r="U67" s="84">
        <v>1.6649128367670363</v>
      </c>
      <c r="V67" s="84">
        <v>2.56</v>
      </c>
      <c r="W67" s="84">
        <v>1.01</v>
      </c>
      <c r="X67" s="84">
        <v>1.21</v>
      </c>
      <c r="Y67" s="84">
        <v>2.56</v>
      </c>
      <c r="Z67" s="85">
        <v>2.56</v>
      </c>
    </row>
    <row r="68" spans="1:26" x14ac:dyDescent="0.25">
      <c r="A68" s="416"/>
      <c r="B68" s="53" t="s">
        <v>62</v>
      </c>
      <c r="C68" s="116">
        <f t="shared" si="0"/>
        <v>70.969605865600002</v>
      </c>
      <c r="D68" s="84">
        <v>75.78</v>
      </c>
      <c r="E68" s="84">
        <v>70.48</v>
      </c>
      <c r="F68" s="84">
        <v>60.83</v>
      </c>
      <c r="G68" s="84">
        <v>75.78</v>
      </c>
      <c r="H68" s="85">
        <v>75.78</v>
      </c>
      <c r="I68" s="83">
        <v>0.25079239302694045</v>
      </c>
      <c r="J68" s="84">
        <v>0.11</v>
      </c>
      <c r="K68" s="84">
        <v>-0.3</v>
      </c>
      <c r="L68" s="84">
        <v>2.4</v>
      </c>
      <c r="M68" s="84">
        <v>0.11</v>
      </c>
      <c r="N68" s="85">
        <v>0.11</v>
      </c>
      <c r="O68" s="83">
        <v>0.8921394611727409</v>
      </c>
      <c r="P68" s="84">
        <v>0.4</v>
      </c>
      <c r="Q68" s="84">
        <v>0.74</v>
      </c>
      <c r="R68" s="84">
        <v>2.77</v>
      </c>
      <c r="S68" s="84">
        <v>0.4</v>
      </c>
      <c r="T68" s="85">
        <v>0.4</v>
      </c>
      <c r="U68" s="84">
        <v>1.1587955625990485</v>
      </c>
      <c r="V68" s="84">
        <v>0.8</v>
      </c>
      <c r="W68" s="84">
        <v>1</v>
      </c>
      <c r="X68" s="84">
        <v>2.68</v>
      </c>
      <c r="Y68" s="84">
        <v>0.8</v>
      </c>
      <c r="Z68" s="85">
        <v>0.8</v>
      </c>
    </row>
    <row r="69" spans="1:26" x14ac:dyDescent="0.25">
      <c r="A69" s="416"/>
      <c r="B69" s="53" t="s">
        <v>63</v>
      </c>
      <c r="C69" s="116">
        <f t="shared" si="0"/>
        <v>72.011169950582655</v>
      </c>
      <c r="D69" s="84">
        <v>74.819999999999993</v>
      </c>
      <c r="E69" s="84">
        <v>73.510000000000005</v>
      </c>
      <c r="F69" s="84">
        <v>60.97</v>
      </c>
      <c r="G69" s="84">
        <v>74.819999999999993</v>
      </c>
      <c r="H69" s="85">
        <v>74.819999999999993</v>
      </c>
      <c r="I69" s="83">
        <v>1.467115689381935</v>
      </c>
      <c r="J69" s="84">
        <v>-1.27</v>
      </c>
      <c r="K69" s="84">
        <v>4.3</v>
      </c>
      <c r="L69" s="84">
        <v>0.22</v>
      </c>
      <c r="M69" s="84">
        <v>-1.27</v>
      </c>
      <c r="N69" s="85">
        <v>-1.27</v>
      </c>
      <c r="O69" s="83">
        <v>2.3728526148969902</v>
      </c>
      <c r="P69" s="84">
        <v>-0.87</v>
      </c>
      <c r="Q69" s="84">
        <v>5.07</v>
      </c>
      <c r="R69" s="84">
        <v>2.99</v>
      </c>
      <c r="S69" s="84">
        <v>-0.87</v>
      </c>
      <c r="T69" s="85">
        <v>-0.87</v>
      </c>
      <c r="U69" s="84">
        <v>1.1316323296354989</v>
      </c>
      <c r="V69" s="84">
        <v>-0.57999999999999996</v>
      </c>
      <c r="W69" s="84">
        <v>2.0099999999999998</v>
      </c>
      <c r="X69" s="84">
        <v>3.19</v>
      </c>
      <c r="Y69" s="84">
        <v>-0.57999999999999996</v>
      </c>
      <c r="Z69" s="85">
        <v>-0.57999999999999996</v>
      </c>
    </row>
    <row r="70" spans="1:26" x14ac:dyDescent="0.25">
      <c r="A70" s="416"/>
      <c r="B70" s="53" t="s">
        <v>64</v>
      </c>
      <c r="C70" s="116">
        <f t="shared" si="0"/>
        <v>72.026397723854259</v>
      </c>
      <c r="D70" s="84">
        <v>75.03</v>
      </c>
      <c r="E70" s="84">
        <v>73.3</v>
      </c>
      <c r="F70" s="84">
        <v>61.13</v>
      </c>
      <c r="G70" s="84">
        <v>75.03</v>
      </c>
      <c r="H70" s="85">
        <v>75.03</v>
      </c>
      <c r="I70" s="83">
        <v>2.4754358161647949E-2</v>
      </c>
      <c r="J70" s="84">
        <v>0.28000000000000003</v>
      </c>
      <c r="K70" s="84">
        <v>-0.28000000000000003</v>
      </c>
      <c r="L70" s="84">
        <v>0.27</v>
      </c>
      <c r="M70" s="84">
        <v>0.28000000000000003</v>
      </c>
      <c r="N70" s="85">
        <v>0.28000000000000003</v>
      </c>
      <c r="O70" s="83">
        <v>2.3945007923930279</v>
      </c>
      <c r="P70" s="84">
        <v>-0.59</v>
      </c>
      <c r="Q70" s="84">
        <v>4.78</v>
      </c>
      <c r="R70" s="84">
        <v>3.27</v>
      </c>
      <c r="S70" s="84">
        <v>-0.59</v>
      </c>
      <c r="T70" s="85">
        <v>-0.59</v>
      </c>
      <c r="U70" s="84">
        <v>1.6424564183835184</v>
      </c>
      <c r="V70" s="84">
        <v>-0.53</v>
      </c>
      <c r="W70" s="84">
        <v>3.19</v>
      </c>
      <c r="X70" s="84">
        <v>2.88</v>
      </c>
      <c r="Y70" s="84">
        <v>-0.53</v>
      </c>
      <c r="Z70" s="85">
        <v>-0.53</v>
      </c>
    </row>
    <row r="71" spans="1:26" x14ac:dyDescent="0.25">
      <c r="A71" s="416"/>
      <c r="B71" s="53" t="s">
        <v>65</v>
      </c>
      <c r="C71" s="116">
        <f t="shared" si="0"/>
        <v>70.743184706800832</v>
      </c>
      <c r="D71" s="84">
        <v>74.86</v>
      </c>
      <c r="E71" s="84">
        <v>70.47</v>
      </c>
      <c r="F71" s="84">
        <v>61.58</v>
      </c>
      <c r="G71" s="84">
        <v>74.86</v>
      </c>
      <c r="H71" s="85">
        <v>74.86</v>
      </c>
      <c r="I71" s="83">
        <v>-1.7395562599049144</v>
      </c>
      <c r="J71" s="84">
        <v>-0.24</v>
      </c>
      <c r="K71" s="84">
        <v>-3.86</v>
      </c>
      <c r="L71" s="84">
        <v>0.75</v>
      </c>
      <c r="M71" s="84">
        <v>-0.24</v>
      </c>
      <c r="N71" s="85">
        <v>-0.24</v>
      </c>
      <c r="O71" s="83">
        <v>0.5702535657686203</v>
      </c>
      <c r="P71" s="84">
        <v>-0.83</v>
      </c>
      <c r="Q71" s="84">
        <v>0.73</v>
      </c>
      <c r="R71" s="84">
        <v>4.03</v>
      </c>
      <c r="S71" s="84">
        <v>-0.83</v>
      </c>
      <c r="T71" s="85">
        <v>-0.83</v>
      </c>
      <c r="U71" s="84">
        <v>0.36868462757527626</v>
      </c>
      <c r="V71" s="84">
        <v>-0.48</v>
      </c>
      <c r="W71" s="84">
        <v>0.14000000000000001</v>
      </c>
      <c r="X71" s="84">
        <v>3.5</v>
      </c>
      <c r="Y71" s="84">
        <v>-0.48</v>
      </c>
      <c r="Z71" s="85">
        <v>-0.48</v>
      </c>
    </row>
    <row r="72" spans="1:26" x14ac:dyDescent="0.25">
      <c r="A72" s="419"/>
      <c r="B72" s="54" t="s">
        <v>66</v>
      </c>
      <c r="C72" s="118">
        <f t="shared" si="0"/>
        <v>71.260248987662507</v>
      </c>
      <c r="D72" s="88">
        <v>75.02</v>
      </c>
      <c r="E72" s="88">
        <v>71.540000000000006</v>
      </c>
      <c r="F72" s="88">
        <v>61.37</v>
      </c>
      <c r="G72" s="88">
        <v>75.02</v>
      </c>
      <c r="H72" s="89">
        <v>75.02</v>
      </c>
      <c r="I72" s="87">
        <v>0.7264976228209199</v>
      </c>
      <c r="J72" s="88">
        <v>0.22</v>
      </c>
      <c r="K72" s="88">
        <v>1.52</v>
      </c>
      <c r="L72" s="88">
        <v>-0.36</v>
      </c>
      <c r="M72" s="88">
        <v>0.22</v>
      </c>
      <c r="N72" s="89">
        <v>0.22</v>
      </c>
      <c r="O72" s="87">
        <v>1.3053248811410456</v>
      </c>
      <c r="P72" s="88">
        <v>-0.6</v>
      </c>
      <c r="Q72" s="88">
        <v>2.2599999999999998</v>
      </c>
      <c r="R72" s="88">
        <v>3.67</v>
      </c>
      <c r="S72" s="88">
        <v>-0.6</v>
      </c>
      <c r="T72" s="89">
        <v>-0.6</v>
      </c>
      <c r="U72" s="88">
        <v>1.3053248811410456</v>
      </c>
      <c r="V72" s="88">
        <v>-0.6</v>
      </c>
      <c r="W72" s="88">
        <v>2.2599999999999998</v>
      </c>
      <c r="X72" s="88">
        <v>3.67</v>
      </c>
      <c r="Y72" s="88">
        <v>-0.6</v>
      </c>
      <c r="Z72" s="89">
        <v>-0.6</v>
      </c>
    </row>
    <row r="73" spans="1:26" x14ac:dyDescent="0.25">
      <c r="A73" s="418">
        <v>2014</v>
      </c>
      <c r="B73" s="52" t="s">
        <v>55</v>
      </c>
      <c r="C73" s="114">
        <f t="shared" si="0"/>
        <v>71.238464356870551</v>
      </c>
      <c r="D73" s="81">
        <v>75.16</v>
      </c>
      <c r="E73" s="81">
        <v>71.37</v>
      </c>
      <c r="F73" s="81">
        <v>61.37</v>
      </c>
      <c r="G73" s="81">
        <v>75.16</v>
      </c>
      <c r="H73" s="82">
        <v>75.16</v>
      </c>
      <c r="I73" s="223">
        <v>-3.0570522979397899E-2</v>
      </c>
      <c r="J73" s="229">
        <v>0.19</v>
      </c>
      <c r="K73" s="229">
        <v>-0.24</v>
      </c>
      <c r="L73" s="229">
        <v>0.01</v>
      </c>
      <c r="M73" s="229">
        <v>0.19</v>
      </c>
      <c r="N73" s="234">
        <v>0.19</v>
      </c>
      <c r="O73" s="223">
        <v>-3.0570522979397899E-2</v>
      </c>
      <c r="P73" s="229">
        <v>0.19</v>
      </c>
      <c r="Q73" s="229">
        <v>-0.24</v>
      </c>
      <c r="R73" s="229">
        <v>0.01</v>
      </c>
      <c r="S73" s="229">
        <v>0.19</v>
      </c>
      <c r="T73" s="234">
        <v>0.19</v>
      </c>
      <c r="U73" s="229">
        <v>0.31664025356576714</v>
      </c>
      <c r="V73" s="81">
        <v>-0.38</v>
      </c>
      <c r="W73" s="81">
        <v>-0.3</v>
      </c>
      <c r="X73" s="81">
        <v>4.25</v>
      </c>
      <c r="Y73" s="81">
        <v>-0.38</v>
      </c>
      <c r="Z73" s="82">
        <v>-0.38</v>
      </c>
    </row>
    <row r="74" spans="1:26" x14ac:dyDescent="0.25">
      <c r="A74" s="416"/>
      <c r="B74" s="53" t="s">
        <v>56</v>
      </c>
      <c r="C74" s="116">
        <f t="shared" si="0"/>
        <v>72.142125625253243</v>
      </c>
      <c r="D74" s="84">
        <v>75.44</v>
      </c>
      <c r="E74" s="84">
        <v>71.53</v>
      </c>
      <c r="F74" s="84">
        <v>65.75</v>
      </c>
      <c r="G74" s="84">
        <v>75.44</v>
      </c>
      <c r="H74" s="85">
        <v>75.44</v>
      </c>
      <c r="I74" s="83">
        <v>1.2721553090332782</v>
      </c>
      <c r="J74" s="84">
        <v>0.37</v>
      </c>
      <c r="K74" s="84">
        <v>0.23</v>
      </c>
      <c r="L74" s="84">
        <v>7.14</v>
      </c>
      <c r="M74" s="84">
        <v>0.37</v>
      </c>
      <c r="N74" s="85">
        <v>0.37</v>
      </c>
      <c r="O74" s="83">
        <v>1.2375435816164793</v>
      </c>
      <c r="P74" s="84">
        <v>0.55000000000000004</v>
      </c>
      <c r="Q74" s="84">
        <v>-0.01</v>
      </c>
      <c r="R74" s="84">
        <v>7.15</v>
      </c>
      <c r="S74" s="84">
        <v>0.55000000000000004</v>
      </c>
      <c r="T74" s="85">
        <v>0.55000000000000004</v>
      </c>
      <c r="U74" s="84">
        <v>1.0678129952456383</v>
      </c>
      <c r="V74" s="84">
        <v>-0.03</v>
      </c>
      <c r="W74" s="84">
        <v>-0.61</v>
      </c>
      <c r="X74" s="84">
        <v>9.51</v>
      </c>
      <c r="Y74" s="84">
        <v>-0.03</v>
      </c>
      <c r="Z74" s="85">
        <v>-0.03</v>
      </c>
    </row>
    <row r="75" spans="1:26" x14ac:dyDescent="0.25">
      <c r="A75" s="416"/>
      <c r="B75" s="53" t="s">
        <v>57</v>
      </c>
      <c r="C75" s="116">
        <f t="shared" si="0"/>
        <v>72.574644844901187</v>
      </c>
      <c r="D75" s="84">
        <v>75.59</v>
      </c>
      <c r="E75" s="84">
        <v>71.78</v>
      </c>
      <c r="F75" s="84">
        <v>67.34</v>
      </c>
      <c r="G75" s="84">
        <v>75.59</v>
      </c>
      <c r="H75" s="85">
        <v>75.59</v>
      </c>
      <c r="I75" s="83">
        <v>0.58320126782884241</v>
      </c>
      <c r="J75" s="84">
        <v>0.2</v>
      </c>
      <c r="K75" s="84">
        <v>0.35</v>
      </c>
      <c r="L75" s="84">
        <v>2.41</v>
      </c>
      <c r="M75" s="84">
        <v>0.2</v>
      </c>
      <c r="N75" s="85">
        <v>0.2</v>
      </c>
      <c r="O75" s="83">
        <v>1.8445007923930237</v>
      </c>
      <c r="P75" s="84">
        <v>0.76</v>
      </c>
      <c r="Q75" s="84">
        <v>0.33</v>
      </c>
      <c r="R75" s="84">
        <v>9.73</v>
      </c>
      <c r="S75" s="84">
        <v>0.76</v>
      </c>
      <c r="T75" s="85">
        <v>0.76</v>
      </c>
      <c r="U75" s="84">
        <v>2.8208082408874766</v>
      </c>
      <c r="V75" s="84">
        <v>-0.13</v>
      </c>
      <c r="W75" s="84">
        <v>2.2799999999999998</v>
      </c>
      <c r="X75" s="84">
        <v>12.9</v>
      </c>
      <c r="Y75" s="84">
        <v>-0.13</v>
      </c>
      <c r="Z75" s="85">
        <v>-0.13</v>
      </c>
    </row>
    <row r="76" spans="1:26" x14ac:dyDescent="0.25">
      <c r="A76" s="416"/>
      <c r="B76" s="53" t="s">
        <v>58</v>
      </c>
      <c r="C76" s="116">
        <f t="shared" ref="C76:C127" si="1">IF($B76="Diciembre",C88/(1+O88/100),
IF($B76="Enero",C75*(1+O76/100),
IF($B76="Febrero",C74*(1+O76/100),
IF($B76="Marzo",C73*(1+O76/100),
IF($B76="Abril",C72*(1+O76/100),
IF($B76="Mayo",C71*(1+O76/100),
IF($B76="Junio",C70*(1+O76/100),
IF($B76="Julio",C69*(1+O76/100),
IF($B76="Agosto",C68*(1+O76/100),
IF($B76="Septiembre",C67*(1+O76/100),
IF($B76="Octubre",C66*(1+O76/100),
IF($B76="Noviembre",C65*(1+O76/100),"Error"))))))))))))</f>
        <v>73.690788139385745</v>
      </c>
      <c r="D76" s="84">
        <v>76.78</v>
      </c>
      <c r="E76" s="84">
        <v>73.69</v>
      </c>
      <c r="F76" s="84">
        <v>66.08</v>
      </c>
      <c r="G76" s="84">
        <v>76.78</v>
      </c>
      <c r="H76" s="85">
        <v>76.78</v>
      </c>
      <c r="I76" s="83">
        <v>1.5833914421553106</v>
      </c>
      <c r="J76" s="84">
        <v>1.58</v>
      </c>
      <c r="K76" s="84">
        <v>2.67</v>
      </c>
      <c r="L76" s="84">
        <v>-1.86</v>
      </c>
      <c r="M76" s="84">
        <v>1.58</v>
      </c>
      <c r="N76" s="85">
        <v>1.58</v>
      </c>
      <c r="O76" s="83">
        <v>3.4107923930269397</v>
      </c>
      <c r="P76" s="84">
        <v>2.35</v>
      </c>
      <c r="Q76" s="84">
        <v>3.01</v>
      </c>
      <c r="R76" s="84">
        <v>7.69</v>
      </c>
      <c r="S76" s="84">
        <v>2.35</v>
      </c>
      <c r="T76" s="85">
        <v>2.35</v>
      </c>
      <c r="U76" s="84">
        <v>4.3255150554675108</v>
      </c>
      <c r="V76" s="84">
        <v>1.56</v>
      </c>
      <c r="W76" s="84">
        <v>4.6500000000000004</v>
      </c>
      <c r="X76" s="84">
        <v>11.13</v>
      </c>
      <c r="Y76" s="84">
        <v>1.56</v>
      </c>
      <c r="Z76" s="85">
        <v>1.56</v>
      </c>
    </row>
    <row r="77" spans="1:26" x14ac:dyDescent="0.25">
      <c r="A77" s="416"/>
      <c r="B77" s="53" t="s">
        <v>59</v>
      </c>
      <c r="C77" s="116">
        <f t="shared" si="1"/>
        <v>73.731037192855169</v>
      </c>
      <c r="D77" s="84">
        <v>77.760000000000005</v>
      </c>
      <c r="E77" s="84">
        <v>73.540000000000006</v>
      </c>
      <c r="F77" s="84">
        <v>64.47</v>
      </c>
      <c r="G77" s="84">
        <v>77.760000000000005</v>
      </c>
      <c r="H77" s="85">
        <v>77.760000000000005</v>
      </c>
      <c r="I77" s="83">
        <v>7.8605388272583829E-2</v>
      </c>
      <c r="J77" s="84">
        <v>1.28</v>
      </c>
      <c r="K77" s="84">
        <v>-0.2</v>
      </c>
      <c r="L77" s="84">
        <v>-2.44</v>
      </c>
      <c r="M77" s="84">
        <v>1.28</v>
      </c>
      <c r="N77" s="85">
        <v>1.28</v>
      </c>
      <c r="O77" s="83">
        <v>3.4672741679873207</v>
      </c>
      <c r="P77" s="84">
        <v>3.65</v>
      </c>
      <c r="Q77" s="84">
        <v>2.8</v>
      </c>
      <c r="R77" s="84">
        <v>5.07</v>
      </c>
      <c r="S77" s="84">
        <v>3.65</v>
      </c>
      <c r="T77" s="85">
        <v>3.65</v>
      </c>
      <c r="U77" s="84">
        <v>2.5572900158478582</v>
      </c>
      <c r="V77" s="84">
        <v>2.83</v>
      </c>
      <c r="W77" s="84">
        <v>0.85</v>
      </c>
      <c r="X77" s="84">
        <v>7.21</v>
      </c>
      <c r="Y77" s="84">
        <v>2.83</v>
      </c>
      <c r="Z77" s="85">
        <v>2.83</v>
      </c>
    </row>
    <row r="78" spans="1:26" x14ac:dyDescent="0.25">
      <c r="A78" s="416"/>
      <c r="B78" s="53" t="s">
        <v>60</v>
      </c>
      <c r="C78" s="116">
        <f t="shared" si="1"/>
        <v>74.409906820017667</v>
      </c>
      <c r="D78" s="84">
        <v>77.58</v>
      </c>
      <c r="E78" s="84">
        <v>75.42</v>
      </c>
      <c r="F78" s="84">
        <v>63.88</v>
      </c>
      <c r="G78" s="84">
        <v>77.58</v>
      </c>
      <c r="H78" s="85">
        <v>77.58</v>
      </c>
      <c r="I78" s="83">
        <v>0.92757527733756051</v>
      </c>
      <c r="J78" s="84">
        <v>-0.24</v>
      </c>
      <c r="K78" s="84">
        <v>2.5499999999999998</v>
      </c>
      <c r="L78" s="84">
        <v>-0.92</v>
      </c>
      <c r="M78" s="84">
        <v>-0.24</v>
      </c>
      <c r="N78" s="85">
        <v>-0.24</v>
      </c>
      <c r="O78" s="83">
        <v>4.4199366085578449</v>
      </c>
      <c r="P78" s="84">
        <v>3.4</v>
      </c>
      <c r="Q78" s="84">
        <v>5.43</v>
      </c>
      <c r="R78" s="84">
        <v>4.0999999999999996</v>
      </c>
      <c r="S78" s="84">
        <v>3.4</v>
      </c>
      <c r="T78" s="85">
        <v>3.4</v>
      </c>
      <c r="U78" s="84">
        <v>2.5288748019017411</v>
      </c>
      <c r="V78" s="84">
        <v>2.68</v>
      </c>
      <c r="W78" s="84">
        <v>0.77</v>
      </c>
      <c r="X78" s="84">
        <v>7.69</v>
      </c>
      <c r="Y78" s="84">
        <v>2.68</v>
      </c>
      <c r="Z78" s="85">
        <v>2.68</v>
      </c>
    </row>
    <row r="79" spans="1:26" x14ac:dyDescent="0.25">
      <c r="A79" s="416"/>
      <c r="B79" s="53" t="s">
        <v>61</v>
      </c>
      <c r="C79" s="116">
        <f t="shared" si="1"/>
        <v>74.721035165439233</v>
      </c>
      <c r="D79" s="84">
        <v>77.64</v>
      </c>
      <c r="E79" s="84">
        <v>76.25</v>
      </c>
      <c r="F79" s="84">
        <v>63.38</v>
      </c>
      <c r="G79" s="84">
        <v>77.64</v>
      </c>
      <c r="H79" s="85">
        <v>77.64</v>
      </c>
      <c r="I79" s="83">
        <v>0.41369255150554746</v>
      </c>
      <c r="J79" s="84">
        <v>0.08</v>
      </c>
      <c r="K79" s="84">
        <v>1.0900000000000001</v>
      </c>
      <c r="L79" s="84">
        <v>-0.79</v>
      </c>
      <c r="M79" s="84">
        <v>0.08</v>
      </c>
      <c r="N79" s="85">
        <v>0.08</v>
      </c>
      <c r="O79" s="83">
        <v>4.8565451664025368</v>
      </c>
      <c r="P79" s="84">
        <v>3.48</v>
      </c>
      <c r="Q79" s="84">
        <v>6.58</v>
      </c>
      <c r="R79" s="84">
        <v>3.28</v>
      </c>
      <c r="S79" s="84">
        <v>3.48</v>
      </c>
      <c r="T79" s="85">
        <v>3.48</v>
      </c>
      <c r="U79" s="84">
        <v>5.5484310618066566</v>
      </c>
      <c r="V79" s="84">
        <v>2.56</v>
      </c>
      <c r="W79" s="84">
        <v>7.86</v>
      </c>
      <c r="X79" s="84">
        <v>6.67</v>
      </c>
      <c r="Y79" s="84">
        <v>2.56</v>
      </c>
      <c r="Z79" s="85">
        <v>2.56</v>
      </c>
    </row>
    <row r="80" spans="1:26" x14ac:dyDescent="0.25">
      <c r="A80" s="416"/>
      <c r="B80" s="53" t="s">
        <v>62</v>
      </c>
      <c r="C80" s="116">
        <f t="shared" si="1"/>
        <v>75.311185217950865</v>
      </c>
      <c r="D80" s="84">
        <v>77.75</v>
      </c>
      <c r="E80" s="84">
        <v>76.97</v>
      </c>
      <c r="F80" s="84">
        <v>64.69</v>
      </c>
      <c r="G80" s="84">
        <v>77.75</v>
      </c>
      <c r="H80" s="85">
        <v>77.75</v>
      </c>
      <c r="I80" s="83">
        <v>0.79240887480190136</v>
      </c>
      <c r="J80" s="84">
        <v>0.15</v>
      </c>
      <c r="K80" s="84">
        <v>0.96</v>
      </c>
      <c r="L80" s="84">
        <v>2.08</v>
      </c>
      <c r="M80" s="84">
        <v>0.15</v>
      </c>
      <c r="N80" s="85">
        <v>0.15</v>
      </c>
      <c r="O80" s="83">
        <v>5.6847068145800321</v>
      </c>
      <c r="P80" s="84">
        <v>3.63</v>
      </c>
      <c r="Q80" s="84">
        <v>7.6</v>
      </c>
      <c r="R80" s="84">
        <v>5.42</v>
      </c>
      <c r="S80" s="84">
        <v>3.63</v>
      </c>
      <c r="T80" s="85">
        <v>3.63</v>
      </c>
      <c r="U80" s="84">
        <v>6.1339461172741689</v>
      </c>
      <c r="V80" s="84">
        <v>2.6</v>
      </c>
      <c r="W80" s="84">
        <v>9.2200000000000006</v>
      </c>
      <c r="X80" s="84">
        <v>6.34</v>
      </c>
      <c r="Y80" s="84">
        <v>2.6</v>
      </c>
      <c r="Z80" s="85">
        <v>2.6</v>
      </c>
    </row>
    <row r="81" spans="1:26" x14ac:dyDescent="0.25">
      <c r="A81" s="416"/>
      <c r="B81" s="53" t="s">
        <v>63</v>
      </c>
      <c r="C81" s="116">
        <f t="shared" si="1"/>
        <v>75.42541618760383</v>
      </c>
      <c r="D81" s="84">
        <v>77.72</v>
      </c>
      <c r="E81" s="84">
        <v>77.34</v>
      </c>
      <c r="F81" s="84">
        <v>64.459999999999994</v>
      </c>
      <c r="G81" s="84">
        <v>77.72</v>
      </c>
      <c r="H81" s="85">
        <v>77.72</v>
      </c>
      <c r="I81" s="83">
        <v>0.14408874801901772</v>
      </c>
      <c r="J81" s="84">
        <v>-0.04</v>
      </c>
      <c r="K81" s="84">
        <v>0.47</v>
      </c>
      <c r="L81" s="84">
        <v>-0.37</v>
      </c>
      <c r="M81" s="84">
        <v>-0.04</v>
      </c>
      <c r="N81" s="85">
        <v>-0.04</v>
      </c>
      <c r="O81" s="83">
        <v>5.8450079239302699</v>
      </c>
      <c r="P81" s="84">
        <v>3.6</v>
      </c>
      <c r="Q81" s="84">
        <v>8.1</v>
      </c>
      <c r="R81" s="84">
        <v>5.04</v>
      </c>
      <c r="S81" s="84">
        <v>3.6</v>
      </c>
      <c r="T81" s="85">
        <v>3.6</v>
      </c>
      <c r="U81" s="84">
        <v>4.7466877971473842</v>
      </c>
      <c r="V81" s="84">
        <v>3.88</v>
      </c>
      <c r="W81" s="84">
        <v>5.21</v>
      </c>
      <c r="X81" s="84">
        <v>5.73</v>
      </c>
      <c r="Y81" s="84">
        <v>3.88</v>
      </c>
      <c r="Z81" s="85">
        <v>3.88</v>
      </c>
    </row>
    <row r="82" spans="1:26" x14ac:dyDescent="0.25">
      <c r="A82" s="416"/>
      <c r="B82" s="53" t="s">
        <v>64</v>
      </c>
      <c r="C82" s="116">
        <f t="shared" si="1"/>
        <v>75.752648671703099</v>
      </c>
      <c r="D82" s="84">
        <v>77.680000000000007</v>
      </c>
      <c r="E82" s="84">
        <v>77.73</v>
      </c>
      <c r="F82" s="84">
        <v>65.45</v>
      </c>
      <c r="G82" s="84">
        <v>77.680000000000007</v>
      </c>
      <c r="H82" s="85">
        <v>77.680000000000007</v>
      </c>
      <c r="I82" s="83">
        <v>0.42656101426307419</v>
      </c>
      <c r="J82" s="84">
        <v>-0.06</v>
      </c>
      <c r="K82" s="84">
        <v>0.51</v>
      </c>
      <c r="L82" s="84">
        <v>1.54</v>
      </c>
      <c r="M82" s="84">
        <v>-0.06</v>
      </c>
      <c r="N82" s="85">
        <v>-0.06</v>
      </c>
      <c r="O82" s="83">
        <v>6.3042155309033294</v>
      </c>
      <c r="P82" s="84">
        <v>3.54</v>
      </c>
      <c r="Q82" s="84">
        <v>8.66</v>
      </c>
      <c r="R82" s="84">
        <v>6.65</v>
      </c>
      <c r="S82" s="84">
        <v>3.54</v>
      </c>
      <c r="T82" s="85">
        <v>3.54</v>
      </c>
      <c r="U82" s="84">
        <v>5.17256735340729</v>
      </c>
      <c r="V82" s="84">
        <v>3.53</v>
      </c>
      <c r="W82" s="84">
        <v>6.04</v>
      </c>
      <c r="X82" s="84">
        <v>7.07</v>
      </c>
      <c r="Y82" s="84">
        <v>3.53</v>
      </c>
      <c r="Z82" s="85">
        <v>3.53</v>
      </c>
    </row>
    <row r="83" spans="1:26" x14ac:dyDescent="0.25">
      <c r="A83" s="416"/>
      <c r="B83" s="53" t="s">
        <v>65</v>
      </c>
      <c r="C83" s="116">
        <f t="shared" si="1"/>
        <v>76.028892245472875</v>
      </c>
      <c r="D83" s="84">
        <v>77.58</v>
      </c>
      <c r="E83" s="84">
        <v>77.92</v>
      </c>
      <c r="F83" s="84">
        <v>66.83</v>
      </c>
      <c r="G83" s="84">
        <v>77.58</v>
      </c>
      <c r="H83" s="85">
        <v>77.58</v>
      </c>
      <c r="I83" s="83">
        <v>0.35719492868462699</v>
      </c>
      <c r="J83" s="84">
        <v>-0.13</v>
      </c>
      <c r="K83" s="84">
        <v>0.24</v>
      </c>
      <c r="L83" s="84">
        <v>2.11</v>
      </c>
      <c r="M83" s="84">
        <v>-0.13</v>
      </c>
      <c r="N83" s="85">
        <v>-0.13</v>
      </c>
      <c r="O83" s="83">
        <v>6.6918700475435813</v>
      </c>
      <c r="P83" s="84">
        <v>3.41</v>
      </c>
      <c r="Q83" s="84">
        <v>8.92</v>
      </c>
      <c r="R83" s="84">
        <v>8.91</v>
      </c>
      <c r="S83" s="84">
        <v>3.41</v>
      </c>
      <c r="T83" s="85">
        <v>3.41</v>
      </c>
      <c r="U83" s="84">
        <v>7.4770522979397791</v>
      </c>
      <c r="V83" s="84">
        <v>3.64</v>
      </c>
      <c r="W83" s="84">
        <v>10.57</v>
      </c>
      <c r="X83" s="84">
        <v>8.52</v>
      </c>
      <c r="Y83" s="84">
        <v>3.64</v>
      </c>
      <c r="Z83" s="85">
        <v>3.64</v>
      </c>
    </row>
    <row r="84" spans="1:26" x14ac:dyDescent="0.25">
      <c r="A84" s="419"/>
      <c r="B84" s="54" t="s">
        <v>66</v>
      </c>
      <c r="C84" s="118">
        <f t="shared" si="1"/>
        <v>76.087571841945135</v>
      </c>
      <c r="D84" s="88">
        <v>77.73</v>
      </c>
      <c r="E84" s="88">
        <v>77.959999999999994</v>
      </c>
      <c r="F84" s="88">
        <v>66.72</v>
      </c>
      <c r="G84" s="88">
        <v>77.73</v>
      </c>
      <c r="H84" s="89">
        <v>77.73</v>
      </c>
      <c r="I84" s="83">
        <v>7.6624405705229839E-2</v>
      </c>
      <c r="J84" s="84">
        <v>0.19</v>
      </c>
      <c r="K84" s="84">
        <v>0.05</v>
      </c>
      <c r="L84" s="84">
        <v>-0.16</v>
      </c>
      <c r="M84" s="84">
        <v>0.19</v>
      </c>
      <c r="N84" s="85">
        <v>0.19</v>
      </c>
      <c r="O84" s="87">
        <v>6.7742155309033283</v>
      </c>
      <c r="P84" s="88">
        <v>3.61</v>
      </c>
      <c r="Q84" s="88">
        <v>8.98</v>
      </c>
      <c r="R84" s="88">
        <v>8.73</v>
      </c>
      <c r="S84" s="88">
        <v>3.61</v>
      </c>
      <c r="T84" s="89">
        <v>3.61</v>
      </c>
      <c r="U84" s="88">
        <v>6.7742155309033283</v>
      </c>
      <c r="V84" s="88">
        <v>3.61</v>
      </c>
      <c r="W84" s="88">
        <v>8.98</v>
      </c>
      <c r="X84" s="88">
        <v>8.73</v>
      </c>
      <c r="Y84" s="88">
        <v>3.61</v>
      </c>
      <c r="Z84" s="89">
        <v>3.61</v>
      </c>
    </row>
    <row r="85" spans="1:26" x14ac:dyDescent="0.25">
      <c r="A85" s="418">
        <v>2015</v>
      </c>
      <c r="B85" s="52" t="s">
        <v>55</v>
      </c>
      <c r="C85" s="114">
        <f t="shared" si="1"/>
        <v>75.396127540112985</v>
      </c>
      <c r="D85" s="81">
        <v>77.760000000000005</v>
      </c>
      <c r="E85" s="81">
        <v>75.88</v>
      </c>
      <c r="F85" s="81">
        <v>68.06</v>
      </c>
      <c r="G85" s="81">
        <v>77.760000000000005</v>
      </c>
      <c r="H85" s="81">
        <v>77.760000000000005</v>
      </c>
      <c r="I85" s="223">
        <v>-0.90874801901743441</v>
      </c>
      <c r="J85" s="229">
        <v>0.04</v>
      </c>
      <c r="K85" s="229">
        <v>-2.67</v>
      </c>
      <c r="L85" s="229">
        <v>2</v>
      </c>
      <c r="M85" s="229">
        <v>0.04</v>
      </c>
      <c r="N85" s="234">
        <v>0.04</v>
      </c>
      <c r="O85" s="223">
        <v>-0.90874801901743441</v>
      </c>
      <c r="P85" s="229">
        <v>0.04</v>
      </c>
      <c r="Q85" s="229">
        <v>-2.67</v>
      </c>
      <c r="R85" s="229">
        <v>2</v>
      </c>
      <c r="S85" s="229">
        <v>0.04</v>
      </c>
      <c r="T85" s="234">
        <v>0.04</v>
      </c>
      <c r="U85" s="229">
        <v>5.8179556259904901</v>
      </c>
      <c r="V85" s="81">
        <v>3.45</v>
      </c>
      <c r="W85" s="81">
        <v>6.33</v>
      </c>
      <c r="X85" s="81">
        <v>10.9</v>
      </c>
      <c r="Y85" s="81">
        <v>3.45</v>
      </c>
      <c r="Z85" s="82">
        <v>3.45</v>
      </c>
    </row>
    <row r="86" spans="1:26" x14ac:dyDescent="0.25">
      <c r="A86" s="416"/>
      <c r="B86" s="53" t="s">
        <v>56</v>
      </c>
      <c r="C86" s="116">
        <f t="shared" si="1"/>
        <v>76.176682326241803</v>
      </c>
      <c r="D86" s="84">
        <v>78.290000000000006</v>
      </c>
      <c r="E86" s="84">
        <v>76.52</v>
      </c>
      <c r="F86" s="84">
        <v>69.83</v>
      </c>
      <c r="G86" s="84">
        <v>78.290000000000006</v>
      </c>
      <c r="H86" s="84">
        <v>78.290000000000006</v>
      </c>
      <c r="I86" s="83">
        <v>1.0304120443740088</v>
      </c>
      <c r="J86" s="84">
        <v>0.69</v>
      </c>
      <c r="K86" s="84">
        <v>0.84</v>
      </c>
      <c r="L86" s="84">
        <v>2.6</v>
      </c>
      <c r="M86" s="84">
        <v>0.69</v>
      </c>
      <c r="N86" s="85">
        <v>0.69</v>
      </c>
      <c r="O86" s="83">
        <v>0.11711568938193107</v>
      </c>
      <c r="P86" s="84">
        <v>0.72</v>
      </c>
      <c r="Q86" s="84">
        <v>-1.85</v>
      </c>
      <c r="R86" s="84">
        <v>4.66</v>
      </c>
      <c r="S86" s="84">
        <v>0.72</v>
      </c>
      <c r="T86" s="85">
        <v>0.72</v>
      </c>
      <c r="U86" s="84">
        <v>5.5710301109350233</v>
      </c>
      <c r="V86" s="84">
        <v>3.78</v>
      </c>
      <c r="W86" s="84">
        <v>6.97</v>
      </c>
      <c r="X86" s="84">
        <v>6.2</v>
      </c>
      <c r="Y86" s="84">
        <v>3.78</v>
      </c>
      <c r="Z86" s="85">
        <v>3.78</v>
      </c>
    </row>
    <row r="87" spans="1:26" x14ac:dyDescent="0.25">
      <c r="A87" s="416"/>
      <c r="B87" s="53" t="s">
        <v>57</v>
      </c>
      <c r="C87" s="116">
        <f t="shared" si="1"/>
        <v>77.095967304770227</v>
      </c>
      <c r="D87" s="84">
        <v>78.95</v>
      </c>
      <c r="E87" s="84">
        <v>77.28</v>
      </c>
      <c r="F87" s="84">
        <v>71.819999999999993</v>
      </c>
      <c r="G87" s="84">
        <v>78.95</v>
      </c>
      <c r="H87" s="84">
        <v>78.95</v>
      </c>
      <c r="I87" s="83">
        <v>1.1946751188589533</v>
      </c>
      <c r="J87" s="84">
        <v>0.84</v>
      </c>
      <c r="K87" s="84">
        <v>0.99</v>
      </c>
      <c r="L87" s="84">
        <v>2.85</v>
      </c>
      <c r="M87" s="84">
        <v>0.84</v>
      </c>
      <c r="N87" s="85">
        <v>0.84</v>
      </c>
      <c r="O87" s="83">
        <v>1.325309033280504</v>
      </c>
      <c r="P87" s="84">
        <v>1.57</v>
      </c>
      <c r="Q87" s="84">
        <v>-0.88</v>
      </c>
      <c r="R87" s="84">
        <v>7.64</v>
      </c>
      <c r="S87" s="84">
        <v>1.57</v>
      </c>
      <c r="T87" s="85">
        <v>1.57</v>
      </c>
      <c r="U87" s="84">
        <v>6.2201426307448502</v>
      </c>
      <c r="V87" s="84">
        <v>4.45</v>
      </c>
      <c r="W87" s="84">
        <v>7.66</v>
      </c>
      <c r="X87" s="84">
        <v>6.66</v>
      </c>
      <c r="Y87" s="84">
        <v>4.45</v>
      </c>
      <c r="Z87" s="85">
        <v>4.45</v>
      </c>
    </row>
    <row r="88" spans="1:26" x14ac:dyDescent="0.25">
      <c r="A88" s="416"/>
      <c r="B88" s="53" t="s">
        <v>58</v>
      </c>
      <c r="C88" s="116">
        <f t="shared" si="1"/>
        <v>77.689040384560116</v>
      </c>
      <c r="D88" s="84">
        <v>80.22</v>
      </c>
      <c r="E88" s="84">
        <v>77.27</v>
      </c>
      <c r="F88" s="84">
        <v>72.39</v>
      </c>
      <c r="G88" s="84">
        <v>80.22</v>
      </c>
      <c r="H88" s="84">
        <v>80.22</v>
      </c>
      <c r="I88" s="83">
        <v>0.75877971473850991</v>
      </c>
      <c r="J88" s="84">
        <v>1.61</v>
      </c>
      <c r="K88" s="84">
        <v>-0.01</v>
      </c>
      <c r="L88" s="84">
        <v>0.79</v>
      </c>
      <c r="M88" s="84">
        <v>1.61</v>
      </c>
      <c r="N88" s="85">
        <v>1.61</v>
      </c>
      <c r="O88" s="83">
        <v>2.1047702060221836</v>
      </c>
      <c r="P88" s="84">
        <v>3.21</v>
      </c>
      <c r="Q88" s="84">
        <v>-0.89</v>
      </c>
      <c r="R88" s="84">
        <v>8.49</v>
      </c>
      <c r="S88" s="84">
        <v>3.21</v>
      </c>
      <c r="T88" s="85">
        <v>3.21</v>
      </c>
      <c r="U88" s="84">
        <v>5.3694136291600616</v>
      </c>
      <c r="V88" s="84">
        <v>4.4800000000000004</v>
      </c>
      <c r="W88" s="84">
        <v>4.8499999999999996</v>
      </c>
      <c r="X88" s="84">
        <v>9.5399999999999991</v>
      </c>
      <c r="Y88" s="84">
        <v>4.4800000000000004</v>
      </c>
      <c r="Z88" s="85">
        <v>4.4800000000000004</v>
      </c>
    </row>
    <row r="89" spans="1:26" x14ac:dyDescent="0.25">
      <c r="A89" s="416"/>
      <c r="B89" s="53" t="s">
        <v>59</v>
      </c>
      <c r="C89" s="116">
        <f t="shared" si="1"/>
        <v>78.81169984592313</v>
      </c>
      <c r="D89" s="84">
        <v>80.42</v>
      </c>
      <c r="E89" s="84">
        <v>79.36</v>
      </c>
      <c r="F89" s="84">
        <v>73.14</v>
      </c>
      <c r="G89" s="84">
        <v>80.42</v>
      </c>
      <c r="H89" s="84">
        <v>80.42</v>
      </c>
      <c r="I89" s="83">
        <v>1.4776703645007931</v>
      </c>
      <c r="J89" s="84">
        <v>0.25</v>
      </c>
      <c r="K89" s="84">
        <v>2.71</v>
      </c>
      <c r="L89" s="84">
        <v>1.04</v>
      </c>
      <c r="M89" s="84">
        <v>0.25</v>
      </c>
      <c r="N89" s="85">
        <v>0.25</v>
      </c>
      <c r="O89" s="83">
        <v>3.5802535657686185</v>
      </c>
      <c r="P89" s="84">
        <v>3.46</v>
      </c>
      <c r="Q89" s="84">
        <v>1.79</v>
      </c>
      <c r="R89" s="84">
        <v>9.61</v>
      </c>
      <c r="S89" s="84">
        <v>3.46</v>
      </c>
      <c r="T89" s="85">
        <v>3.46</v>
      </c>
      <c r="U89" s="84">
        <v>6.8842472266244039</v>
      </c>
      <c r="V89" s="84">
        <v>3.42</v>
      </c>
      <c r="W89" s="84">
        <v>7.91</v>
      </c>
      <c r="X89" s="84">
        <v>13.44</v>
      </c>
      <c r="Y89" s="84">
        <v>3.42</v>
      </c>
      <c r="Z89" s="85">
        <v>3.42</v>
      </c>
    </row>
    <row r="90" spans="1:26" x14ac:dyDescent="0.25">
      <c r="A90" s="416"/>
      <c r="B90" s="53" t="s">
        <v>60</v>
      </c>
      <c r="C90" s="116">
        <f t="shared" si="1"/>
        <v>77.655856074305134</v>
      </c>
      <c r="D90" s="84">
        <v>80.38</v>
      </c>
      <c r="E90" s="84">
        <v>77.569999999999993</v>
      </c>
      <c r="F90" s="84">
        <v>71</v>
      </c>
      <c r="G90" s="84">
        <v>80.38</v>
      </c>
      <c r="H90" s="84">
        <v>80.38</v>
      </c>
      <c r="I90" s="83">
        <v>-1.4610301109350237</v>
      </c>
      <c r="J90" s="84">
        <v>-0.05</v>
      </c>
      <c r="K90" s="84">
        <v>-2.2599999999999998</v>
      </c>
      <c r="L90" s="84">
        <v>-2.92</v>
      </c>
      <c r="M90" s="84">
        <v>-0.05</v>
      </c>
      <c r="N90" s="85">
        <v>-0.05</v>
      </c>
      <c r="O90" s="83">
        <v>2.0611568938193319</v>
      </c>
      <c r="P90" s="84">
        <v>3.41</v>
      </c>
      <c r="Q90" s="84">
        <v>-0.51</v>
      </c>
      <c r="R90" s="84">
        <v>6.41</v>
      </c>
      <c r="S90" s="84">
        <v>3.41</v>
      </c>
      <c r="T90" s="85">
        <v>3.41</v>
      </c>
      <c r="U90" s="84">
        <v>4.3450079239302664</v>
      </c>
      <c r="V90" s="84">
        <v>3.62</v>
      </c>
      <c r="W90" s="84">
        <v>2.85</v>
      </c>
      <c r="X90" s="84">
        <v>11.15</v>
      </c>
      <c r="Y90" s="84">
        <v>3.62</v>
      </c>
      <c r="Z90" s="85">
        <v>3.62</v>
      </c>
    </row>
    <row r="91" spans="1:26" x14ac:dyDescent="0.25">
      <c r="A91" s="416"/>
      <c r="B91" s="53" t="s">
        <v>61</v>
      </c>
      <c r="C91" s="116">
        <f t="shared" si="1"/>
        <v>78.665855284682507</v>
      </c>
      <c r="D91" s="84">
        <v>80.47</v>
      </c>
      <c r="E91" s="84">
        <v>78.73</v>
      </c>
      <c r="F91" s="84">
        <v>73.8</v>
      </c>
      <c r="G91" s="84">
        <v>80.47</v>
      </c>
      <c r="H91" s="84">
        <v>80.47</v>
      </c>
      <c r="I91" s="83">
        <v>1.2877179080824082</v>
      </c>
      <c r="J91" s="84">
        <v>0.11</v>
      </c>
      <c r="K91" s="84">
        <v>1.5</v>
      </c>
      <c r="L91" s="84">
        <v>3.95</v>
      </c>
      <c r="M91" s="84">
        <v>0.11</v>
      </c>
      <c r="N91" s="85">
        <v>0.11</v>
      </c>
      <c r="O91" s="83">
        <v>3.3885736925515015</v>
      </c>
      <c r="P91" s="84">
        <v>3.53</v>
      </c>
      <c r="Q91" s="84">
        <v>0.99</v>
      </c>
      <c r="R91" s="84">
        <v>10.61</v>
      </c>
      <c r="S91" s="84">
        <v>3.53</v>
      </c>
      <c r="T91" s="85">
        <v>3.53</v>
      </c>
      <c r="U91" s="84">
        <v>5.2989064976228164</v>
      </c>
      <c r="V91" s="84">
        <v>3.65</v>
      </c>
      <c r="W91" s="84">
        <v>3.26</v>
      </c>
      <c r="X91" s="84">
        <v>16.45</v>
      </c>
      <c r="Y91" s="84">
        <v>3.65</v>
      </c>
      <c r="Z91" s="85">
        <v>3.65</v>
      </c>
    </row>
    <row r="92" spans="1:26" x14ac:dyDescent="0.25">
      <c r="A92" s="416"/>
      <c r="B92" s="53" t="s">
        <v>62</v>
      </c>
      <c r="C92" s="116">
        <f t="shared" si="1"/>
        <v>79.394137547208345</v>
      </c>
      <c r="D92" s="84">
        <v>80.709999999999994</v>
      </c>
      <c r="E92" s="84">
        <v>79.14</v>
      </c>
      <c r="F92" s="84">
        <v>76.59</v>
      </c>
      <c r="G92" s="84">
        <v>80.709999999999994</v>
      </c>
      <c r="H92" s="84">
        <v>80.709999999999994</v>
      </c>
      <c r="I92" s="83">
        <v>0.89153724247226518</v>
      </c>
      <c r="J92" s="84">
        <v>0.3</v>
      </c>
      <c r="K92" s="84">
        <v>0.51</v>
      </c>
      <c r="L92" s="84">
        <v>3.78</v>
      </c>
      <c r="M92" s="84">
        <v>0.3</v>
      </c>
      <c r="N92" s="85">
        <v>0.3</v>
      </c>
      <c r="O92" s="83">
        <v>4.3457369255150509</v>
      </c>
      <c r="P92" s="84">
        <v>3.84</v>
      </c>
      <c r="Q92" s="84">
        <v>1.51</v>
      </c>
      <c r="R92" s="84">
        <v>14.79</v>
      </c>
      <c r="S92" s="84">
        <v>3.84</v>
      </c>
      <c r="T92" s="85">
        <v>3.84</v>
      </c>
      <c r="U92" s="84">
        <v>5.436307448494448</v>
      </c>
      <c r="V92" s="84">
        <v>3.81</v>
      </c>
      <c r="W92" s="84">
        <v>2.81</v>
      </c>
      <c r="X92" s="84">
        <v>18.39</v>
      </c>
      <c r="Y92" s="84">
        <v>3.81</v>
      </c>
      <c r="Z92" s="85">
        <v>3.81</v>
      </c>
    </row>
    <row r="93" spans="1:26" x14ac:dyDescent="0.25">
      <c r="A93" s="416"/>
      <c r="B93" s="53" t="s">
        <v>63</v>
      </c>
      <c r="C93" s="116">
        <f t="shared" si="1"/>
        <v>79.751001523224545</v>
      </c>
      <c r="D93" s="84">
        <v>80.66</v>
      </c>
      <c r="E93" s="84">
        <v>79.260000000000005</v>
      </c>
      <c r="F93" s="84">
        <v>78.599999999999994</v>
      </c>
      <c r="G93" s="84">
        <v>80.66</v>
      </c>
      <c r="H93" s="84">
        <v>80.66</v>
      </c>
      <c r="I93" s="83">
        <v>0.42196513470681374</v>
      </c>
      <c r="J93" s="84">
        <v>-0.06</v>
      </c>
      <c r="K93" s="84">
        <v>0.16</v>
      </c>
      <c r="L93" s="84">
        <v>2.62</v>
      </c>
      <c r="M93" s="84">
        <v>-0.06</v>
      </c>
      <c r="N93" s="85">
        <v>-0.06</v>
      </c>
      <c r="O93" s="83">
        <v>4.8147543581616423</v>
      </c>
      <c r="P93" s="84">
        <v>3.77</v>
      </c>
      <c r="Q93" s="84">
        <v>1.66</v>
      </c>
      <c r="R93" s="84">
        <v>17.8</v>
      </c>
      <c r="S93" s="84">
        <v>3.77</v>
      </c>
      <c r="T93" s="85">
        <v>3.77</v>
      </c>
      <c r="U93" s="84">
        <v>5.7869096671949221</v>
      </c>
      <c r="V93" s="84">
        <v>3.78</v>
      </c>
      <c r="W93" s="84">
        <v>2.4900000000000002</v>
      </c>
      <c r="X93" s="84">
        <v>21.95</v>
      </c>
      <c r="Y93" s="84">
        <v>3.78</v>
      </c>
      <c r="Z93" s="85">
        <v>3.78</v>
      </c>
    </row>
    <row r="94" spans="1:26" x14ac:dyDescent="0.25">
      <c r="A94" s="416"/>
      <c r="B94" s="53" t="s">
        <v>64</v>
      </c>
      <c r="C94" s="116">
        <f t="shared" si="1"/>
        <v>80.736848054299344</v>
      </c>
      <c r="D94" s="84">
        <v>80.91</v>
      </c>
      <c r="E94" s="84">
        <v>80.48</v>
      </c>
      <c r="F94" s="84">
        <v>80.709999999999994</v>
      </c>
      <c r="G94" s="84">
        <v>80.91</v>
      </c>
      <c r="H94" s="84">
        <v>80.91</v>
      </c>
      <c r="I94" s="83">
        <v>1.2055309033280506</v>
      </c>
      <c r="J94" s="84">
        <v>0.31</v>
      </c>
      <c r="K94" s="84">
        <v>1.54</v>
      </c>
      <c r="L94" s="84">
        <v>2.68</v>
      </c>
      <c r="M94" s="84">
        <v>0.31</v>
      </c>
      <c r="N94" s="85">
        <v>0.31</v>
      </c>
      <c r="O94" s="83">
        <v>6.1104278922345419</v>
      </c>
      <c r="P94" s="84">
        <v>4.0999999999999996</v>
      </c>
      <c r="Q94" s="84">
        <v>3.23</v>
      </c>
      <c r="R94" s="84">
        <v>20.96</v>
      </c>
      <c r="S94" s="84">
        <v>4.0999999999999996</v>
      </c>
      <c r="T94" s="85">
        <v>4.0999999999999996</v>
      </c>
      <c r="U94" s="84">
        <v>6.605832012678281</v>
      </c>
      <c r="V94" s="84">
        <v>4.16</v>
      </c>
      <c r="W94" s="84">
        <v>3.53</v>
      </c>
      <c r="X94" s="84">
        <v>23.31</v>
      </c>
      <c r="Y94" s="84">
        <v>4.16</v>
      </c>
      <c r="Z94" s="85">
        <v>4.16</v>
      </c>
    </row>
    <row r="95" spans="1:26" x14ac:dyDescent="0.25">
      <c r="A95" s="416"/>
      <c r="B95" s="53" t="s">
        <v>65</v>
      </c>
      <c r="C95" s="116">
        <f t="shared" si="1"/>
        <v>82.389805334119586</v>
      </c>
      <c r="D95" s="84">
        <v>82.71</v>
      </c>
      <c r="E95" s="84">
        <v>82.44</v>
      </c>
      <c r="F95" s="84">
        <v>81.180000000000007</v>
      </c>
      <c r="G95" s="84">
        <v>82.71</v>
      </c>
      <c r="H95" s="84">
        <v>82.71</v>
      </c>
      <c r="I95" s="83">
        <v>2.0826941362916012</v>
      </c>
      <c r="J95" s="84">
        <v>2.2200000000000002</v>
      </c>
      <c r="K95" s="84">
        <v>2.4300000000000002</v>
      </c>
      <c r="L95" s="84">
        <v>0.59</v>
      </c>
      <c r="M95" s="84">
        <v>2.2200000000000002</v>
      </c>
      <c r="N95" s="85">
        <v>2.2200000000000002</v>
      </c>
      <c r="O95" s="83">
        <v>8.2828684627575218</v>
      </c>
      <c r="P95" s="84">
        <v>6.41</v>
      </c>
      <c r="Q95" s="84">
        <v>5.74</v>
      </c>
      <c r="R95" s="84">
        <v>21.67</v>
      </c>
      <c r="S95" s="84">
        <v>6.41</v>
      </c>
      <c r="T95" s="85">
        <v>6.41</v>
      </c>
      <c r="U95" s="84">
        <v>8.3637876386687751</v>
      </c>
      <c r="V95" s="84">
        <v>6.61</v>
      </c>
      <c r="W95" s="84">
        <v>5.8</v>
      </c>
      <c r="X95" s="84">
        <v>21.48</v>
      </c>
      <c r="Y95" s="84">
        <v>6.61</v>
      </c>
      <c r="Z95" s="85">
        <v>6.61</v>
      </c>
    </row>
    <row r="96" spans="1:26" x14ac:dyDescent="0.25">
      <c r="A96" s="419"/>
      <c r="B96" s="54" t="s">
        <v>66</v>
      </c>
      <c r="C96" s="118">
        <f t="shared" si="1"/>
        <v>83.266753788917896</v>
      </c>
      <c r="D96" s="88">
        <v>82.76</v>
      </c>
      <c r="E96" s="88">
        <v>84.94</v>
      </c>
      <c r="F96" s="88">
        <v>79.650000000000006</v>
      </c>
      <c r="G96" s="88">
        <v>82.76</v>
      </c>
      <c r="H96" s="89">
        <v>82.76</v>
      </c>
      <c r="I96" s="87">
        <v>1.132551505546753</v>
      </c>
      <c r="J96" s="88">
        <v>0.06</v>
      </c>
      <c r="K96" s="88">
        <v>3.04</v>
      </c>
      <c r="L96" s="88">
        <v>-1.89</v>
      </c>
      <c r="M96" s="88">
        <v>0.06</v>
      </c>
      <c r="N96" s="89">
        <v>0.06</v>
      </c>
      <c r="O96" s="87">
        <v>9.4354199683042754</v>
      </c>
      <c r="P96" s="88">
        <v>6.47</v>
      </c>
      <c r="Q96" s="88">
        <v>8.9499999999999993</v>
      </c>
      <c r="R96" s="88">
        <v>19.38</v>
      </c>
      <c r="S96" s="88">
        <v>6.47</v>
      </c>
      <c r="T96" s="89">
        <v>6.47</v>
      </c>
      <c r="U96" s="88">
        <v>9.4354199683042754</v>
      </c>
      <c r="V96" s="88">
        <v>6.47</v>
      </c>
      <c r="W96" s="88">
        <v>8.9499999999999993</v>
      </c>
      <c r="X96" s="88">
        <v>19.38</v>
      </c>
      <c r="Y96" s="88">
        <v>6.47</v>
      </c>
      <c r="Z96" s="89">
        <v>6.47</v>
      </c>
    </row>
    <row r="97" spans="1:26" x14ac:dyDescent="0.25">
      <c r="A97" s="418">
        <v>2016</v>
      </c>
      <c r="B97" s="52" t="s">
        <v>55</v>
      </c>
      <c r="C97" s="114">
        <f t="shared" si="1"/>
        <v>84.070442912968645</v>
      </c>
      <c r="D97" s="81">
        <v>82.86</v>
      </c>
      <c r="E97" s="81">
        <v>85.74</v>
      </c>
      <c r="F97" s="81">
        <v>82.39</v>
      </c>
      <c r="G97" s="81">
        <v>82.86</v>
      </c>
      <c r="H97" s="81">
        <v>82.86</v>
      </c>
      <c r="I97" s="223">
        <v>0.96519809825673453</v>
      </c>
      <c r="J97" s="229">
        <v>0.12</v>
      </c>
      <c r="K97" s="229">
        <v>0.94</v>
      </c>
      <c r="L97" s="229">
        <v>3.44</v>
      </c>
      <c r="M97" s="229">
        <v>0.12</v>
      </c>
      <c r="N97" s="234">
        <v>0.12</v>
      </c>
      <c r="O97" s="223">
        <v>0.96519809825673453</v>
      </c>
      <c r="P97" s="229">
        <v>0.12</v>
      </c>
      <c r="Q97" s="229">
        <v>0.94</v>
      </c>
      <c r="R97" s="229">
        <v>3.44</v>
      </c>
      <c r="S97" s="229">
        <v>0.12</v>
      </c>
      <c r="T97" s="234">
        <v>0.12</v>
      </c>
      <c r="U97" s="229">
        <v>11.542535657686209</v>
      </c>
      <c r="V97" s="81">
        <v>6.56</v>
      </c>
      <c r="W97" s="81">
        <v>12.99</v>
      </c>
      <c r="X97" s="81">
        <v>21.06</v>
      </c>
      <c r="Y97" s="81">
        <v>6.56</v>
      </c>
      <c r="Z97" s="82">
        <v>6.56</v>
      </c>
    </row>
    <row r="98" spans="1:26" x14ac:dyDescent="0.25">
      <c r="A98" s="416"/>
      <c r="B98" s="53" t="s">
        <v>56</v>
      </c>
      <c r="C98" s="116">
        <f t="shared" si="1"/>
        <v>85.578323328491948</v>
      </c>
      <c r="D98" s="84">
        <v>83.04</v>
      </c>
      <c r="E98" s="84">
        <v>87.37</v>
      </c>
      <c r="F98" s="84">
        <v>87.12</v>
      </c>
      <c r="G98" s="84">
        <v>83.04</v>
      </c>
      <c r="H98" s="84">
        <v>83.04</v>
      </c>
      <c r="I98" s="83">
        <v>1.7747385103011082</v>
      </c>
      <c r="J98" s="84">
        <v>0.22</v>
      </c>
      <c r="K98" s="84">
        <v>1.91</v>
      </c>
      <c r="L98" s="84">
        <v>5.75</v>
      </c>
      <c r="M98" s="84">
        <v>0.22</v>
      </c>
      <c r="N98" s="85">
        <v>0.22</v>
      </c>
      <c r="O98" s="83">
        <v>2.7761014263074468</v>
      </c>
      <c r="P98" s="84">
        <v>0.34</v>
      </c>
      <c r="Q98" s="84">
        <v>2.87</v>
      </c>
      <c r="R98" s="84">
        <v>9.3800000000000008</v>
      </c>
      <c r="S98" s="84">
        <v>0.34</v>
      </c>
      <c r="T98" s="85">
        <v>0.34</v>
      </c>
      <c r="U98" s="84">
        <v>12.412107765451662</v>
      </c>
      <c r="V98" s="84">
        <v>6.06</v>
      </c>
      <c r="W98" s="84">
        <v>14.19</v>
      </c>
      <c r="X98" s="84">
        <v>24.76</v>
      </c>
      <c r="Y98" s="84">
        <v>6.06</v>
      </c>
      <c r="Z98" s="85">
        <v>6.06</v>
      </c>
    </row>
    <row r="99" spans="1:26" x14ac:dyDescent="0.25">
      <c r="A99" s="416"/>
      <c r="B99" s="53" t="s">
        <v>57</v>
      </c>
      <c r="C99" s="116">
        <f t="shared" si="1"/>
        <v>87.413438127606014</v>
      </c>
      <c r="D99" s="84">
        <v>84.55</v>
      </c>
      <c r="E99" s="84">
        <v>88.79</v>
      </c>
      <c r="F99" s="84">
        <v>91.12</v>
      </c>
      <c r="G99" s="84">
        <v>84.55</v>
      </c>
      <c r="H99" s="84">
        <v>84.55</v>
      </c>
      <c r="I99" s="83">
        <v>2.1203961965134699</v>
      </c>
      <c r="J99" s="84">
        <v>1.81</v>
      </c>
      <c r="K99" s="84">
        <v>1.62</v>
      </c>
      <c r="L99" s="84">
        <v>4.59</v>
      </c>
      <c r="M99" s="84">
        <v>1.81</v>
      </c>
      <c r="N99" s="85">
        <v>1.81</v>
      </c>
      <c r="O99" s="83">
        <v>4.9799999999999969</v>
      </c>
      <c r="P99" s="84">
        <v>2.16</v>
      </c>
      <c r="Q99" s="84">
        <v>4.53</v>
      </c>
      <c r="R99" s="84">
        <v>14.4</v>
      </c>
      <c r="S99" s="84">
        <v>2.16</v>
      </c>
      <c r="T99" s="85">
        <v>2.16</v>
      </c>
      <c r="U99" s="84">
        <v>13.451109350237715</v>
      </c>
      <c r="V99" s="84">
        <v>7.09</v>
      </c>
      <c r="W99" s="84">
        <v>14.9</v>
      </c>
      <c r="X99" s="84">
        <v>26.87</v>
      </c>
      <c r="Y99" s="84">
        <v>7.09</v>
      </c>
      <c r="Z99" s="85">
        <v>7.09</v>
      </c>
    </row>
    <row r="100" spans="1:26" x14ac:dyDescent="0.25">
      <c r="A100" s="416"/>
      <c r="B100" s="53" t="s">
        <v>58</v>
      </c>
      <c r="C100" s="116">
        <f t="shared" si="1"/>
        <v>85.226729130718269</v>
      </c>
      <c r="D100" s="84">
        <v>85.5</v>
      </c>
      <c r="E100" s="84">
        <v>83.78</v>
      </c>
      <c r="F100" s="84">
        <v>88.77</v>
      </c>
      <c r="G100" s="84">
        <v>85.5</v>
      </c>
      <c r="H100" s="84">
        <v>85.5</v>
      </c>
      <c r="I100" s="83">
        <v>-2.4721870047543599</v>
      </c>
      <c r="J100" s="84">
        <v>1.1299999999999999</v>
      </c>
      <c r="K100" s="84">
        <v>-5.65</v>
      </c>
      <c r="L100" s="84">
        <v>-2.58</v>
      </c>
      <c r="M100" s="84">
        <v>1.1299999999999999</v>
      </c>
      <c r="N100" s="85">
        <v>1.1299999999999999</v>
      </c>
      <c r="O100" s="83">
        <v>2.3538510301109303</v>
      </c>
      <c r="P100" s="84">
        <v>3.32</v>
      </c>
      <c r="Q100" s="84">
        <v>-1.37</v>
      </c>
      <c r="R100" s="84">
        <v>11.45</v>
      </c>
      <c r="S100" s="84">
        <v>3.32</v>
      </c>
      <c r="T100" s="85">
        <v>3.32</v>
      </c>
      <c r="U100" s="84">
        <v>9.7077337559429431</v>
      </c>
      <c r="V100" s="84">
        <v>6.58</v>
      </c>
      <c r="W100" s="84">
        <v>8.43</v>
      </c>
      <c r="X100" s="84">
        <v>22.63</v>
      </c>
      <c r="Y100" s="84">
        <v>6.58</v>
      </c>
      <c r="Z100" s="85">
        <v>6.58</v>
      </c>
    </row>
    <row r="101" spans="1:26" x14ac:dyDescent="0.25">
      <c r="A101" s="416"/>
      <c r="B101" s="53" t="s">
        <v>59</v>
      </c>
      <c r="C101" s="116">
        <f t="shared" si="1"/>
        <v>86.581272037679412</v>
      </c>
      <c r="D101" s="84">
        <v>85.92</v>
      </c>
      <c r="E101" s="84">
        <v>87.11</v>
      </c>
      <c r="F101" s="84">
        <v>86.78</v>
      </c>
      <c r="G101" s="84">
        <v>85.92</v>
      </c>
      <c r="H101" s="84">
        <v>85.92</v>
      </c>
      <c r="I101" s="83">
        <v>1.6824564183835204</v>
      </c>
      <c r="J101" s="84">
        <v>0.49</v>
      </c>
      <c r="K101" s="84">
        <v>3.98</v>
      </c>
      <c r="L101" s="84">
        <v>-2.2400000000000002</v>
      </c>
      <c r="M101" s="84">
        <v>0.49</v>
      </c>
      <c r="N101" s="85">
        <v>0.49</v>
      </c>
      <c r="O101" s="83">
        <v>3.9806022187004726</v>
      </c>
      <c r="P101" s="84">
        <v>3.82</v>
      </c>
      <c r="Q101" s="84">
        <v>2.56</v>
      </c>
      <c r="R101" s="84">
        <v>8.9499999999999993</v>
      </c>
      <c r="S101" s="84">
        <v>3.82</v>
      </c>
      <c r="T101" s="85">
        <v>3.82</v>
      </c>
      <c r="U101" s="84">
        <v>9.8539144215530872</v>
      </c>
      <c r="V101" s="84">
        <v>6.84</v>
      </c>
      <c r="W101" s="84">
        <v>9.77</v>
      </c>
      <c r="X101" s="84">
        <v>18.66</v>
      </c>
      <c r="Y101" s="84">
        <v>6.84</v>
      </c>
      <c r="Z101" s="85">
        <v>6.84</v>
      </c>
    </row>
    <row r="102" spans="1:26" x14ac:dyDescent="0.25">
      <c r="A102" s="416"/>
      <c r="B102" s="53" t="s">
        <v>60</v>
      </c>
      <c r="C102" s="116">
        <f t="shared" si="1"/>
        <v>87.05673707821326</v>
      </c>
      <c r="D102" s="84">
        <v>86.62</v>
      </c>
      <c r="E102" s="84">
        <v>88.14</v>
      </c>
      <c r="F102" s="84">
        <v>84.99</v>
      </c>
      <c r="G102" s="84">
        <v>86.62</v>
      </c>
      <c r="H102" s="84">
        <v>86.62</v>
      </c>
      <c r="I102" s="83">
        <v>0.57096671949286959</v>
      </c>
      <c r="J102" s="84">
        <v>0.82</v>
      </c>
      <c r="K102" s="84">
        <v>1.18</v>
      </c>
      <c r="L102" s="84">
        <v>-2.0699999999999998</v>
      </c>
      <c r="M102" s="84">
        <v>0.82</v>
      </c>
      <c r="N102" s="85">
        <v>0.82</v>
      </c>
      <c r="O102" s="83">
        <v>4.5516164817749587</v>
      </c>
      <c r="P102" s="84">
        <v>4.67</v>
      </c>
      <c r="Q102" s="84">
        <v>3.77</v>
      </c>
      <c r="R102" s="84">
        <v>6.7</v>
      </c>
      <c r="S102" s="84">
        <v>4.67</v>
      </c>
      <c r="T102" s="85">
        <v>4.67</v>
      </c>
      <c r="U102" s="84">
        <v>12.123581616481774</v>
      </c>
      <c r="V102" s="84">
        <v>7.76</v>
      </c>
      <c r="W102" s="84">
        <v>13.63</v>
      </c>
      <c r="X102" s="84">
        <v>19.7</v>
      </c>
      <c r="Y102" s="84">
        <v>7.76</v>
      </c>
      <c r="Z102" s="85">
        <v>7.76</v>
      </c>
    </row>
    <row r="103" spans="1:26" x14ac:dyDescent="0.25">
      <c r="A103" s="416"/>
      <c r="B103" s="53" t="s">
        <v>61</v>
      </c>
      <c r="C103" s="116">
        <f t="shared" si="1"/>
        <v>87.812920605807562</v>
      </c>
      <c r="D103" s="84">
        <v>87.97</v>
      </c>
      <c r="E103" s="84">
        <v>87.41</v>
      </c>
      <c r="F103" s="84">
        <v>88.58</v>
      </c>
      <c r="G103" s="84">
        <v>87.97</v>
      </c>
      <c r="H103" s="84">
        <v>87.97</v>
      </c>
      <c r="I103" s="83">
        <v>0.85351822503961783</v>
      </c>
      <c r="J103" s="84">
        <v>1.55</v>
      </c>
      <c r="K103" s="84">
        <v>-0.83</v>
      </c>
      <c r="L103" s="84">
        <v>4.2300000000000004</v>
      </c>
      <c r="M103" s="84">
        <v>1.55</v>
      </c>
      <c r="N103" s="85">
        <v>1.55</v>
      </c>
      <c r="O103" s="83">
        <v>5.4597622820919147</v>
      </c>
      <c r="P103" s="84">
        <v>6.29</v>
      </c>
      <c r="Q103" s="84">
        <v>2.91</v>
      </c>
      <c r="R103" s="84">
        <v>11.21</v>
      </c>
      <c r="S103" s="84">
        <v>6.29</v>
      </c>
      <c r="T103" s="85">
        <v>6.29</v>
      </c>
      <c r="U103" s="84">
        <v>11.616671949286843</v>
      </c>
      <c r="V103" s="84">
        <v>9.32</v>
      </c>
      <c r="W103" s="84">
        <v>11.02</v>
      </c>
      <c r="X103" s="84">
        <v>20.02</v>
      </c>
      <c r="Y103" s="84">
        <v>9.32</v>
      </c>
      <c r="Z103" s="85">
        <v>9.32</v>
      </c>
    </row>
    <row r="104" spans="1:26" x14ac:dyDescent="0.25">
      <c r="A104" s="416"/>
      <c r="B104" s="53" t="s">
        <v>62</v>
      </c>
      <c r="C104" s="116">
        <f t="shared" si="1"/>
        <v>87.460429080100823</v>
      </c>
      <c r="D104" s="84">
        <v>85.17</v>
      </c>
      <c r="E104" s="84">
        <v>89.6</v>
      </c>
      <c r="F104" s="84">
        <v>87.31</v>
      </c>
      <c r="G104" s="84">
        <v>85.17</v>
      </c>
      <c r="H104" s="84">
        <v>85.17</v>
      </c>
      <c r="I104" s="83">
        <v>-0.35141045958795392</v>
      </c>
      <c r="J104" s="84">
        <v>-3.18</v>
      </c>
      <c r="K104" s="84">
        <v>2.5099999999999998</v>
      </c>
      <c r="L104" s="84">
        <v>-1.43</v>
      </c>
      <c r="M104" s="84">
        <v>-3.18</v>
      </c>
      <c r="N104" s="85">
        <v>-3.18</v>
      </c>
      <c r="O104" s="83">
        <v>5.0364342313787631</v>
      </c>
      <c r="P104" s="84">
        <v>2.91</v>
      </c>
      <c r="Q104" s="84">
        <v>5.49</v>
      </c>
      <c r="R104" s="84">
        <v>9.6199999999999992</v>
      </c>
      <c r="S104" s="84">
        <v>2.91</v>
      </c>
      <c r="T104" s="85">
        <v>2.91</v>
      </c>
      <c r="U104" s="84">
        <v>10.22405705229794</v>
      </c>
      <c r="V104" s="84">
        <v>5.52</v>
      </c>
      <c r="W104" s="84">
        <v>13.23</v>
      </c>
      <c r="X104" s="84">
        <v>14</v>
      </c>
      <c r="Y104" s="84">
        <v>5.52</v>
      </c>
      <c r="Z104" s="85">
        <v>5.52</v>
      </c>
    </row>
    <row r="105" spans="1:26" x14ac:dyDescent="0.25">
      <c r="A105" s="416"/>
      <c r="B105" s="53" t="s">
        <v>63</v>
      </c>
      <c r="C105" s="116">
        <f t="shared" si="1"/>
        <v>87.922394613641629</v>
      </c>
      <c r="D105" s="84">
        <v>86.15</v>
      </c>
      <c r="E105" s="84">
        <v>89.97</v>
      </c>
      <c r="F105" s="84">
        <v>86.66</v>
      </c>
      <c r="G105" s="84">
        <v>86.15</v>
      </c>
      <c r="H105" s="84">
        <v>86.15</v>
      </c>
      <c r="I105" s="83">
        <v>0.53955625990491307</v>
      </c>
      <c r="J105" s="84">
        <v>1.1399999999999999</v>
      </c>
      <c r="K105" s="84">
        <v>0.41</v>
      </c>
      <c r="L105" s="84">
        <v>-0.75</v>
      </c>
      <c r="M105" s="84">
        <v>1.1399999999999999</v>
      </c>
      <c r="N105" s="85">
        <v>1.1399999999999999</v>
      </c>
      <c r="O105" s="83">
        <v>5.5912361331220275</v>
      </c>
      <c r="P105" s="84">
        <v>4.09</v>
      </c>
      <c r="Q105" s="84">
        <v>5.92</v>
      </c>
      <c r="R105" s="84">
        <v>8.8000000000000007</v>
      </c>
      <c r="S105" s="84">
        <v>4.09</v>
      </c>
      <c r="T105" s="85">
        <v>4.09</v>
      </c>
      <c r="U105" s="84">
        <v>10.333375594294772</v>
      </c>
      <c r="V105" s="84">
        <v>6.8</v>
      </c>
      <c r="W105" s="84">
        <v>13.51</v>
      </c>
      <c r="X105" s="84">
        <v>10.25</v>
      </c>
      <c r="Y105" s="84">
        <v>6.8</v>
      </c>
      <c r="Z105" s="85">
        <v>6.8</v>
      </c>
    </row>
    <row r="106" spans="1:26" x14ac:dyDescent="0.25">
      <c r="A106" s="416"/>
      <c r="B106" s="53" t="s">
        <v>64</v>
      </c>
      <c r="C106" s="116">
        <f t="shared" si="1"/>
        <v>87.807444266216081</v>
      </c>
      <c r="D106" s="84">
        <v>86.16</v>
      </c>
      <c r="E106" s="84">
        <v>90.13</v>
      </c>
      <c r="F106" s="84">
        <v>85.39</v>
      </c>
      <c r="G106" s="84">
        <v>86.16</v>
      </c>
      <c r="H106" s="84">
        <v>86.16</v>
      </c>
      <c r="I106" s="83">
        <v>-0.1240412044374004</v>
      </c>
      <c r="J106" s="84">
        <v>0.01</v>
      </c>
      <c r="K106" s="84">
        <v>0.18</v>
      </c>
      <c r="L106" s="84">
        <v>-1.47</v>
      </c>
      <c r="M106" s="84">
        <v>0.01</v>
      </c>
      <c r="N106" s="85">
        <v>0.01</v>
      </c>
      <c r="O106" s="83">
        <v>5.4531854199683032</v>
      </c>
      <c r="P106" s="84">
        <v>4.0999999999999996</v>
      </c>
      <c r="Q106" s="84">
        <v>6.11</v>
      </c>
      <c r="R106" s="84">
        <v>7.2</v>
      </c>
      <c r="S106" s="84">
        <v>4.0999999999999996</v>
      </c>
      <c r="T106" s="85">
        <v>4.0999999999999996</v>
      </c>
      <c r="U106" s="84">
        <v>8.8804120443740118</v>
      </c>
      <c r="V106" s="84">
        <v>6.48</v>
      </c>
      <c r="W106" s="84">
        <v>11.99</v>
      </c>
      <c r="X106" s="84">
        <v>5.8</v>
      </c>
      <c r="Y106" s="84">
        <v>6.48</v>
      </c>
      <c r="Z106" s="85">
        <v>6.48</v>
      </c>
    </row>
    <row r="107" spans="1:26" x14ac:dyDescent="0.25">
      <c r="A107" s="416"/>
      <c r="B107" s="53" t="s">
        <v>65</v>
      </c>
      <c r="C107" s="116">
        <f t="shared" si="1"/>
        <v>87.847190615251279</v>
      </c>
      <c r="D107" s="84">
        <v>86.34</v>
      </c>
      <c r="E107" s="84">
        <v>89.85</v>
      </c>
      <c r="F107" s="84">
        <v>85.99</v>
      </c>
      <c r="G107" s="84">
        <v>86.34</v>
      </c>
      <c r="H107" s="85">
        <v>86.34</v>
      </c>
      <c r="I107" s="83">
        <v>4.5625990491283297E-2</v>
      </c>
      <c r="J107" s="84">
        <v>0.21</v>
      </c>
      <c r="K107" s="84">
        <v>-0.31</v>
      </c>
      <c r="L107" s="84">
        <v>0.71</v>
      </c>
      <c r="M107" s="84">
        <v>0.21</v>
      </c>
      <c r="N107" s="85">
        <v>0.21</v>
      </c>
      <c r="O107" s="83">
        <v>5.5009191759112515</v>
      </c>
      <c r="P107" s="84">
        <v>4.32</v>
      </c>
      <c r="Q107" s="84">
        <v>5.78</v>
      </c>
      <c r="R107" s="84">
        <v>7.96</v>
      </c>
      <c r="S107" s="84">
        <v>4.32</v>
      </c>
      <c r="T107" s="85">
        <v>4.32</v>
      </c>
      <c r="U107" s="84">
        <v>6.6977020602218706</v>
      </c>
      <c r="V107" s="84">
        <v>4.3899999999999997</v>
      </c>
      <c r="W107" s="84">
        <v>9</v>
      </c>
      <c r="X107" s="84">
        <v>5.92</v>
      </c>
      <c r="Y107" s="84">
        <v>4.3899999999999997</v>
      </c>
      <c r="Z107" s="85">
        <v>4.3899999999999997</v>
      </c>
    </row>
    <row r="108" spans="1:26" x14ac:dyDescent="0.25">
      <c r="A108" s="419"/>
      <c r="B108" s="54" t="s">
        <v>66</v>
      </c>
      <c r="C108" s="118">
        <f t="shared" si="1"/>
        <v>88.225942178999247</v>
      </c>
      <c r="D108" s="88">
        <v>86.83</v>
      </c>
      <c r="E108" s="88">
        <v>90.03</v>
      </c>
      <c r="F108" s="88">
        <v>86.62</v>
      </c>
      <c r="G108" s="88">
        <v>86.83</v>
      </c>
      <c r="H108" s="89">
        <v>86.83</v>
      </c>
      <c r="I108" s="87">
        <v>0.42511885895404095</v>
      </c>
      <c r="J108" s="88">
        <v>0.56999999999999995</v>
      </c>
      <c r="K108" s="88">
        <v>0.2</v>
      </c>
      <c r="L108" s="88">
        <v>0.73</v>
      </c>
      <c r="M108" s="88">
        <v>0.56999999999999995</v>
      </c>
      <c r="N108" s="89">
        <v>0.56999999999999995</v>
      </c>
      <c r="O108" s="87">
        <v>5.9557844690966704</v>
      </c>
      <c r="P108" s="88">
        <v>4.92</v>
      </c>
      <c r="Q108" s="88">
        <v>6</v>
      </c>
      <c r="R108" s="88">
        <v>8.75</v>
      </c>
      <c r="S108" s="88">
        <v>4.92</v>
      </c>
      <c r="T108" s="89">
        <v>4.92</v>
      </c>
      <c r="U108" s="88">
        <v>5.9557844690966704</v>
      </c>
      <c r="V108" s="88">
        <v>4.92</v>
      </c>
      <c r="W108" s="88">
        <v>6</v>
      </c>
      <c r="X108" s="88">
        <v>8.75</v>
      </c>
      <c r="Y108" s="88">
        <v>4.92</v>
      </c>
      <c r="Z108" s="89">
        <v>4.92</v>
      </c>
    </row>
    <row r="109" spans="1:26" x14ac:dyDescent="0.25">
      <c r="A109" s="418">
        <v>2017</v>
      </c>
      <c r="B109" s="52" t="s">
        <v>55</v>
      </c>
      <c r="C109" s="80">
        <f t="shared" si="1"/>
        <v>89.347851782872922</v>
      </c>
      <c r="D109" s="81">
        <v>87.81</v>
      </c>
      <c r="E109" s="81">
        <v>90.75</v>
      </c>
      <c r="F109" s="81">
        <v>89.39</v>
      </c>
      <c r="G109" s="81">
        <v>87.81</v>
      </c>
      <c r="H109" s="81">
        <v>87.81</v>
      </c>
      <c r="I109" s="223">
        <v>1.2716323296354983</v>
      </c>
      <c r="J109" s="229">
        <v>1.1200000000000001</v>
      </c>
      <c r="K109" s="229">
        <v>0.8</v>
      </c>
      <c r="L109" s="229">
        <v>3.2</v>
      </c>
      <c r="M109" s="229">
        <v>1.1200000000000001</v>
      </c>
      <c r="N109" s="234">
        <v>1.1200000000000001</v>
      </c>
      <c r="O109" s="223">
        <v>1.2716323296354983</v>
      </c>
      <c r="P109" s="229">
        <v>1.1200000000000001</v>
      </c>
      <c r="Q109" s="229">
        <v>0.8</v>
      </c>
      <c r="R109" s="229">
        <v>3.2</v>
      </c>
      <c r="S109" s="229">
        <v>1.1200000000000001</v>
      </c>
      <c r="T109" s="234">
        <v>1.1200000000000001</v>
      </c>
      <c r="U109" s="229">
        <v>6.2764659270998404</v>
      </c>
      <c r="V109" s="81">
        <v>5.97</v>
      </c>
      <c r="W109" s="81">
        <v>5.85</v>
      </c>
      <c r="X109" s="81">
        <v>8.5</v>
      </c>
      <c r="Y109" s="81">
        <v>5.97</v>
      </c>
      <c r="Z109" s="82">
        <v>5.97</v>
      </c>
    </row>
    <row r="110" spans="1:26" x14ac:dyDescent="0.25">
      <c r="A110" s="416"/>
      <c r="B110" s="53" t="s">
        <v>56</v>
      </c>
      <c r="C110" s="83">
        <f t="shared" si="1"/>
        <v>89.227061939056057</v>
      </c>
      <c r="D110" s="84">
        <v>88.57</v>
      </c>
      <c r="E110" s="84">
        <v>89.01</v>
      </c>
      <c r="F110" s="84">
        <v>91.77</v>
      </c>
      <c r="G110" s="84">
        <v>88.57</v>
      </c>
      <c r="H110" s="84">
        <v>88.57</v>
      </c>
      <c r="I110" s="83">
        <v>-0.14472266244057219</v>
      </c>
      <c r="J110" s="84">
        <v>0.86</v>
      </c>
      <c r="K110" s="84">
        <v>-1.92</v>
      </c>
      <c r="L110" s="84">
        <v>2.65</v>
      </c>
      <c r="M110" s="84">
        <v>0.86</v>
      </c>
      <c r="N110" s="85">
        <v>0.86</v>
      </c>
      <c r="O110" s="83">
        <v>1.134722662440568</v>
      </c>
      <c r="P110" s="84">
        <v>1.99</v>
      </c>
      <c r="Q110" s="84">
        <v>-1.1399999999999999</v>
      </c>
      <c r="R110" s="84">
        <v>5.94</v>
      </c>
      <c r="S110" s="84">
        <v>1.99</v>
      </c>
      <c r="T110" s="85">
        <v>1.99</v>
      </c>
      <c r="U110" s="84">
        <v>4.2951980982567335</v>
      </c>
      <c r="V110" s="84">
        <v>6.65</v>
      </c>
      <c r="W110" s="84">
        <v>1.87</v>
      </c>
      <c r="X110" s="84">
        <v>5.33</v>
      </c>
      <c r="Y110" s="84">
        <v>6.65</v>
      </c>
      <c r="Z110" s="85">
        <v>6.65</v>
      </c>
    </row>
    <row r="111" spans="1:26" x14ac:dyDescent="0.25">
      <c r="A111" s="416"/>
      <c r="B111" s="53" t="s">
        <v>57</v>
      </c>
      <c r="C111" s="83">
        <f t="shared" si="1"/>
        <v>89.641695903448806</v>
      </c>
      <c r="D111" s="84">
        <v>89.25</v>
      </c>
      <c r="E111" s="84">
        <v>88.74</v>
      </c>
      <c r="F111" s="84">
        <v>93.51</v>
      </c>
      <c r="G111" s="84">
        <v>89.25</v>
      </c>
      <c r="H111" s="84">
        <v>89.25</v>
      </c>
      <c r="I111" s="83">
        <v>0.44619651347068062</v>
      </c>
      <c r="J111" s="84">
        <v>0.77</v>
      </c>
      <c r="K111" s="84">
        <v>-0.3</v>
      </c>
      <c r="L111" s="84">
        <v>1.9</v>
      </c>
      <c r="M111" s="84">
        <v>0.77</v>
      </c>
      <c r="N111" s="85">
        <v>0.77</v>
      </c>
      <c r="O111" s="83">
        <v>1.6046909667194891</v>
      </c>
      <c r="P111" s="84">
        <v>2.78</v>
      </c>
      <c r="Q111" s="84">
        <v>-1.44</v>
      </c>
      <c r="R111" s="84">
        <v>7.95</v>
      </c>
      <c r="S111" s="84">
        <v>2.78</v>
      </c>
      <c r="T111" s="85">
        <v>2.78</v>
      </c>
      <c r="U111" s="84">
        <v>2.593407290015846</v>
      </c>
      <c r="V111" s="84">
        <v>5.56</v>
      </c>
      <c r="W111" s="84">
        <v>-0.06</v>
      </c>
      <c r="X111" s="84">
        <v>2.62</v>
      </c>
      <c r="Y111" s="84">
        <v>5.56</v>
      </c>
      <c r="Z111" s="85">
        <v>5.56</v>
      </c>
    </row>
    <row r="112" spans="1:26" x14ac:dyDescent="0.25">
      <c r="A112" s="416"/>
      <c r="B112" s="53" t="s">
        <v>58</v>
      </c>
      <c r="C112" s="83">
        <f t="shared" si="1"/>
        <v>90.958485567875726</v>
      </c>
      <c r="D112" s="84">
        <v>91.24</v>
      </c>
      <c r="E112" s="84">
        <v>91.1</v>
      </c>
      <c r="F112" s="84">
        <v>89.68</v>
      </c>
      <c r="G112" s="84">
        <v>91.24</v>
      </c>
      <c r="H112" s="84">
        <v>91.24</v>
      </c>
      <c r="I112" s="83">
        <v>1.5320443740095111</v>
      </c>
      <c r="J112" s="84">
        <v>2.2400000000000002</v>
      </c>
      <c r="K112" s="84">
        <v>2.67</v>
      </c>
      <c r="L112" s="84">
        <v>-4.09</v>
      </c>
      <c r="M112" s="84">
        <v>2.2400000000000002</v>
      </c>
      <c r="N112" s="85">
        <v>2.2400000000000002</v>
      </c>
      <c r="O112" s="83">
        <v>3.0972107765451651</v>
      </c>
      <c r="P112" s="84">
        <v>5.08</v>
      </c>
      <c r="Q112" s="84">
        <v>1.19</v>
      </c>
      <c r="R112" s="84">
        <v>3.54</v>
      </c>
      <c r="S112" s="84">
        <v>5.08</v>
      </c>
      <c r="T112" s="85">
        <v>5.08</v>
      </c>
      <c r="U112" s="84">
        <v>6.8244849445324895</v>
      </c>
      <c r="V112" s="84">
        <v>6.71</v>
      </c>
      <c r="W112" s="84">
        <v>8.75</v>
      </c>
      <c r="X112" s="84">
        <v>1.03</v>
      </c>
      <c r="Y112" s="84">
        <v>6.71</v>
      </c>
      <c r="Z112" s="85">
        <v>6.71</v>
      </c>
    </row>
    <row r="113" spans="1:26" x14ac:dyDescent="0.25">
      <c r="A113" s="416"/>
      <c r="B113" s="53" t="s">
        <v>59</v>
      </c>
      <c r="C113" s="83">
        <f t="shared" si="1"/>
        <v>91.4999355854481</v>
      </c>
      <c r="D113" s="84">
        <v>92.01</v>
      </c>
      <c r="E113" s="84">
        <v>91.47</v>
      </c>
      <c r="F113" s="84">
        <v>90.13</v>
      </c>
      <c r="G113" s="84">
        <v>92.01</v>
      </c>
      <c r="H113" s="84">
        <v>92.01</v>
      </c>
      <c r="I113" s="83">
        <v>0.59469096671949273</v>
      </c>
      <c r="J113" s="84">
        <v>0.85</v>
      </c>
      <c r="K113" s="84">
        <v>0.4</v>
      </c>
      <c r="L113" s="84">
        <v>0.49</v>
      </c>
      <c r="M113" s="84">
        <v>0.85</v>
      </c>
      <c r="N113" s="85">
        <v>0.85</v>
      </c>
      <c r="O113" s="83">
        <v>3.7109191759112505</v>
      </c>
      <c r="P113" s="84">
        <v>5.97</v>
      </c>
      <c r="Q113" s="84">
        <v>1.59</v>
      </c>
      <c r="R113" s="84">
        <v>4.05</v>
      </c>
      <c r="S113" s="84">
        <v>5.97</v>
      </c>
      <c r="T113" s="85">
        <v>5.97</v>
      </c>
      <c r="U113" s="84">
        <v>5.6760538827258316</v>
      </c>
      <c r="V113" s="84">
        <v>7.09</v>
      </c>
      <c r="W113" s="84">
        <v>4.99</v>
      </c>
      <c r="X113" s="84">
        <v>3.85</v>
      </c>
      <c r="Y113" s="84">
        <v>7.09</v>
      </c>
      <c r="Z113" s="85">
        <v>7.09</v>
      </c>
    </row>
    <row r="114" spans="1:26" x14ac:dyDescent="0.25">
      <c r="A114" s="416"/>
      <c r="B114" s="53" t="s">
        <v>60</v>
      </c>
      <c r="C114" s="83">
        <f t="shared" si="1"/>
        <v>91.460702305930781</v>
      </c>
      <c r="D114" s="84">
        <v>92.16</v>
      </c>
      <c r="E114" s="84">
        <v>90.78</v>
      </c>
      <c r="F114" s="84">
        <v>91.56</v>
      </c>
      <c r="G114" s="84">
        <v>92.16</v>
      </c>
      <c r="H114" s="84">
        <v>92.16</v>
      </c>
      <c r="I114" s="83">
        <v>-4.8494453248812242E-2</v>
      </c>
      <c r="J114" s="84">
        <v>0.16</v>
      </c>
      <c r="K114" s="84">
        <v>-0.75</v>
      </c>
      <c r="L114" s="84">
        <v>1.59</v>
      </c>
      <c r="M114" s="84">
        <v>0.16</v>
      </c>
      <c r="N114" s="85">
        <v>0.16</v>
      </c>
      <c r="O114" s="83">
        <v>3.6664500792393007</v>
      </c>
      <c r="P114" s="84">
        <v>6.13</v>
      </c>
      <c r="Q114" s="84">
        <v>0.83</v>
      </c>
      <c r="R114" s="84">
        <v>5.7</v>
      </c>
      <c r="S114" s="84">
        <v>6.13</v>
      </c>
      <c r="T114" s="85">
        <v>6.13</v>
      </c>
      <c r="U114" s="84">
        <v>5.0415055467511865</v>
      </c>
      <c r="V114" s="84">
        <v>6.39</v>
      </c>
      <c r="W114" s="84">
        <v>2.99</v>
      </c>
      <c r="X114" s="84">
        <v>7.74</v>
      </c>
      <c r="Y114" s="84">
        <v>6.39</v>
      </c>
      <c r="Z114" s="85">
        <v>6.39</v>
      </c>
    </row>
    <row r="115" spans="1:26" x14ac:dyDescent="0.25">
      <c r="A115" s="416"/>
      <c r="B115" s="56" t="s">
        <v>61</v>
      </c>
      <c r="C115" s="83">
        <f t="shared" si="1"/>
        <v>90.706363509338217</v>
      </c>
      <c r="D115" s="84">
        <v>92.9</v>
      </c>
      <c r="E115" s="84">
        <v>88.79</v>
      </c>
      <c r="F115" s="84">
        <v>90.37</v>
      </c>
      <c r="G115" s="84">
        <v>92.9</v>
      </c>
      <c r="H115" s="84">
        <v>92.9</v>
      </c>
      <c r="I115" s="83">
        <v>-0.85616481774960429</v>
      </c>
      <c r="J115" s="84">
        <v>0.8</v>
      </c>
      <c r="K115" s="84">
        <v>-2.19</v>
      </c>
      <c r="L115" s="84">
        <v>-1.31</v>
      </c>
      <c r="M115" s="84">
        <v>0.8</v>
      </c>
      <c r="N115" s="85">
        <v>0.8</v>
      </c>
      <c r="O115" s="83">
        <v>2.8114421553090305</v>
      </c>
      <c r="P115" s="84">
        <v>6.98</v>
      </c>
      <c r="Q115" s="84">
        <v>-1.38</v>
      </c>
      <c r="R115" s="84">
        <v>4.32</v>
      </c>
      <c r="S115" s="84">
        <v>6.98</v>
      </c>
      <c r="T115" s="85">
        <v>6.98</v>
      </c>
      <c r="U115" s="84">
        <v>3.267321711568937</v>
      </c>
      <c r="V115" s="84">
        <v>5.6</v>
      </c>
      <c r="W115" s="84">
        <v>1.58</v>
      </c>
      <c r="X115" s="84">
        <v>2.02</v>
      </c>
      <c r="Y115" s="84">
        <v>5.6</v>
      </c>
      <c r="Z115" s="85">
        <v>5.6</v>
      </c>
    </row>
    <row r="116" spans="1:26" x14ac:dyDescent="0.25">
      <c r="A116" s="416"/>
      <c r="B116" s="56" t="s">
        <v>62</v>
      </c>
      <c r="C116" s="83">
        <f t="shared" si="1"/>
        <v>91.599836434397218</v>
      </c>
      <c r="D116" s="84">
        <v>93.16</v>
      </c>
      <c r="E116" s="84">
        <v>89.35</v>
      </c>
      <c r="F116" s="84">
        <v>94.07</v>
      </c>
      <c r="G116" s="84">
        <v>93.16</v>
      </c>
      <c r="H116" s="84">
        <v>93.16</v>
      </c>
      <c r="I116" s="83">
        <v>0.98348652931854086</v>
      </c>
      <c r="J116" s="84">
        <v>0.28000000000000003</v>
      </c>
      <c r="K116" s="84">
        <v>0.63</v>
      </c>
      <c r="L116" s="84">
        <v>4.0999999999999996</v>
      </c>
      <c r="M116" s="84">
        <v>0.28000000000000003</v>
      </c>
      <c r="N116" s="85">
        <v>0.28000000000000003</v>
      </c>
      <c r="O116" s="83">
        <v>3.8241521394611686</v>
      </c>
      <c r="P116" s="84">
        <v>7.28</v>
      </c>
      <c r="Q116" s="84">
        <v>-0.76</v>
      </c>
      <c r="R116" s="84">
        <v>8.6</v>
      </c>
      <c r="S116" s="84">
        <v>7.28</v>
      </c>
      <c r="T116" s="85">
        <v>7.28</v>
      </c>
      <c r="U116" s="84">
        <v>4.7677020602218665</v>
      </c>
      <c r="V116" s="84">
        <v>9.3800000000000008</v>
      </c>
      <c r="W116" s="84">
        <v>-0.28000000000000003</v>
      </c>
      <c r="X116" s="84">
        <v>7.74</v>
      </c>
      <c r="Y116" s="84">
        <v>9.3800000000000008</v>
      </c>
      <c r="Z116" s="85">
        <v>9.3800000000000008</v>
      </c>
    </row>
    <row r="117" spans="1:26" x14ac:dyDescent="0.25">
      <c r="A117" s="416"/>
      <c r="B117" s="56" t="s">
        <v>63</v>
      </c>
      <c r="C117" s="83">
        <f t="shared" si="1"/>
        <v>92.341116113716382</v>
      </c>
      <c r="D117" s="84">
        <v>93.3</v>
      </c>
      <c r="E117" s="84">
        <v>91.16</v>
      </c>
      <c r="F117" s="84">
        <v>93.2</v>
      </c>
      <c r="G117" s="84">
        <v>93.3</v>
      </c>
      <c r="H117" s="84">
        <v>93.3</v>
      </c>
      <c r="I117" s="83">
        <v>0.84806656101426403</v>
      </c>
      <c r="J117" s="84">
        <v>0.15</v>
      </c>
      <c r="K117" s="84">
        <v>2.0299999999999998</v>
      </c>
      <c r="L117" s="84">
        <v>-0.93</v>
      </c>
      <c r="M117" s="84">
        <v>0.15</v>
      </c>
      <c r="N117" s="85">
        <v>0.15</v>
      </c>
      <c r="O117" s="83">
        <v>4.664358161648174</v>
      </c>
      <c r="P117" s="84">
        <v>7.45</v>
      </c>
      <c r="Q117" s="84">
        <v>1.26</v>
      </c>
      <c r="R117" s="84">
        <v>7.59</v>
      </c>
      <c r="S117" s="84">
        <v>7.45</v>
      </c>
      <c r="T117" s="85">
        <v>7.45</v>
      </c>
      <c r="U117" s="84">
        <v>5.0364976228209164</v>
      </c>
      <c r="V117" s="84">
        <v>8.31</v>
      </c>
      <c r="W117" s="84">
        <v>1.33</v>
      </c>
      <c r="X117" s="84">
        <v>7.54</v>
      </c>
      <c r="Y117" s="84">
        <v>8.31</v>
      </c>
      <c r="Z117" s="85">
        <v>8.31</v>
      </c>
    </row>
    <row r="118" spans="1:26" x14ac:dyDescent="0.25">
      <c r="A118" s="416"/>
      <c r="B118" s="56" t="s">
        <v>64</v>
      </c>
      <c r="C118" s="83">
        <f t="shared" si="1"/>
        <v>92.692929292338903</v>
      </c>
      <c r="D118" s="84">
        <v>93.56</v>
      </c>
      <c r="E118" s="84">
        <v>91.9</v>
      </c>
      <c r="F118" s="84">
        <v>92.62</v>
      </c>
      <c r="G118" s="84">
        <v>93.56</v>
      </c>
      <c r="H118" s="84">
        <v>93.56</v>
      </c>
      <c r="I118" s="83">
        <v>0.39328050713153778</v>
      </c>
      <c r="J118" s="84">
        <v>0.28000000000000003</v>
      </c>
      <c r="K118" s="84">
        <v>0.81</v>
      </c>
      <c r="L118" s="84">
        <v>-0.61</v>
      </c>
      <c r="M118" s="84">
        <v>0.28000000000000003</v>
      </c>
      <c r="N118" s="85">
        <v>0.28000000000000003</v>
      </c>
      <c r="O118" s="83">
        <v>5.0631220285261467</v>
      </c>
      <c r="P118" s="84">
        <v>7.75</v>
      </c>
      <c r="Q118" s="84">
        <v>2.08</v>
      </c>
      <c r="R118" s="84">
        <v>6.93</v>
      </c>
      <c r="S118" s="84">
        <v>7.75</v>
      </c>
      <c r="T118" s="85">
        <v>7.75</v>
      </c>
      <c r="U118" s="84">
        <v>5.5723771790808216</v>
      </c>
      <c r="V118" s="84">
        <v>8.59</v>
      </c>
      <c r="W118" s="84">
        <v>1.97</v>
      </c>
      <c r="X118" s="84">
        <v>8.4700000000000006</v>
      </c>
      <c r="Y118" s="84">
        <v>8.59</v>
      </c>
      <c r="Z118" s="85">
        <v>8.59</v>
      </c>
    </row>
    <row r="119" spans="1:26" x14ac:dyDescent="0.25">
      <c r="A119" s="416"/>
      <c r="B119" s="53" t="s">
        <v>65</v>
      </c>
      <c r="C119" s="84">
        <f t="shared" si="1"/>
        <v>93.072440662951351</v>
      </c>
      <c r="D119" s="84">
        <v>93.87</v>
      </c>
      <c r="E119" s="84">
        <v>91.98</v>
      </c>
      <c r="F119" s="84">
        <v>94.15</v>
      </c>
      <c r="G119" s="84">
        <v>93.87</v>
      </c>
      <c r="H119" s="85">
        <v>93.87</v>
      </c>
      <c r="I119" s="83">
        <v>0.40496038034865239</v>
      </c>
      <c r="J119" s="84">
        <v>0.33</v>
      </c>
      <c r="K119" s="84">
        <v>0.08</v>
      </c>
      <c r="L119" s="84">
        <v>1.65</v>
      </c>
      <c r="M119" s="84">
        <v>0.33</v>
      </c>
      <c r="N119" s="85">
        <v>0.33</v>
      </c>
      <c r="O119" s="83">
        <v>5.4932805071315345</v>
      </c>
      <c r="P119" s="84">
        <v>8.1</v>
      </c>
      <c r="Q119" s="84">
        <v>2.16</v>
      </c>
      <c r="R119" s="84">
        <v>8.6999999999999993</v>
      </c>
      <c r="S119" s="84">
        <v>8.1</v>
      </c>
      <c r="T119" s="85">
        <v>8.1</v>
      </c>
      <c r="U119" s="84">
        <v>5.9471632329635469</v>
      </c>
      <c r="V119" s="84">
        <v>8.7200000000000006</v>
      </c>
      <c r="W119" s="84">
        <v>2.36</v>
      </c>
      <c r="X119" s="84">
        <v>9.49</v>
      </c>
      <c r="Y119" s="84">
        <v>8.7200000000000006</v>
      </c>
      <c r="Z119" s="85">
        <v>8.7200000000000006</v>
      </c>
    </row>
    <row r="120" spans="1:26" x14ac:dyDescent="0.25">
      <c r="A120" s="419"/>
      <c r="B120" s="54" t="s">
        <v>66</v>
      </c>
      <c r="C120" s="88">
        <f t="shared" si="1"/>
        <v>93.07357319881767</v>
      </c>
      <c r="D120" s="88">
        <v>93.85</v>
      </c>
      <c r="E120" s="88">
        <v>91.9</v>
      </c>
      <c r="F120" s="88">
        <v>94.49</v>
      </c>
      <c r="G120" s="88">
        <v>93.85</v>
      </c>
      <c r="H120" s="89">
        <v>93.85</v>
      </c>
      <c r="I120" s="87">
        <v>7.0047543581614885E-3</v>
      </c>
      <c r="J120" s="88">
        <v>-0.02</v>
      </c>
      <c r="K120" s="88">
        <v>-0.08</v>
      </c>
      <c r="L120" s="88">
        <v>0.36</v>
      </c>
      <c r="M120" s="88">
        <v>-0.02</v>
      </c>
      <c r="N120" s="89">
        <v>-0.02</v>
      </c>
      <c r="O120" s="87">
        <v>5.4945641838351786</v>
      </c>
      <c r="P120" s="88">
        <v>8.07</v>
      </c>
      <c r="Q120" s="88">
        <v>2.0699999999999998</v>
      </c>
      <c r="R120" s="88">
        <v>9.08</v>
      </c>
      <c r="S120" s="88">
        <v>8.07</v>
      </c>
      <c r="T120" s="89">
        <v>8.07</v>
      </c>
      <c r="U120" s="88">
        <v>5.4945641838351786</v>
      </c>
      <c r="V120" s="88">
        <v>8.07</v>
      </c>
      <c r="W120" s="88">
        <v>2.0699999999999998</v>
      </c>
      <c r="X120" s="88">
        <v>9.08</v>
      </c>
      <c r="Y120" s="88">
        <v>8.07</v>
      </c>
      <c r="Z120" s="89">
        <v>8.07</v>
      </c>
    </row>
    <row r="121" spans="1:26" x14ac:dyDescent="0.25">
      <c r="A121" s="534">
        <v>2018</v>
      </c>
      <c r="B121" s="123" t="s">
        <v>55</v>
      </c>
      <c r="C121" s="80">
        <f t="shared" si="1"/>
        <v>93.175983629676523</v>
      </c>
      <c r="D121" s="81">
        <v>94.02</v>
      </c>
      <c r="E121" s="81">
        <v>92.02</v>
      </c>
      <c r="F121" s="81">
        <v>94.32</v>
      </c>
      <c r="G121" s="81">
        <v>94.02</v>
      </c>
      <c r="H121" s="82">
        <v>94.02</v>
      </c>
      <c r="I121" s="223">
        <v>0.11003169572107774</v>
      </c>
      <c r="J121" s="229">
        <v>0.19</v>
      </c>
      <c r="K121" s="229">
        <v>0.13</v>
      </c>
      <c r="L121" s="229">
        <v>-0.18</v>
      </c>
      <c r="M121" s="229">
        <v>0.19</v>
      </c>
      <c r="N121" s="234">
        <v>0.19</v>
      </c>
      <c r="O121" s="223">
        <v>0.11003169572107774</v>
      </c>
      <c r="P121" s="229">
        <v>0.19</v>
      </c>
      <c r="Q121" s="229">
        <v>0.13</v>
      </c>
      <c r="R121" s="229">
        <v>-0.18</v>
      </c>
      <c r="S121" s="229">
        <v>0.19</v>
      </c>
      <c r="T121" s="234">
        <v>0.19</v>
      </c>
      <c r="U121" s="229">
        <v>4.2816164817749582</v>
      </c>
      <c r="V121" s="81">
        <v>7.08</v>
      </c>
      <c r="W121" s="81">
        <v>1.4</v>
      </c>
      <c r="X121" s="81">
        <v>5.51</v>
      </c>
      <c r="Y121" s="81">
        <v>7.08</v>
      </c>
      <c r="Z121" s="82">
        <v>7.08</v>
      </c>
    </row>
    <row r="122" spans="1:26" x14ac:dyDescent="0.25">
      <c r="A122" s="447"/>
      <c r="B122" s="109" t="s">
        <v>56</v>
      </c>
      <c r="C122" s="83">
        <f t="shared" si="1"/>
        <v>93.707550258985407</v>
      </c>
      <c r="D122" s="84">
        <v>94.98</v>
      </c>
      <c r="E122" s="84">
        <v>92.09</v>
      </c>
      <c r="F122" s="84">
        <v>95.13</v>
      </c>
      <c r="G122" s="84">
        <v>94.98</v>
      </c>
      <c r="H122" s="85">
        <v>94.98</v>
      </c>
      <c r="I122" s="83">
        <v>0.57255150554675083</v>
      </c>
      <c r="J122" s="84">
        <v>1.02</v>
      </c>
      <c r="K122" s="84">
        <v>0.08</v>
      </c>
      <c r="L122" s="84">
        <v>0.87</v>
      </c>
      <c r="M122" s="84">
        <v>1.02</v>
      </c>
      <c r="N122" s="85">
        <v>1.02</v>
      </c>
      <c r="O122" s="83">
        <v>0.68115689381933398</v>
      </c>
      <c r="P122" s="84">
        <v>1.21</v>
      </c>
      <c r="Q122" s="84">
        <v>0.21</v>
      </c>
      <c r="R122" s="84">
        <v>0.68</v>
      </c>
      <c r="S122" s="84">
        <v>1.21</v>
      </c>
      <c r="T122" s="85">
        <v>1.21</v>
      </c>
      <c r="U122" s="84">
        <v>5.0220602218700474</v>
      </c>
      <c r="V122" s="84">
        <v>7.24</v>
      </c>
      <c r="W122" s="84">
        <v>3.47</v>
      </c>
      <c r="X122" s="84">
        <v>3.67</v>
      </c>
      <c r="Y122" s="84">
        <v>7.24</v>
      </c>
      <c r="Z122" s="85">
        <v>7.24</v>
      </c>
    </row>
    <row r="123" spans="1:26" x14ac:dyDescent="0.25">
      <c r="A123" s="447"/>
      <c r="B123" s="109" t="s">
        <v>57</v>
      </c>
      <c r="C123" s="83">
        <f t="shared" si="1"/>
        <v>94.281567877781796</v>
      </c>
      <c r="D123" s="84">
        <v>95.59</v>
      </c>
      <c r="E123" s="84">
        <v>93.39</v>
      </c>
      <c r="F123" s="84">
        <v>93.27</v>
      </c>
      <c r="G123" s="84">
        <v>95.59</v>
      </c>
      <c r="H123" s="85">
        <v>95.59</v>
      </c>
      <c r="I123" s="83">
        <v>0.61816164817749719</v>
      </c>
      <c r="J123" s="84">
        <v>0.64</v>
      </c>
      <c r="K123" s="84">
        <v>1.41</v>
      </c>
      <c r="L123" s="84">
        <v>-1.96</v>
      </c>
      <c r="M123" s="84">
        <v>0.64</v>
      </c>
      <c r="N123" s="85">
        <v>0.64</v>
      </c>
      <c r="O123" s="83">
        <v>1.2978922345483368</v>
      </c>
      <c r="P123" s="84">
        <v>1.85</v>
      </c>
      <c r="Q123" s="84">
        <v>1.62</v>
      </c>
      <c r="R123" s="84">
        <v>-1.29</v>
      </c>
      <c r="S123" s="84">
        <v>1.85</v>
      </c>
      <c r="T123" s="85">
        <v>1.85</v>
      </c>
      <c r="U123" s="84">
        <v>5.2071949286846291</v>
      </c>
      <c r="V123" s="84">
        <v>7.1</v>
      </c>
      <c r="W123" s="84">
        <v>5.24</v>
      </c>
      <c r="X123" s="84">
        <v>-0.26</v>
      </c>
      <c r="Y123" s="84">
        <v>7.1</v>
      </c>
      <c r="Z123" s="85">
        <v>7.1</v>
      </c>
    </row>
    <row r="124" spans="1:26" x14ac:dyDescent="0.25">
      <c r="A124" s="447"/>
      <c r="B124" s="90" t="s">
        <v>58</v>
      </c>
      <c r="C124" s="84">
        <f t="shared" si="1"/>
        <v>96.439975015619538</v>
      </c>
      <c r="D124" s="84">
        <v>97.09</v>
      </c>
      <c r="E124" s="84">
        <v>96.47</v>
      </c>
      <c r="F124" s="84">
        <v>94.24</v>
      </c>
      <c r="G124" s="84">
        <v>97.09</v>
      </c>
      <c r="H124" s="85">
        <v>97.09</v>
      </c>
      <c r="I124" s="83">
        <v>2.2825673534072908</v>
      </c>
      <c r="J124" s="84">
        <v>1.58</v>
      </c>
      <c r="K124" s="84">
        <v>3.3</v>
      </c>
      <c r="L124" s="84">
        <v>1.04</v>
      </c>
      <c r="M124" s="84">
        <v>1.58</v>
      </c>
      <c r="N124" s="85">
        <v>1.58</v>
      </c>
      <c r="O124" s="83">
        <v>3.6169255150554696</v>
      </c>
      <c r="P124" s="84">
        <v>3.46</v>
      </c>
      <c r="Q124" s="84">
        <v>4.9800000000000004</v>
      </c>
      <c r="R124" s="84">
        <v>-0.27</v>
      </c>
      <c r="S124" s="84">
        <v>3.46</v>
      </c>
      <c r="T124" s="85">
        <v>3.46</v>
      </c>
      <c r="U124" s="84">
        <v>5.984611727416798</v>
      </c>
      <c r="V124" s="84">
        <v>6.41</v>
      </c>
      <c r="W124" s="84">
        <v>5.89</v>
      </c>
      <c r="X124" s="84">
        <v>5.08</v>
      </c>
      <c r="Y124" s="84">
        <v>6.41</v>
      </c>
      <c r="Z124" s="85">
        <v>6.41</v>
      </c>
    </row>
    <row r="125" spans="1:26" x14ac:dyDescent="0.25">
      <c r="A125" s="447"/>
      <c r="B125" s="90" t="s">
        <v>59</v>
      </c>
      <c r="C125" s="84">
        <f t="shared" si="1"/>
        <v>97.22844535719527</v>
      </c>
      <c r="D125" s="84">
        <v>97.78</v>
      </c>
      <c r="E125" s="84">
        <v>97.26</v>
      </c>
      <c r="F125" s="84">
        <v>95.34</v>
      </c>
      <c r="G125" s="84">
        <v>97.78</v>
      </c>
      <c r="H125" s="85">
        <v>97.78</v>
      </c>
      <c r="I125" s="83">
        <v>0.81689381933438976</v>
      </c>
      <c r="J125" s="84">
        <v>0.7</v>
      </c>
      <c r="K125" s="84">
        <v>0.81</v>
      </c>
      <c r="L125" s="84">
        <v>1.17</v>
      </c>
      <c r="M125" s="84">
        <v>0.7</v>
      </c>
      <c r="N125" s="85">
        <v>0.7</v>
      </c>
      <c r="O125" s="83">
        <v>4.4640729001584809</v>
      </c>
      <c r="P125" s="84">
        <v>4.1900000000000004</v>
      </c>
      <c r="Q125" s="84">
        <v>5.83</v>
      </c>
      <c r="R125" s="84">
        <v>0.9</v>
      </c>
      <c r="S125" s="84">
        <v>4.1900000000000004</v>
      </c>
      <c r="T125" s="85">
        <v>4.1900000000000004</v>
      </c>
      <c r="U125" s="84">
        <v>6.2232646592709981</v>
      </c>
      <c r="V125" s="84">
        <v>6.26</v>
      </c>
      <c r="W125" s="84">
        <v>6.33</v>
      </c>
      <c r="X125" s="84">
        <v>5.78</v>
      </c>
      <c r="Y125" s="84">
        <v>6.26</v>
      </c>
      <c r="Z125" s="85">
        <v>6.26</v>
      </c>
    </row>
    <row r="126" spans="1:26" x14ac:dyDescent="0.25">
      <c r="A126" s="447"/>
      <c r="B126" s="90" t="s">
        <v>60</v>
      </c>
      <c r="C126" s="84">
        <f t="shared" si="1"/>
        <v>96.883306127515525</v>
      </c>
      <c r="D126" s="84">
        <v>99.14</v>
      </c>
      <c r="E126" s="84">
        <v>95.62</v>
      </c>
      <c r="F126" s="84">
        <v>94.38</v>
      </c>
      <c r="G126" s="84">
        <v>99.14</v>
      </c>
      <c r="H126" s="85">
        <v>99.14</v>
      </c>
      <c r="I126" s="83">
        <v>-0.34427892234548385</v>
      </c>
      <c r="J126" s="84">
        <v>1.4</v>
      </c>
      <c r="K126" s="84">
        <v>-1.69</v>
      </c>
      <c r="L126" s="84">
        <v>-1.01</v>
      </c>
      <c r="M126" s="84">
        <v>1.4</v>
      </c>
      <c r="N126" s="85">
        <v>1.4</v>
      </c>
      <c r="O126" s="83">
        <v>4.0932488114104606</v>
      </c>
      <c r="P126" s="84">
        <v>5.64</v>
      </c>
      <c r="Q126" s="84">
        <v>4.04</v>
      </c>
      <c r="R126" s="84">
        <v>-0.12</v>
      </c>
      <c r="S126" s="84">
        <v>5.64</v>
      </c>
      <c r="T126" s="85">
        <v>5.64</v>
      </c>
      <c r="U126" s="84">
        <v>5.9183518225039631</v>
      </c>
      <c r="V126" s="84">
        <v>7.58</v>
      </c>
      <c r="W126" s="84">
        <v>5.33</v>
      </c>
      <c r="X126" s="84">
        <v>3.08</v>
      </c>
      <c r="Y126" s="84">
        <v>7.58</v>
      </c>
      <c r="Z126" s="85">
        <v>7.58</v>
      </c>
    </row>
    <row r="127" spans="1:26" x14ac:dyDescent="0.25">
      <c r="A127" s="447"/>
      <c r="B127" s="90" t="s">
        <v>61</v>
      </c>
      <c r="C127" s="84">
        <f t="shared" si="1"/>
        <v>97.486219329496777</v>
      </c>
      <c r="D127" s="84">
        <v>99.75</v>
      </c>
      <c r="E127" s="84">
        <v>96.44</v>
      </c>
      <c r="F127" s="84">
        <v>94.23</v>
      </c>
      <c r="G127" s="84">
        <v>99.75</v>
      </c>
      <c r="H127" s="85">
        <v>99.75</v>
      </c>
      <c r="I127" s="83">
        <v>0.61348652931854231</v>
      </c>
      <c r="J127" s="84">
        <v>0.61</v>
      </c>
      <c r="K127" s="84">
        <v>0.86</v>
      </c>
      <c r="L127" s="84">
        <v>-0.16</v>
      </c>
      <c r="M127" s="84">
        <v>0.61</v>
      </c>
      <c r="N127" s="85">
        <v>0.61</v>
      </c>
      <c r="O127" s="83">
        <v>4.741030110935025</v>
      </c>
      <c r="P127" s="84">
        <v>6.29</v>
      </c>
      <c r="Q127" s="84">
        <v>4.9400000000000004</v>
      </c>
      <c r="R127" s="84">
        <v>-0.28000000000000003</v>
      </c>
      <c r="S127" s="84">
        <v>6.29</v>
      </c>
      <c r="T127" s="85">
        <v>6.29</v>
      </c>
      <c r="U127" s="84">
        <v>7.494405705229795</v>
      </c>
      <c r="V127" s="84">
        <v>7.37</v>
      </c>
      <c r="W127" s="84">
        <v>8.6199999999999992</v>
      </c>
      <c r="X127" s="84">
        <v>4.2699999999999996</v>
      </c>
      <c r="Y127" s="84">
        <v>7.37</v>
      </c>
      <c r="Z127" s="85">
        <v>7.37</v>
      </c>
    </row>
    <row r="128" spans="1:26" x14ac:dyDescent="0.25">
      <c r="A128" s="447"/>
      <c r="B128" s="90" t="s">
        <v>62</v>
      </c>
      <c r="C128" s="84">
        <f>IF($B128="Diciembre",C193/(1+O193/100),
IF($B128="Enero",C127*(1+O128/100),
IF($B128="Febrero",C126*(1+O128/100),
IF($B128="Marzo",C125*(1+O128/100),
IF($B128="Abril",C124*(1+O128/100),
IF($B128="Mayo",C123*(1+O128/100),
IF($B128="Junio",C122*(1+O128/100),
IF($B128="Julio",C121*(1+O128/100),
IF($B128="Agosto",C120*(1+O128/100),
IF($B128="Septiembre",C119*(1+O128/100),
IF($B128="Octubre",C118*(1+O128/100),
IF($B128="Noviembre",C117*(1+O128/100),"Error"))))))))))))</f>
        <v>98.300443468030522</v>
      </c>
      <c r="D128" s="84">
        <v>99.66</v>
      </c>
      <c r="E128" s="84">
        <v>97.83</v>
      </c>
      <c r="F128" s="84">
        <v>95.73</v>
      </c>
      <c r="G128" s="84">
        <v>99.66</v>
      </c>
      <c r="H128" s="85">
        <v>99.66</v>
      </c>
      <c r="I128" s="83">
        <v>0.84855784469096673</v>
      </c>
      <c r="J128" s="84">
        <v>-0.08</v>
      </c>
      <c r="K128" s="84">
        <v>1.44</v>
      </c>
      <c r="L128" s="84">
        <v>1.6</v>
      </c>
      <c r="M128" s="84">
        <v>-0.08</v>
      </c>
      <c r="N128" s="85">
        <v>-0.08</v>
      </c>
      <c r="O128" s="83">
        <v>5.6158478605388291</v>
      </c>
      <c r="P128" s="84">
        <v>6.2</v>
      </c>
      <c r="Q128" s="84">
        <v>6.45</v>
      </c>
      <c r="R128" s="84">
        <v>1.31</v>
      </c>
      <c r="S128" s="84">
        <v>6.2</v>
      </c>
      <c r="T128" s="85">
        <v>6.2</v>
      </c>
      <c r="U128" s="84">
        <v>7.3745483359746462</v>
      </c>
      <c r="V128" s="84">
        <v>6.98</v>
      </c>
      <c r="W128" s="84">
        <v>9.49</v>
      </c>
      <c r="X128" s="84">
        <v>1.77</v>
      </c>
      <c r="Y128" s="84">
        <v>6.98</v>
      </c>
      <c r="Z128" s="85">
        <v>6.98</v>
      </c>
    </row>
    <row r="129" spans="1:26" x14ac:dyDescent="0.25">
      <c r="A129" s="447"/>
      <c r="B129" s="90" t="s">
        <v>63</v>
      </c>
      <c r="C129" s="83">
        <f>IF($B129="Diciembre",C197/(1+O197/100),
IF($B129="Enero",C128*(1+O129/100),
IF($B129="Febrero",C127*(1+O129/100),
IF($B129="Marzo",C126*(1+O129/100),
IF($B129="Abril",C125*(1+O129/100),
IF($B129="Mayo",C124*(1+O129/100),
IF($B129="Junio",C123*(1+O129/100),
IF($B129="Julio",C122*(1+O129/100),
IF($B129="Agosto",C121*(1+O129/100),
IF($B129="Septiembre",C120*(1+O129/100),
IF($B129="Octubre",C119*(1+O129/100),
IF($B129="Noviembre",C118*(1+O129/100),"Error"))))))))))))</f>
        <v>98.538629214467036</v>
      </c>
      <c r="D129" s="84">
        <v>99.8</v>
      </c>
      <c r="E129" s="84">
        <v>98.17</v>
      </c>
      <c r="F129" s="84">
        <v>95.91</v>
      </c>
      <c r="G129" s="84">
        <v>99.8</v>
      </c>
      <c r="H129" s="85">
        <v>99.8</v>
      </c>
      <c r="I129" s="83">
        <v>0.24088748019017436</v>
      </c>
      <c r="J129" s="84">
        <v>0.14000000000000001</v>
      </c>
      <c r="K129" s="84">
        <v>0.35</v>
      </c>
      <c r="L129" s="84">
        <v>0.18</v>
      </c>
      <c r="M129" s="84">
        <v>0.14000000000000001</v>
      </c>
      <c r="N129" s="85">
        <v>0.14000000000000001</v>
      </c>
      <c r="O129" s="83">
        <v>5.8717591125198112</v>
      </c>
      <c r="P129" s="84">
        <v>6.34</v>
      </c>
      <c r="Q129" s="84">
        <v>6.83</v>
      </c>
      <c r="R129" s="84">
        <v>1.5</v>
      </c>
      <c r="S129" s="84">
        <v>6.34</v>
      </c>
      <c r="T129" s="85">
        <v>6.34</v>
      </c>
      <c r="U129" s="84">
        <v>6.7132171156893836</v>
      </c>
      <c r="V129" s="84">
        <v>6.96</v>
      </c>
      <c r="W129" s="84">
        <v>7.69</v>
      </c>
      <c r="X129" s="84">
        <v>2.91</v>
      </c>
      <c r="Y129" s="84">
        <v>6.96</v>
      </c>
      <c r="Z129" s="85">
        <v>6.96</v>
      </c>
    </row>
    <row r="130" spans="1:26" x14ac:dyDescent="0.25">
      <c r="A130" s="447"/>
      <c r="B130" s="109" t="s">
        <v>64</v>
      </c>
      <c r="C130" s="83">
        <f>IF($B130="Diciembre",C198/(1+O198/100),
IF($B130="Enero",C129*(1+O130/100),
IF($B130="Febrero",C128*(1+O130/100),
IF($B130="Marzo",C127*(1+O130/100),
IF($B130="Abril",C126*(1+O130/100),
IF($B130="Mayo",C125*(1+O130/100),
IF($B130="Junio",C124*(1+O130/100),
IF($B130="Julio",C123*(1+O130/100),
IF($B130="Agosto",C122*(1+O130/100),
IF($B130="Septiembre",C121*(1+O130/100),
IF($B130="Octubre",C120*(1+O130/100),
IF($B130="Noviembre",C119*(1+O130/100),"Error"))))))))))))</f>
        <v>99.182960894030273</v>
      </c>
      <c r="D130" s="84">
        <v>99.97</v>
      </c>
      <c r="E130" s="84">
        <v>98.62</v>
      </c>
      <c r="F130" s="84">
        <v>98.55</v>
      </c>
      <c r="G130" s="84">
        <v>99.97</v>
      </c>
      <c r="H130" s="85">
        <v>99.97</v>
      </c>
      <c r="I130" s="83">
        <v>0.66942947702060152</v>
      </c>
      <c r="J130" s="84">
        <v>0.17</v>
      </c>
      <c r="K130" s="84">
        <v>0.46</v>
      </c>
      <c r="L130" s="84">
        <v>2.75</v>
      </c>
      <c r="M130" s="84">
        <v>0.17</v>
      </c>
      <c r="N130" s="85">
        <v>0.17</v>
      </c>
      <c r="O130" s="83">
        <v>6.5640412044374017</v>
      </c>
      <c r="P130" s="84">
        <v>6.53</v>
      </c>
      <c r="Q130" s="84">
        <v>7.31</v>
      </c>
      <c r="R130" s="84">
        <v>4.29</v>
      </c>
      <c r="S130" s="84">
        <v>6.53</v>
      </c>
      <c r="T130" s="85">
        <v>6.53</v>
      </c>
      <c r="U130" s="84">
        <v>6.9943106180665602</v>
      </c>
      <c r="V130" s="84">
        <v>6.85</v>
      </c>
      <c r="W130" s="84">
        <v>7.31</v>
      </c>
      <c r="X130" s="84">
        <v>6.4</v>
      </c>
      <c r="Y130" s="84">
        <v>6.85</v>
      </c>
      <c r="Z130" s="85">
        <v>6.85</v>
      </c>
    </row>
    <row r="131" spans="1:26" x14ac:dyDescent="0.25">
      <c r="A131" s="447"/>
      <c r="B131" s="109" t="s">
        <v>65</v>
      </c>
      <c r="C131" s="59">
        <f>IF($B131="Diciembre",C208/(1+O208/100),
IF($B131="Enero",C130*(1+O131/100),
IF($B131="Febrero",C129*(1+O131/100),
IF($B131="Marzo",C128*(1+O131/100),
IF($B131="Abril",C127*(1+O131/100),
IF($B131="Mayo",C126*(1+O131/100),
IF($B131="Junio",C125*(1+O131/100),
IF($B131="Julio",C124*(1+O131/100),
IF($B131="Agosto",C123*(1+O131/100),
IF($B131="Septiembre",C122*(1+O131/100),
IF($B131="Octubre",C121*(1+O131/100),
IF($B131="Noviembre",C120*(1+O131/100),"Error"))))))))))))</f>
        <v>99.366394009133359</v>
      </c>
      <c r="D131" s="84">
        <v>99.51</v>
      </c>
      <c r="E131" s="84">
        <v>99.17</v>
      </c>
      <c r="F131" s="84">
        <v>99.36</v>
      </c>
      <c r="G131" s="84">
        <v>99.51</v>
      </c>
      <c r="H131" s="85">
        <v>99.51</v>
      </c>
      <c r="I131" s="83">
        <v>0.18083993660855785</v>
      </c>
      <c r="J131" s="84">
        <v>-0.47</v>
      </c>
      <c r="K131" s="84">
        <v>0.56000000000000005</v>
      </c>
      <c r="L131" s="84">
        <v>0.82</v>
      </c>
      <c r="M131" s="84">
        <v>-0.47</v>
      </c>
      <c r="N131" s="85">
        <v>-0.47</v>
      </c>
      <c r="O131" s="83">
        <v>6.7611251980982576</v>
      </c>
      <c r="P131" s="84">
        <v>6.03</v>
      </c>
      <c r="Q131" s="84">
        <v>7.92</v>
      </c>
      <c r="R131" s="84">
        <v>5.15</v>
      </c>
      <c r="S131" s="84">
        <v>6.03</v>
      </c>
      <c r="T131" s="85">
        <v>6.03</v>
      </c>
      <c r="U131" s="84">
        <v>6.7604912836767035</v>
      </c>
      <c r="V131" s="84">
        <v>6.01</v>
      </c>
      <c r="W131" s="84">
        <v>7.82</v>
      </c>
      <c r="X131" s="84">
        <v>5.52</v>
      </c>
      <c r="Y131" s="84">
        <v>6.01</v>
      </c>
      <c r="Z131" s="85">
        <v>6.01</v>
      </c>
    </row>
    <row r="132" spans="1:26" x14ac:dyDescent="0.25">
      <c r="A132" s="535"/>
      <c r="B132" s="37" t="s">
        <v>66</v>
      </c>
      <c r="C132" s="40">
        <v>100</v>
      </c>
      <c r="D132" s="39">
        <v>100</v>
      </c>
      <c r="E132" s="39">
        <v>100</v>
      </c>
      <c r="F132" s="39">
        <v>100</v>
      </c>
      <c r="G132" s="39">
        <v>100</v>
      </c>
      <c r="H132" s="42">
        <v>100</v>
      </c>
      <c r="I132" s="38">
        <v>0.66789237668161505</v>
      </c>
      <c r="J132" s="27">
        <v>0.5</v>
      </c>
      <c r="K132" s="27">
        <v>0.83</v>
      </c>
      <c r="L132" s="27">
        <v>0.65</v>
      </c>
      <c r="M132" s="27">
        <v>0.5</v>
      </c>
      <c r="N132" s="33">
        <v>0.5</v>
      </c>
      <c r="O132" s="38">
        <v>7.4418834080717557</v>
      </c>
      <c r="P132" s="88">
        <v>6.56</v>
      </c>
      <c r="Q132" s="88">
        <v>8.82</v>
      </c>
      <c r="R132" s="88">
        <v>5.83</v>
      </c>
      <c r="S132" s="88">
        <v>6.56</v>
      </c>
      <c r="T132" s="89">
        <v>6.56</v>
      </c>
      <c r="U132" s="27">
        <v>7.4418834080717557</v>
      </c>
      <c r="V132" s="88">
        <v>6.56</v>
      </c>
      <c r="W132" s="88">
        <v>8.82</v>
      </c>
      <c r="X132" s="88">
        <v>5.83</v>
      </c>
      <c r="Y132" s="88">
        <v>6.56</v>
      </c>
      <c r="Z132" s="89">
        <v>6.56</v>
      </c>
    </row>
    <row r="133" spans="1:26" x14ac:dyDescent="0.25">
      <c r="A133" s="534">
        <v>2019</v>
      </c>
      <c r="B133" s="123" t="s">
        <v>55</v>
      </c>
      <c r="C133" s="80">
        <f t="shared" ref="C133:C143" si="2">IF($B133="Diciembre",C121/(1+O133/100),
IF($B133="Enero",C132*(1+O133/100),
IF($B133="Febrero",C131*(1+O133/100),
IF($B133="Marzo",C130*(1+O133/100),
IF($B133="Abril",C129*(1+O133/100),
IF($B133="Mayo",C128*(1+O133/100),
IF($B133="Junio",C127*(1+O133/100),
IF($B133="Julio",C126*(1+O133/100),
IF($B133="Agosto",C125*(1+O133/100),
IF($B133="Septiembre",C124*(1+O133/100),
IF($B133="Octubre",C123*(1+O133/100),
IF($B133="Noviembre",C122*(1+O133/100),"Error"))))))))))))</f>
        <v>100.21243647234679</v>
      </c>
      <c r="D133" s="81">
        <v>100.38</v>
      </c>
      <c r="E133" s="81">
        <v>100.07</v>
      </c>
      <c r="F133" s="81">
        <v>100.9</v>
      </c>
      <c r="G133" s="81">
        <v>100.14</v>
      </c>
      <c r="H133" s="82">
        <v>100.03</v>
      </c>
      <c r="I133" s="223">
        <v>0.21243647234678675</v>
      </c>
      <c r="J133" s="229">
        <v>0.38</v>
      </c>
      <c r="K133" s="229">
        <v>7.0000000000000007E-2</v>
      </c>
      <c r="L133" s="229">
        <v>0.9</v>
      </c>
      <c r="M133" s="229">
        <v>0.14000000000000001</v>
      </c>
      <c r="N133" s="234">
        <v>0.03</v>
      </c>
      <c r="O133" s="223">
        <v>0.21243647234678675</v>
      </c>
      <c r="P133" s="229">
        <v>0.38</v>
      </c>
      <c r="Q133" s="229">
        <v>7.0000000000000007E-2</v>
      </c>
      <c r="R133" s="229">
        <v>0.9</v>
      </c>
      <c r="S133" s="229">
        <v>0.14000000000000001</v>
      </c>
      <c r="T133" s="234">
        <v>0.03</v>
      </c>
      <c r="U133" s="229">
        <v>7.548490284005986</v>
      </c>
      <c r="V133" s="81">
        <v>6.76</v>
      </c>
      <c r="W133" s="81">
        <v>8.74</v>
      </c>
      <c r="X133" s="81">
        <v>6.99</v>
      </c>
      <c r="Y133" s="81">
        <v>6.51</v>
      </c>
      <c r="Z133" s="82">
        <v>6.39</v>
      </c>
    </row>
    <row r="134" spans="1:26" x14ac:dyDescent="0.25">
      <c r="A134" s="447"/>
      <c r="B134" s="109" t="s">
        <v>56</v>
      </c>
      <c r="C134" s="83">
        <f t="shared" si="2"/>
        <v>100.5214798206278</v>
      </c>
      <c r="D134" s="84">
        <v>100.83</v>
      </c>
      <c r="E134" s="84">
        <v>99.81</v>
      </c>
      <c r="F134" s="84">
        <v>101.77</v>
      </c>
      <c r="G134" s="84">
        <v>101.46</v>
      </c>
      <c r="H134" s="85">
        <v>100.68</v>
      </c>
      <c r="I134" s="83">
        <v>0.30751868460388698</v>
      </c>
      <c r="J134" s="84">
        <v>0.45</v>
      </c>
      <c r="K134" s="84">
        <v>-0.26</v>
      </c>
      <c r="L134" s="84">
        <v>0.86</v>
      </c>
      <c r="M134" s="84">
        <v>1.32</v>
      </c>
      <c r="N134" s="85">
        <v>0.65</v>
      </c>
      <c r="O134" s="83">
        <v>0.52147982062780374</v>
      </c>
      <c r="P134" s="84">
        <v>0.83</v>
      </c>
      <c r="Q134" s="84">
        <v>-0.19</v>
      </c>
      <c r="R134" s="84">
        <v>1.77</v>
      </c>
      <c r="S134" s="84">
        <v>1.46</v>
      </c>
      <c r="T134" s="85">
        <v>0.68</v>
      </c>
      <c r="U134" s="84">
        <v>7.2522869955157026</v>
      </c>
      <c r="V134" s="84">
        <v>6.16</v>
      </c>
      <c r="W134" s="84">
        <v>8.3699999999999992</v>
      </c>
      <c r="X134" s="84">
        <v>6.98</v>
      </c>
      <c r="Y134" s="84">
        <v>6.83</v>
      </c>
      <c r="Z134" s="85">
        <v>6</v>
      </c>
    </row>
    <row r="135" spans="1:26" x14ac:dyDescent="0.25">
      <c r="A135" s="447"/>
      <c r="B135" s="109" t="s">
        <v>57</v>
      </c>
      <c r="C135" s="83">
        <f t="shared" si="2"/>
        <v>102.43198804185351</v>
      </c>
      <c r="D135" s="84">
        <v>106</v>
      </c>
      <c r="E135" s="84">
        <v>102.14</v>
      </c>
      <c r="F135" s="84">
        <v>102.56</v>
      </c>
      <c r="G135" s="84">
        <v>103.34</v>
      </c>
      <c r="H135" s="85">
        <v>101.68</v>
      </c>
      <c r="I135" s="83">
        <v>1.905171898355756</v>
      </c>
      <c r="J135" s="84">
        <v>5.12</v>
      </c>
      <c r="K135" s="84">
        <v>2.34</v>
      </c>
      <c r="L135" s="84">
        <v>0.78</v>
      </c>
      <c r="M135" s="84">
        <v>1.85</v>
      </c>
      <c r="N135" s="85">
        <v>0.99</v>
      </c>
      <c r="O135" s="83">
        <v>2.4319880418535149</v>
      </c>
      <c r="P135" s="84">
        <v>6</v>
      </c>
      <c r="Q135" s="84">
        <v>2.14</v>
      </c>
      <c r="R135" s="84">
        <v>2.56</v>
      </c>
      <c r="S135" s="84">
        <v>3.34</v>
      </c>
      <c r="T135" s="85">
        <v>1.68</v>
      </c>
      <c r="U135" s="84">
        <v>8.6751121076233275</v>
      </c>
      <c r="V135" s="84">
        <v>10.89</v>
      </c>
      <c r="W135" s="84">
        <v>9.3699999999999992</v>
      </c>
      <c r="X135" s="84">
        <v>9.9700000000000006</v>
      </c>
      <c r="Y135" s="84">
        <v>8.11</v>
      </c>
      <c r="Z135" s="85">
        <v>6.38</v>
      </c>
    </row>
    <row r="136" spans="1:26" x14ac:dyDescent="0.25">
      <c r="A136" s="447"/>
      <c r="B136" s="90" t="s">
        <v>58</v>
      </c>
      <c r="C136" s="84">
        <f t="shared" si="2"/>
        <v>103.31103139013453</v>
      </c>
      <c r="D136" s="84">
        <v>106.54</v>
      </c>
      <c r="E136" s="84">
        <v>104.41</v>
      </c>
      <c r="F136" s="84">
        <v>100.92</v>
      </c>
      <c r="G136" s="84">
        <v>104.28</v>
      </c>
      <c r="H136" s="85">
        <v>101.81</v>
      </c>
      <c r="I136" s="83">
        <v>0.85642750373692067</v>
      </c>
      <c r="J136" s="84">
        <v>0.51</v>
      </c>
      <c r="K136" s="84">
        <v>2.2200000000000002</v>
      </c>
      <c r="L136" s="84">
        <v>-1.6</v>
      </c>
      <c r="M136" s="84">
        <v>0.91</v>
      </c>
      <c r="N136" s="85">
        <v>0.12</v>
      </c>
      <c r="O136" s="83">
        <v>3.3110313901345312</v>
      </c>
      <c r="P136" s="84">
        <v>6.54</v>
      </c>
      <c r="Q136" s="84">
        <v>4.41</v>
      </c>
      <c r="R136" s="84">
        <v>0.92</v>
      </c>
      <c r="S136" s="84">
        <v>4.28</v>
      </c>
      <c r="T136" s="85">
        <v>1.81</v>
      </c>
      <c r="U136" s="84">
        <v>7.186801195814656</v>
      </c>
      <c r="V136" s="84">
        <v>9.73</v>
      </c>
      <c r="W136" s="84">
        <v>8.23</v>
      </c>
      <c r="X136" s="84">
        <v>7.09</v>
      </c>
      <c r="Y136" s="84">
        <v>7.4</v>
      </c>
      <c r="Z136" s="85">
        <v>4.8499999999999996</v>
      </c>
    </row>
    <row r="137" spans="1:26" x14ac:dyDescent="0.25">
      <c r="A137" s="447"/>
      <c r="B137" s="90" t="s">
        <v>59</v>
      </c>
      <c r="C137" s="84">
        <f t="shared" si="2"/>
        <v>104.14188340807175</v>
      </c>
      <c r="D137" s="84">
        <v>108.66</v>
      </c>
      <c r="E137" s="84">
        <v>104.13</v>
      </c>
      <c r="F137" s="84">
        <v>102.14</v>
      </c>
      <c r="G137" s="84">
        <v>106.2</v>
      </c>
      <c r="H137" s="85">
        <v>103.62</v>
      </c>
      <c r="I137" s="83">
        <v>0.8155605381165929</v>
      </c>
      <c r="J137" s="84">
        <v>1.99</v>
      </c>
      <c r="K137" s="84">
        <v>-0.26</v>
      </c>
      <c r="L137" s="84">
        <v>1.21</v>
      </c>
      <c r="M137" s="84">
        <v>1.84</v>
      </c>
      <c r="N137" s="85">
        <v>1.78</v>
      </c>
      <c r="O137" s="83">
        <v>4.1418834080717524</v>
      </c>
      <c r="P137" s="84">
        <v>8.66</v>
      </c>
      <c r="Q137" s="84">
        <v>4.13</v>
      </c>
      <c r="R137" s="84">
        <v>2.14</v>
      </c>
      <c r="S137" s="84">
        <v>6.2</v>
      </c>
      <c r="T137" s="85">
        <v>3.62</v>
      </c>
      <c r="U137" s="84">
        <v>7.166651718983565</v>
      </c>
      <c r="V137" s="84">
        <v>11.13</v>
      </c>
      <c r="W137" s="84">
        <v>7.07</v>
      </c>
      <c r="X137" s="84">
        <v>7.13</v>
      </c>
      <c r="Y137" s="84">
        <v>8.6199999999999992</v>
      </c>
      <c r="Z137" s="85">
        <v>5.97</v>
      </c>
    </row>
    <row r="138" spans="1:26" x14ac:dyDescent="0.25">
      <c r="A138" s="447"/>
      <c r="B138" s="90" t="s">
        <v>60</v>
      </c>
      <c r="C138" s="84">
        <f t="shared" si="2"/>
        <v>103.4198505231689</v>
      </c>
      <c r="D138" s="84">
        <v>108.82</v>
      </c>
      <c r="E138" s="84">
        <v>101.82</v>
      </c>
      <c r="F138" s="84">
        <v>102.57</v>
      </c>
      <c r="G138" s="84">
        <v>106.82</v>
      </c>
      <c r="H138" s="85">
        <v>104.27</v>
      </c>
      <c r="I138" s="83">
        <v>-0.69110612855007514</v>
      </c>
      <c r="J138" s="84">
        <v>0.15</v>
      </c>
      <c r="K138" s="84">
        <v>-2.2200000000000002</v>
      </c>
      <c r="L138" s="84">
        <v>0.43</v>
      </c>
      <c r="M138" s="84">
        <v>0.57999999999999996</v>
      </c>
      <c r="N138" s="85">
        <v>0.63</v>
      </c>
      <c r="O138" s="83">
        <v>3.419850523168912</v>
      </c>
      <c r="P138" s="84">
        <v>8.82</v>
      </c>
      <c r="Q138" s="84">
        <v>1.82</v>
      </c>
      <c r="R138" s="84">
        <v>2.57</v>
      </c>
      <c r="S138" s="84">
        <v>6.82</v>
      </c>
      <c r="T138" s="85">
        <v>4.2699999999999996</v>
      </c>
      <c r="U138" s="84">
        <v>6.7764275037369277</v>
      </c>
      <c r="V138" s="84">
        <v>9.77</v>
      </c>
      <c r="W138" s="84">
        <v>6.49</v>
      </c>
      <c r="X138" s="84">
        <v>8.68</v>
      </c>
      <c r="Y138" s="84">
        <v>7.75</v>
      </c>
      <c r="Z138" s="85">
        <v>5.17</v>
      </c>
    </row>
    <row r="139" spans="1:26" x14ac:dyDescent="0.25">
      <c r="A139" s="447"/>
      <c r="B139" s="90" t="s">
        <v>61</v>
      </c>
      <c r="C139" s="84">
        <f t="shared" si="2"/>
        <v>103.42004484304934</v>
      </c>
      <c r="D139" s="84">
        <v>108.95</v>
      </c>
      <c r="E139" s="84">
        <v>101.37</v>
      </c>
      <c r="F139" s="84">
        <v>103.22</v>
      </c>
      <c r="G139" s="84">
        <v>107.44</v>
      </c>
      <c r="H139" s="85">
        <v>104.46</v>
      </c>
      <c r="I139" s="83">
        <f t="shared" ref="I139:I144" si="3">+J139*0.0732436472346786+K139*0.439461883408072+L139*0.152466367713005+M139*0.0597907324364724+N139*0.275037369207773</f>
        <v>-4.3348281016439838E-3</v>
      </c>
      <c r="J139" s="84">
        <v>0.12</v>
      </c>
      <c r="K139" s="84">
        <v>-0.44</v>
      </c>
      <c r="L139" s="84">
        <v>0.63</v>
      </c>
      <c r="M139" s="84">
        <v>0.57999999999999996</v>
      </c>
      <c r="N139" s="85">
        <v>0.18</v>
      </c>
      <c r="O139" s="83">
        <f t="shared" ref="O139:O144" si="4">+P139*0.0732436472346786+Q139*0.439461883408072+R139*0.152466367713005+S139*0.0597907324364724+T139*0.275037369207773</f>
        <v>3.4200448430493302</v>
      </c>
      <c r="P139" s="84">
        <v>8.9499999999999993</v>
      </c>
      <c r="Q139" s="84">
        <v>1.37</v>
      </c>
      <c r="R139" s="84">
        <v>3.22</v>
      </c>
      <c r="S139" s="84">
        <v>7.44</v>
      </c>
      <c r="T139" s="85">
        <v>4.46</v>
      </c>
      <c r="U139" s="84">
        <f>+V139*0.0732436472346786+W139*0.439461883408072+X139*0.152466367713005+Y139*0.0597907324364724+Z139*0.275037369207773</f>
        <v>6.1402541106128634</v>
      </c>
      <c r="V139" s="84">
        <v>9.23</v>
      </c>
      <c r="W139" s="84">
        <v>5.1100000000000003</v>
      </c>
      <c r="X139" s="84">
        <v>9.5500000000000007</v>
      </c>
      <c r="Y139" s="84">
        <v>7.72</v>
      </c>
      <c r="Z139" s="85">
        <v>4.7300000000000004</v>
      </c>
    </row>
    <row r="140" spans="1:26" x14ac:dyDescent="0.25">
      <c r="A140" s="447"/>
      <c r="B140" s="90" t="s">
        <v>62</v>
      </c>
      <c r="C140" s="84">
        <f t="shared" si="2"/>
        <v>103.34702541106128</v>
      </c>
      <c r="D140" s="84">
        <v>109.02</v>
      </c>
      <c r="E140" s="84">
        <v>101.12</v>
      </c>
      <c r="F140" s="84">
        <v>103.49</v>
      </c>
      <c r="G140" s="84">
        <v>106.73</v>
      </c>
      <c r="H140" s="85">
        <v>104.58</v>
      </c>
      <c r="I140" s="83">
        <f t="shared" si="3"/>
        <v>-6.9910313901345236E-2</v>
      </c>
      <c r="J140" s="84">
        <v>7.0000000000000007E-2</v>
      </c>
      <c r="K140" s="84">
        <v>-0.24</v>
      </c>
      <c r="L140" s="84">
        <v>0.26</v>
      </c>
      <c r="M140" s="84">
        <v>-0.66</v>
      </c>
      <c r="N140" s="85">
        <v>0.11</v>
      </c>
      <c r="O140" s="83">
        <f t="shared" si="4"/>
        <v>3.3470254110612885</v>
      </c>
      <c r="P140" s="84">
        <v>9.02</v>
      </c>
      <c r="Q140" s="84">
        <v>1.1200000000000001</v>
      </c>
      <c r="R140" s="84">
        <v>3.49</v>
      </c>
      <c r="S140" s="84">
        <v>6.73</v>
      </c>
      <c r="T140" s="85">
        <v>4.58</v>
      </c>
      <c r="U140" s="84">
        <f t="shared" ref="U140:U145" si="5">+V140*0.0732436472346786+W140*0.439461883408072+X140*0.152466367713005+Y140*0.0597907324364724+Z140*0.275037369207773</f>
        <v>5.1835724962630847</v>
      </c>
      <c r="V140" s="84">
        <v>9.39</v>
      </c>
      <c r="W140" s="84">
        <v>3.37</v>
      </c>
      <c r="X140" s="84">
        <v>8.1</v>
      </c>
      <c r="Y140" s="84">
        <v>7.09</v>
      </c>
      <c r="Z140" s="85">
        <v>4.93</v>
      </c>
    </row>
    <row r="141" spans="1:26" x14ac:dyDescent="0.25">
      <c r="A141" s="447"/>
      <c r="B141" s="90" t="s">
        <v>63</v>
      </c>
      <c r="C141" s="84">
        <f t="shared" si="2"/>
        <v>103.86282511210763</v>
      </c>
      <c r="D141" s="84">
        <v>110.07</v>
      </c>
      <c r="E141" s="84">
        <v>102.47</v>
      </c>
      <c r="F141" s="84">
        <v>102.45</v>
      </c>
      <c r="G141" s="84">
        <v>108.18</v>
      </c>
      <c r="H141" s="85">
        <v>104.28</v>
      </c>
      <c r="I141" s="83">
        <f t="shared" si="3"/>
        <v>0.50663677130044837</v>
      </c>
      <c r="J141" s="84">
        <v>0.96</v>
      </c>
      <c r="K141" s="84">
        <v>1.33</v>
      </c>
      <c r="L141" s="84">
        <v>-1</v>
      </c>
      <c r="M141" s="84">
        <v>1.36</v>
      </c>
      <c r="N141" s="85">
        <v>-0.28000000000000003</v>
      </c>
      <c r="O141" s="83">
        <f t="shared" si="4"/>
        <v>3.8628251121076262</v>
      </c>
      <c r="P141" s="84">
        <v>10.07</v>
      </c>
      <c r="Q141" s="84">
        <v>2.4700000000000002</v>
      </c>
      <c r="R141" s="84">
        <v>2.4500000000000002</v>
      </c>
      <c r="S141" s="84">
        <v>8.18</v>
      </c>
      <c r="T141" s="85">
        <v>4.28</v>
      </c>
      <c r="U141" s="84">
        <f t="shared" si="5"/>
        <v>5.4555007473841615</v>
      </c>
      <c r="V141" s="84">
        <v>10.29</v>
      </c>
      <c r="W141" s="84">
        <v>4.38</v>
      </c>
      <c r="X141" s="84">
        <v>6.82</v>
      </c>
      <c r="Y141" s="84">
        <v>8.4</v>
      </c>
      <c r="Z141" s="85">
        <v>4.49</v>
      </c>
    </row>
    <row r="142" spans="1:26" x14ac:dyDescent="0.25">
      <c r="A142" s="447"/>
      <c r="B142" s="109" t="s">
        <v>64</v>
      </c>
      <c r="C142" s="84">
        <f t="shared" si="2"/>
        <v>104.5485351270553</v>
      </c>
      <c r="D142" s="84">
        <v>110.11</v>
      </c>
      <c r="E142" s="84">
        <v>103.32</v>
      </c>
      <c r="F142" s="84">
        <v>103.97</v>
      </c>
      <c r="G142" s="84">
        <v>109.2</v>
      </c>
      <c r="H142" s="85">
        <v>104.34</v>
      </c>
      <c r="I142" s="83">
        <f t="shared" si="3"/>
        <v>0.66255605381166027</v>
      </c>
      <c r="J142" s="84">
        <v>0.03</v>
      </c>
      <c r="K142" s="84">
        <v>0.83</v>
      </c>
      <c r="L142" s="84">
        <v>1.48</v>
      </c>
      <c r="M142" s="84">
        <v>0.94</v>
      </c>
      <c r="N142" s="85">
        <v>0.05</v>
      </c>
      <c r="O142" s="83">
        <f>+P142*0.0732436472346786+Q142*0.439461883408072+R142*0.152466367713005+S142*0.0597907324364724+T142*0.275037369207773</f>
        <v>4.5485351270553096</v>
      </c>
      <c r="P142" s="84">
        <v>10.11</v>
      </c>
      <c r="Q142" s="84">
        <v>3.32</v>
      </c>
      <c r="R142" s="84">
        <v>3.97</v>
      </c>
      <c r="S142" s="84">
        <v>9.1999999999999993</v>
      </c>
      <c r="T142" s="85">
        <v>4.34</v>
      </c>
      <c r="U142" s="84">
        <f t="shared" si="5"/>
        <v>5.4285201793722022</v>
      </c>
      <c r="V142" s="84">
        <v>10.14</v>
      </c>
      <c r="W142" s="84">
        <v>4.7699999999999996</v>
      </c>
      <c r="X142" s="84">
        <v>5.5</v>
      </c>
      <c r="Y142" s="84">
        <v>9.23</v>
      </c>
      <c r="Z142" s="85">
        <v>4.3600000000000003</v>
      </c>
    </row>
    <row r="143" spans="1:26" x14ac:dyDescent="0.25">
      <c r="A143" s="447"/>
      <c r="B143" s="109" t="s">
        <v>65</v>
      </c>
      <c r="C143" s="84">
        <f t="shared" si="2"/>
        <v>105.51588938714499</v>
      </c>
      <c r="D143" s="84">
        <v>110.19</v>
      </c>
      <c r="E143" s="84">
        <v>104.61</v>
      </c>
      <c r="F143" s="84">
        <v>106.26</v>
      </c>
      <c r="G143" s="84">
        <v>109.5</v>
      </c>
      <c r="H143" s="85">
        <v>104.44</v>
      </c>
      <c r="I143" s="83">
        <f t="shared" si="3"/>
        <v>0.9357847533632303</v>
      </c>
      <c r="J143" s="84">
        <v>0.08</v>
      </c>
      <c r="K143" s="84">
        <v>1.25</v>
      </c>
      <c r="L143" s="84">
        <v>2.21</v>
      </c>
      <c r="M143" s="84">
        <v>0.27</v>
      </c>
      <c r="N143" s="85">
        <v>0.1</v>
      </c>
      <c r="O143" s="83">
        <f t="shared" si="4"/>
        <v>5.5158893871449983</v>
      </c>
      <c r="P143" s="84">
        <v>10.19</v>
      </c>
      <c r="Q143" s="84">
        <v>4.6100000000000003</v>
      </c>
      <c r="R143" s="84">
        <v>6.26</v>
      </c>
      <c r="S143" s="84">
        <v>9.5</v>
      </c>
      <c r="T143" s="85">
        <v>4.4400000000000004</v>
      </c>
      <c r="U143" s="84">
        <f t="shared" si="5"/>
        <v>6.2190134529148038</v>
      </c>
      <c r="V143" s="84">
        <v>10.74</v>
      </c>
      <c r="W143" s="84">
        <v>5.48</v>
      </c>
      <c r="X143" s="84">
        <v>6.95</v>
      </c>
      <c r="Y143" s="84">
        <v>10.039999999999999</v>
      </c>
      <c r="Z143" s="85">
        <v>4.96</v>
      </c>
    </row>
    <row r="144" spans="1:26" x14ac:dyDescent="0.25">
      <c r="A144" s="535"/>
      <c r="B144" s="37" t="s">
        <v>66</v>
      </c>
      <c r="C144" s="84">
        <f t="shared" ref="C144:C152" si="6">IF($B144="Diciembre",C132/(1+O144/100),
IF($B144="Enero",C143*(1+O144/100),
IF($B144="Febrero",C142*(1+O144/100),
IF($B144="Marzo",C141*(1+O144/100),
IF($B144="Abril",C140*(1+O144/100),
IF($B144="Mayo",C139*(1+O144/100),
IF($B144="Junio",C138*(1+O144/100),
IF($B144="Julio",C137*(1+O144/100),
IF($B144="Agosto",C136*(1+O144/100),
IF($B144="Septiembre",C135*(1+O144/100),
IF($B144="Octubre",C134*(1+O144/100),
IF($B144="Noviembre",C133*(1+O144/100),"Error"))))))))))))</f>
        <v>94.317889918474933</v>
      </c>
      <c r="D144" s="39">
        <v>110.3</v>
      </c>
      <c r="E144" s="39">
        <v>105.62</v>
      </c>
      <c r="F144" s="39">
        <v>105.28</v>
      </c>
      <c r="G144" s="39">
        <v>109.91</v>
      </c>
      <c r="H144" s="42">
        <v>105.1</v>
      </c>
      <c r="I144" s="83">
        <f t="shared" si="3"/>
        <v>0.48720478325859479</v>
      </c>
      <c r="J144" s="27">
        <v>0.1</v>
      </c>
      <c r="K144" s="27">
        <v>0.97</v>
      </c>
      <c r="L144" s="27">
        <v>-0.93</v>
      </c>
      <c r="M144" s="27">
        <v>0.37</v>
      </c>
      <c r="N144" s="33">
        <v>0.63</v>
      </c>
      <c r="O144" s="83">
        <f t="shared" si="4"/>
        <v>6.0244245142003043</v>
      </c>
      <c r="P144" s="88">
        <v>10.3</v>
      </c>
      <c r="Q144" s="88">
        <v>5.62</v>
      </c>
      <c r="R144" s="88">
        <v>5.28</v>
      </c>
      <c r="S144" s="88">
        <v>9.91</v>
      </c>
      <c r="T144" s="89">
        <v>5.0999999999999996</v>
      </c>
      <c r="U144" s="84">
        <f t="shared" si="5"/>
        <v>6.0244245142003043</v>
      </c>
      <c r="V144" s="88">
        <v>10.3</v>
      </c>
      <c r="W144" s="88">
        <v>5.62</v>
      </c>
      <c r="X144" s="88">
        <v>5.28</v>
      </c>
      <c r="Y144" s="88">
        <v>9.91</v>
      </c>
      <c r="Z144" s="89">
        <v>5.0999999999999996</v>
      </c>
    </row>
    <row r="145" spans="1:26" x14ac:dyDescent="0.25">
      <c r="A145" s="534">
        <v>2020</v>
      </c>
      <c r="B145" s="52" t="s">
        <v>55</v>
      </c>
      <c r="C145" s="80">
        <f t="shared" si="6"/>
        <v>93.510478026751301</v>
      </c>
      <c r="D145" s="81">
        <v>110.31</v>
      </c>
      <c r="E145" s="81">
        <v>103.84</v>
      </c>
      <c r="F145" s="81">
        <v>104.34</v>
      </c>
      <c r="G145" s="81">
        <v>110.24</v>
      </c>
      <c r="H145" s="82">
        <v>105.1</v>
      </c>
      <c r="I145" s="223">
        <f t="shared" ref="I145:I151" si="7">+J145*0.0732436472346786+K145*0.439461883408072+L145*0.152466367713005+M145*0.0597907324364724+N145*0.275037369207773</f>
        <v>-0.8560538116591937</v>
      </c>
      <c r="J145" s="229">
        <v>0</v>
      </c>
      <c r="K145" s="229">
        <v>-1.68</v>
      </c>
      <c r="L145" s="229">
        <v>-0.89</v>
      </c>
      <c r="M145" s="229">
        <v>0.3</v>
      </c>
      <c r="N145" s="234">
        <v>0</v>
      </c>
      <c r="O145" s="223">
        <f t="shared" ref="O145:O204" si="8">+P145*0.0732436472346786+Q145*0.439461883408072+R145*0.152466367713005+S145*0.0597907324364724+T145*0.275037369207773</f>
        <v>-0.8560538116591937</v>
      </c>
      <c r="P145" s="229">
        <v>0</v>
      </c>
      <c r="Q145" s="229">
        <v>-1.68</v>
      </c>
      <c r="R145" s="229">
        <v>-0.89</v>
      </c>
      <c r="S145" s="229">
        <v>0.3</v>
      </c>
      <c r="T145" s="234">
        <v>0</v>
      </c>
      <c r="U145" s="229">
        <f t="shared" si="5"/>
        <v>4.8981913303438009</v>
      </c>
      <c r="V145" s="81">
        <v>9.89</v>
      </c>
      <c r="W145" s="81">
        <v>3.77</v>
      </c>
      <c r="X145" s="81">
        <v>3.41</v>
      </c>
      <c r="Y145" s="81">
        <v>10.08</v>
      </c>
      <c r="Z145" s="82">
        <v>5.07</v>
      </c>
    </row>
    <row r="146" spans="1:26" x14ac:dyDescent="0.25">
      <c r="A146" s="447"/>
      <c r="B146" s="53" t="s">
        <v>56</v>
      </c>
      <c r="C146" s="83">
        <f t="shared" si="6"/>
        <v>94.718691606440899</v>
      </c>
      <c r="D146" s="84">
        <v>110.51</v>
      </c>
      <c r="E146" s="84">
        <v>105.4</v>
      </c>
      <c r="F146" s="84">
        <v>106.76</v>
      </c>
      <c r="G146" s="84">
        <v>114.58</v>
      </c>
      <c r="H146" s="85">
        <v>105.24</v>
      </c>
      <c r="I146" s="83">
        <f t="shared" si="7"/>
        <v>1.2960388639760854</v>
      </c>
      <c r="J146" s="84">
        <v>0.19</v>
      </c>
      <c r="K146" s="84">
        <v>1.5</v>
      </c>
      <c r="L146" s="84">
        <v>2.31</v>
      </c>
      <c r="M146" s="84">
        <v>3.93</v>
      </c>
      <c r="N146" s="85">
        <v>0.13</v>
      </c>
      <c r="O146" s="83">
        <f t="shared" si="8"/>
        <v>0.42494768310911901</v>
      </c>
      <c r="P146" s="84">
        <v>0.19</v>
      </c>
      <c r="Q146" s="84">
        <v>-0.21</v>
      </c>
      <c r="R146" s="84">
        <v>1.4</v>
      </c>
      <c r="S146" s="84">
        <v>4.25</v>
      </c>
      <c r="T146" s="85">
        <v>0.13</v>
      </c>
      <c r="U146" s="84">
        <f t="shared" ref="U146:U204" si="9">+V146*0.0732436472346786+W146*0.439461883408072+X146*0.152466367713005+Y146*0.0597907324364724+Z146*0.275037369207773</f>
        <v>5.9340209267563582</v>
      </c>
      <c r="V146" s="84">
        <v>9.6</v>
      </c>
      <c r="W146" s="84">
        <v>5.61</v>
      </c>
      <c r="X146" s="84">
        <v>4.9000000000000004</v>
      </c>
      <c r="Y146" s="84">
        <v>12.92</v>
      </c>
      <c r="Z146" s="85">
        <v>4.53</v>
      </c>
    </row>
    <row r="147" spans="1:26" x14ac:dyDescent="0.25">
      <c r="A147" s="447"/>
      <c r="B147" s="53" t="s">
        <v>57</v>
      </c>
      <c r="C147" s="83">
        <f t="shared" si="6"/>
        <v>96.294364301651441</v>
      </c>
      <c r="D147" s="84">
        <v>111.56</v>
      </c>
      <c r="E147" s="84">
        <v>107.24</v>
      </c>
      <c r="F147" s="84">
        <v>109.24</v>
      </c>
      <c r="G147" s="84">
        <v>116.26</v>
      </c>
      <c r="H147" s="85">
        <v>106.71</v>
      </c>
      <c r="I147" s="83">
        <f t="shared" si="7"/>
        <v>1.6609118086696582</v>
      </c>
      <c r="J147" s="84">
        <v>0.95</v>
      </c>
      <c r="K147" s="84">
        <v>1.74</v>
      </c>
      <c r="L147" s="84">
        <v>2.3199999999999998</v>
      </c>
      <c r="M147" s="84">
        <v>1.47</v>
      </c>
      <c r="N147" s="85">
        <v>1.4</v>
      </c>
      <c r="O147" s="83">
        <f t="shared" si="8"/>
        <v>2.0955455904334856</v>
      </c>
      <c r="P147" s="84">
        <v>1.1399999999999999</v>
      </c>
      <c r="Q147" s="84">
        <v>1.53</v>
      </c>
      <c r="R147" s="84">
        <v>3.76</v>
      </c>
      <c r="S147" s="84">
        <v>5.78</v>
      </c>
      <c r="T147" s="85">
        <v>1.53</v>
      </c>
      <c r="U147" s="84">
        <f t="shared" si="9"/>
        <v>5.676666666666673</v>
      </c>
      <c r="V147" s="84">
        <v>5.25</v>
      </c>
      <c r="W147" s="84">
        <v>4.99</v>
      </c>
      <c r="X147" s="84">
        <v>6.51</v>
      </c>
      <c r="Y147" s="84">
        <v>12.51</v>
      </c>
      <c r="Z147" s="85">
        <v>4.9400000000000004</v>
      </c>
    </row>
    <row r="148" spans="1:26" x14ac:dyDescent="0.25">
      <c r="A148" s="447"/>
      <c r="B148" s="53" t="s">
        <v>58</v>
      </c>
      <c r="C148" s="83">
        <f t="shared" si="6"/>
        <v>96.613423818354732</v>
      </c>
      <c r="D148" s="84">
        <v>108.31</v>
      </c>
      <c r="E148" s="84">
        <v>108.59</v>
      </c>
      <c r="F148" s="84">
        <v>110.58</v>
      </c>
      <c r="G148" s="84">
        <v>114.16</v>
      </c>
      <c r="H148" s="85">
        <v>106.21</v>
      </c>
      <c r="I148" s="83">
        <f t="shared" si="7"/>
        <v>0.24662182361734009</v>
      </c>
      <c r="J148" s="84">
        <v>-2.91</v>
      </c>
      <c r="K148" s="84">
        <v>1.26</v>
      </c>
      <c r="L148" s="84">
        <v>1.23</v>
      </c>
      <c r="M148" s="84">
        <v>-1.81</v>
      </c>
      <c r="N148" s="85">
        <v>-0.63</v>
      </c>
      <c r="O148" s="83">
        <f t="shared" si="8"/>
        <v>2.4338266068759378</v>
      </c>
      <c r="P148" s="84">
        <v>-1.81</v>
      </c>
      <c r="Q148" s="84">
        <v>2.82</v>
      </c>
      <c r="R148" s="84">
        <v>5.04</v>
      </c>
      <c r="S148" s="84">
        <v>3.87</v>
      </c>
      <c r="T148" s="85">
        <v>1.19</v>
      </c>
      <c r="U148" s="84">
        <f t="shared" si="9"/>
        <v>5.1565919282511281</v>
      </c>
      <c r="V148" s="84">
        <v>1.66</v>
      </c>
      <c r="W148" s="84">
        <v>4.01</v>
      </c>
      <c r="X148" s="84">
        <v>9.58</v>
      </c>
      <c r="Y148" s="84">
        <v>9.4700000000000006</v>
      </c>
      <c r="Z148" s="85">
        <v>4.53</v>
      </c>
    </row>
    <row r="149" spans="1:26" x14ac:dyDescent="0.25">
      <c r="A149" s="447"/>
      <c r="B149" s="53" t="s">
        <v>59</v>
      </c>
      <c r="C149" s="83">
        <f t="shared" si="6"/>
        <v>94.659408089683467</v>
      </c>
      <c r="D149" s="84">
        <v>107.7</v>
      </c>
      <c r="E149" s="84">
        <v>105.4</v>
      </c>
      <c r="F149" s="84">
        <v>110.44</v>
      </c>
      <c r="G149" s="84">
        <v>113.88</v>
      </c>
      <c r="H149" s="85">
        <v>104.09</v>
      </c>
      <c r="I149" s="83">
        <f t="shared" si="7"/>
        <v>-1.6008071748878938</v>
      </c>
      <c r="J149" s="84">
        <v>-0.56000000000000005</v>
      </c>
      <c r="K149" s="84">
        <v>-2.94</v>
      </c>
      <c r="L149" s="84">
        <v>-0.63</v>
      </c>
      <c r="M149" s="84">
        <v>-0.25</v>
      </c>
      <c r="N149" s="85">
        <v>-0.56999999999999995</v>
      </c>
      <c r="O149" s="83">
        <f t="shared" si="8"/>
        <v>0.3620926756352788</v>
      </c>
      <c r="P149" s="84">
        <v>-2.36</v>
      </c>
      <c r="Q149" s="84">
        <v>-0.21</v>
      </c>
      <c r="R149" s="84">
        <v>4.43</v>
      </c>
      <c r="S149" s="84">
        <v>3.61</v>
      </c>
      <c r="T149" s="85">
        <v>-0.96</v>
      </c>
      <c r="U149" s="84">
        <f t="shared" si="9"/>
        <v>2.2304035874439512</v>
      </c>
      <c r="V149" s="84">
        <v>-0.88</v>
      </c>
      <c r="W149" s="84">
        <v>1.22</v>
      </c>
      <c r="X149" s="84">
        <v>7.87</v>
      </c>
      <c r="Y149" s="84">
        <v>7.23</v>
      </c>
      <c r="Z149" s="85">
        <v>0.46</v>
      </c>
    </row>
    <row r="150" spans="1:26" x14ac:dyDescent="0.25">
      <c r="A150" s="447"/>
      <c r="B150" s="53" t="s">
        <v>60</v>
      </c>
      <c r="C150" s="83">
        <f t="shared" si="6"/>
        <v>92.116828990245921</v>
      </c>
      <c r="D150" s="84">
        <v>102.36</v>
      </c>
      <c r="E150" s="84">
        <v>103.64</v>
      </c>
      <c r="F150" s="84">
        <v>109.28</v>
      </c>
      <c r="G150" s="84">
        <v>113.82</v>
      </c>
      <c r="H150" s="85">
        <v>98.31</v>
      </c>
      <c r="I150" s="83">
        <f t="shared" si="7"/>
        <v>-2.7928251121076251</v>
      </c>
      <c r="J150" s="84">
        <v>-4.96</v>
      </c>
      <c r="K150" s="84">
        <v>-1.67</v>
      </c>
      <c r="L150" s="84">
        <v>-1.0900000000000001</v>
      </c>
      <c r="M150" s="84">
        <v>-0.05</v>
      </c>
      <c r="N150" s="85">
        <v>-5.55</v>
      </c>
      <c r="O150" s="83">
        <f t="shared" si="8"/>
        <v>-2.3336621823617332</v>
      </c>
      <c r="P150" s="84">
        <v>-7.2</v>
      </c>
      <c r="Q150" s="84">
        <v>-1.87</v>
      </c>
      <c r="R150" s="84">
        <v>3.8</v>
      </c>
      <c r="S150" s="84">
        <v>3.56</v>
      </c>
      <c r="T150" s="85">
        <v>-6.46</v>
      </c>
      <c r="U150" s="84">
        <f t="shared" si="9"/>
        <v>0.16559043348281355</v>
      </c>
      <c r="V150" s="84">
        <v>-5.94</v>
      </c>
      <c r="W150" s="84">
        <v>1.79</v>
      </c>
      <c r="X150" s="84">
        <v>6.53</v>
      </c>
      <c r="Y150" s="84">
        <v>6.55</v>
      </c>
      <c r="Z150" s="85">
        <v>-5.72</v>
      </c>
    </row>
    <row r="151" spans="1:26" x14ac:dyDescent="0.25">
      <c r="A151" s="447"/>
      <c r="B151" s="53" t="s">
        <v>61</v>
      </c>
      <c r="C151" s="83">
        <f t="shared" si="6"/>
        <v>92.789742725045429</v>
      </c>
      <c r="D151" s="84">
        <v>105.14</v>
      </c>
      <c r="E151" s="84">
        <v>104.41</v>
      </c>
      <c r="F151" s="84">
        <v>106.68</v>
      </c>
      <c r="G151" s="84">
        <v>115.7</v>
      </c>
      <c r="H151" s="85">
        <v>100.17</v>
      </c>
      <c r="I151" s="83">
        <f t="shared" si="7"/>
        <v>0.78155455904334759</v>
      </c>
      <c r="J151" s="84">
        <v>2.72</v>
      </c>
      <c r="K151" s="84">
        <v>0.74</v>
      </c>
      <c r="L151" s="84">
        <v>-2.37</v>
      </c>
      <c r="M151" s="84">
        <v>1.65</v>
      </c>
      <c r="N151" s="85">
        <v>1.89</v>
      </c>
      <c r="O151" s="83">
        <f t="shared" si="8"/>
        <v>-1.6202092675635278</v>
      </c>
      <c r="P151" s="84">
        <v>-4.68</v>
      </c>
      <c r="Q151" s="84">
        <v>-1.1499999999999999</v>
      </c>
      <c r="R151" s="84">
        <v>1.33</v>
      </c>
      <c r="S151" s="84">
        <v>5.27</v>
      </c>
      <c r="T151" s="85">
        <v>-4.6900000000000004</v>
      </c>
      <c r="U151" s="84">
        <f t="shared" si="9"/>
        <v>0.89778774289985286</v>
      </c>
      <c r="V151" s="84">
        <v>-3.5</v>
      </c>
      <c r="W151" s="84">
        <v>2.99</v>
      </c>
      <c r="X151" s="84">
        <v>3.35</v>
      </c>
      <c r="Y151" s="84">
        <v>7.69</v>
      </c>
      <c r="Z151" s="85">
        <v>-4.1100000000000003</v>
      </c>
    </row>
    <row r="152" spans="1:26" x14ac:dyDescent="0.25">
      <c r="A152" s="447"/>
      <c r="B152" s="53" t="s">
        <v>62</v>
      </c>
      <c r="C152" s="83">
        <f t="shared" si="6"/>
        <v>92.997552246330685</v>
      </c>
      <c r="D152" s="84">
        <v>106.6</v>
      </c>
      <c r="E152" s="84">
        <v>104.86</v>
      </c>
      <c r="F152" s="84">
        <v>105.8</v>
      </c>
      <c r="G152" s="84">
        <v>113.59</v>
      </c>
      <c r="H152" s="85">
        <v>100.85</v>
      </c>
      <c r="I152" s="83">
        <f>+J152*0.0732436472346786+K152*0.439461883408072+L152*0.152466367713005+M152*0.0597907324364724+N152*0.275037369207773</f>
        <v>0.24263079222720446</v>
      </c>
      <c r="J152" s="84">
        <v>1.38</v>
      </c>
      <c r="K152" s="84">
        <v>0.43</v>
      </c>
      <c r="L152" s="84">
        <v>-0.82</v>
      </c>
      <c r="M152" s="84">
        <v>-1.83</v>
      </c>
      <c r="N152" s="85">
        <v>0.68</v>
      </c>
      <c r="O152" s="83">
        <f t="shared" si="8"/>
        <v>-1.3998804185351275</v>
      </c>
      <c r="P152" s="84">
        <v>-3.36</v>
      </c>
      <c r="Q152" s="84">
        <v>-0.72</v>
      </c>
      <c r="R152" s="84">
        <v>0.5</v>
      </c>
      <c r="S152" s="84">
        <v>3.35</v>
      </c>
      <c r="T152" s="85">
        <v>-4.05</v>
      </c>
      <c r="U152" s="84">
        <f t="shared" si="9"/>
        <v>1.2051270553064293</v>
      </c>
      <c r="V152" s="84">
        <v>-2.23</v>
      </c>
      <c r="W152" s="84">
        <v>3.69</v>
      </c>
      <c r="X152" s="84">
        <v>2.2400000000000002</v>
      </c>
      <c r="Y152" s="84">
        <v>6.43</v>
      </c>
      <c r="Z152" s="85">
        <v>-3.56</v>
      </c>
    </row>
    <row r="153" spans="1:26" x14ac:dyDescent="0.25">
      <c r="A153" s="447"/>
      <c r="B153" s="53" t="s">
        <v>63</v>
      </c>
      <c r="C153" s="83">
        <f t="shared" ref="C153:C163" si="10">IF($B153="Diciembre",C141/(1+O153/100),
IF($B153="Enero",C152*(1+O153/100),
IF($B153="Febrero",C151*(1+O153/100),
IF($B153="Marzo",C150*(1+O153/100),
IF($B153="Abril",C149*(1+O153/100),
IF($B153="Mayo",C148*(1+O153/100),
IF($B153="Junio",C147*(1+O153/100),
IF($B153="Julio",C146*(1+O153/100),
IF($B153="Agosto",C145*(1+O153/100),
IF($B153="Septiembre",C144*(1+O153/100),
IF($B153="Octubre",C143*(1+O153/100),
IF($B153="Noviembre",C142*(1+O153/100),"Error"))))))))))))</f>
        <v>96.393560216967799</v>
      </c>
      <c r="D153" s="84">
        <v>109.91</v>
      </c>
      <c r="E153" s="84">
        <v>109.14</v>
      </c>
      <c r="F153" s="84">
        <v>105.51</v>
      </c>
      <c r="G153" s="84">
        <v>100.58</v>
      </c>
      <c r="H153" s="85">
        <v>113.79</v>
      </c>
      <c r="I153" s="83">
        <f>+J153*0.0732436472346786+K153*0.439461883408072+L153*0.152466367713005+M153*0.0597907324364724+N153*0.275037369207773</f>
        <v>2.4799252615844578</v>
      </c>
      <c r="J153" s="84">
        <v>3.11</v>
      </c>
      <c r="K153" s="84">
        <v>4.08</v>
      </c>
      <c r="L153" s="84">
        <v>4.62</v>
      </c>
      <c r="M153" s="84">
        <v>-4.93</v>
      </c>
      <c r="N153" s="85">
        <v>0.18</v>
      </c>
      <c r="O153" s="83">
        <f t="shared" si="8"/>
        <v>2.2007174887892393</v>
      </c>
      <c r="P153" s="84">
        <v>-0.36</v>
      </c>
      <c r="Q153" s="84">
        <v>3.33</v>
      </c>
      <c r="R153" s="84">
        <v>0.39</v>
      </c>
      <c r="S153" s="84">
        <v>-4.46</v>
      </c>
      <c r="T153" s="85">
        <v>3.53</v>
      </c>
      <c r="U153" s="84">
        <f t="shared" si="9"/>
        <v>4.3464275037369235</v>
      </c>
      <c r="V153" s="84">
        <v>-0.14000000000000001</v>
      </c>
      <c r="W153" s="84">
        <v>6.51</v>
      </c>
      <c r="X153" s="84">
        <v>1.18</v>
      </c>
      <c r="Y153" s="84">
        <v>-1.82</v>
      </c>
      <c r="Z153" s="85">
        <v>5.18</v>
      </c>
    </row>
    <row r="154" spans="1:26" x14ac:dyDescent="0.25">
      <c r="A154" s="447"/>
      <c r="B154" s="53" t="s">
        <v>64</v>
      </c>
      <c r="C154" s="83">
        <f t="shared" si="10"/>
        <v>95.155007011104132</v>
      </c>
      <c r="D154" s="84">
        <v>110.38</v>
      </c>
      <c r="E154" s="84">
        <v>108.4</v>
      </c>
      <c r="F154" s="84">
        <v>99.59</v>
      </c>
      <c r="G154" s="84">
        <v>114.81</v>
      </c>
      <c r="H154" s="85">
        <v>106.18</v>
      </c>
      <c r="I154" s="83">
        <f>+J154*0.0732436472346786+K154*0.439461883408072+L154*0.152466367713005+M154*0.0597907324364724+N154*0.275037369207773</f>
        <v>-0.19192825112107681</v>
      </c>
      <c r="J154" s="84">
        <v>0.42</v>
      </c>
      <c r="K154" s="84">
        <v>-0.68</v>
      </c>
      <c r="L154" s="84">
        <v>-0.99</v>
      </c>
      <c r="M154" s="84">
        <v>0.9</v>
      </c>
      <c r="N154" s="85">
        <v>0.63</v>
      </c>
      <c r="O154" s="83">
        <f t="shared" si="8"/>
        <v>0.88754857997010284</v>
      </c>
      <c r="P154" s="84">
        <v>7.0000000000000007E-2</v>
      </c>
      <c r="Q154" s="84">
        <v>2.63</v>
      </c>
      <c r="R154" s="84">
        <v>-5.4</v>
      </c>
      <c r="S154" s="84">
        <v>4.46</v>
      </c>
      <c r="T154" s="85">
        <v>1.03</v>
      </c>
      <c r="U154" s="84">
        <f t="shared" si="9"/>
        <v>2.332720478325859</v>
      </c>
      <c r="V154" s="84">
        <v>0.25</v>
      </c>
      <c r="W154" s="84">
        <v>4.92</v>
      </c>
      <c r="X154" s="84">
        <v>-4.21</v>
      </c>
      <c r="Y154" s="84">
        <v>5.14</v>
      </c>
      <c r="Z154" s="85">
        <v>1.77</v>
      </c>
    </row>
    <row r="155" spans="1:26" x14ac:dyDescent="0.25">
      <c r="A155" s="447"/>
      <c r="B155" s="53" t="s">
        <v>65</v>
      </c>
      <c r="C155" s="83">
        <f t="shared" si="10"/>
        <v>95.348281144570848</v>
      </c>
      <c r="D155" s="84">
        <v>110.93</v>
      </c>
      <c r="E155" s="84">
        <v>107.9</v>
      </c>
      <c r="F155" s="84">
        <v>101.33</v>
      </c>
      <c r="G155" s="84">
        <v>115.12</v>
      </c>
      <c r="H155" s="85">
        <v>106.59</v>
      </c>
      <c r="I155" s="83">
        <f>+J155*0.0732436472346786+K155*0.439461883408072+L155*0.152466367713005+M155*0.0597907324364724+N155*0.275037369207773</f>
        <v>0.22469357249626398</v>
      </c>
      <c r="J155" s="84">
        <v>0.5</v>
      </c>
      <c r="K155" s="84">
        <v>-0.46</v>
      </c>
      <c r="L155" s="84">
        <v>1.75</v>
      </c>
      <c r="M155" s="84">
        <v>0.27</v>
      </c>
      <c r="N155" s="85">
        <v>0.39</v>
      </c>
      <c r="O155" s="83">
        <f t="shared" si="8"/>
        <v>1.0924663677130035</v>
      </c>
      <c r="P155" s="84">
        <v>0.56000000000000005</v>
      </c>
      <c r="Q155" s="84">
        <v>2.16</v>
      </c>
      <c r="R155" s="84">
        <v>-3.75</v>
      </c>
      <c r="S155" s="84">
        <v>4.74</v>
      </c>
      <c r="T155" s="85">
        <v>1.42</v>
      </c>
      <c r="U155" s="84">
        <f t="shared" si="9"/>
        <v>1.5992376681614342</v>
      </c>
      <c r="V155" s="84">
        <v>0.67</v>
      </c>
      <c r="W155" s="84">
        <v>3.15</v>
      </c>
      <c r="X155" s="84">
        <v>-4.6399999999999997</v>
      </c>
      <c r="Y155" s="84">
        <v>5.13</v>
      </c>
      <c r="Z155" s="85">
        <v>2.06</v>
      </c>
    </row>
    <row r="156" spans="1:26" x14ac:dyDescent="0.25">
      <c r="A156" s="535"/>
      <c r="B156" s="54" t="s">
        <v>66</v>
      </c>
      <c r="C156" s="87">
        <f t="shared" si="10"/>
        <v>91.377567413318317</v>
      </c>
      <c r="D156" s="88">
        <v>112.96</v>
      </c>
      <c r="E156" s="88">
        <v>108.7</v>
      </c>
      <c r="F156" s="88">
        <v>110.15</v>
      </c>
      <c r="G156" s="88">
        <v>115.43</v>
      </c>
      <c r="H156" s="89">
        <v>107.99</v>
      </c>
      <c r="I156" s="87">
        <f t="shared" ref="I156:I182" si="11">+J156*0.0732436472346786+K156*0.439461883408072+L156*0.152466367713005+M156*0.0597907324364724+N156*0.275037369207773</f>
        <v>2.1628699551569555</v>
      </c>
      <c r="J156" s="88">
        <v>1.84</v>
      </c>
      <c r="K156" s="88">
        <v>0.74</v>
      </c>
      <c r="L156" s="88">
        <v>8.6999999999999993</v>
      </c>
      <c r="M156" s="88">
        <v>0.27</v>
      </c>
      <c r="N156" s="89">
        <v>1.31</v>
      </c>
      <c r="O156" s="87">
        <f t="shared" si="8"/>
        <v>3.2177727952167454</v>
      </c>
      <c r="P156" s="88">
        <v>2.41</v>
      </c>
      <c r="Q156" s="88">
        <v>2.91</v>
      </c>
      <c r="R156" s="88">
        <v>4.63</v>
      </c>
      <c r="S156" s="88">
        <v>5.0199999999999996</v>
      </c>
      <c r="T156" s="89">
        <v>2.75</v>
      </c>
      <c r="U156" s="88">
        <f t="shared" si="9"/>
        <v>3.2177727952167454</v>
      </c>
      <c r="V156" s="88">
        <v>2.41</v>
      </c>
      <c r="W156" s="88">
        <v>2.91</v>
      </c>
      <c r="X156" s="88">
        <v>4.63</v>
      </c>
      <c r="Y156" s="88">
        <v>5.0199999999999996</v>
      </c>
      <c r="Z156" s="89">
        <v>2.75</v>
      </c>
    </row>
    <row r="157" spans="1:26" x14ac:dyDescent="0.25">
      <c r="A157" s="418">
        <v>2021</v>
      </c>
      <c r="B157" s="52" t="s">
        <v>55</v>
      </c>
      <c r="C157" s="80">
        <f t="shared" si="10"/>
        <v>91.30901374951452</v>
      </c>
      <c r="D157" s="81">
        <v>113.61</v>
      </c>
      <c r="E157" s="81">
        <v>108.6</v>
      </c>
      <c r="F157" s="81">
        <v>108.02</v>
      </c>
      <c r="G157" s="81">
        <v>116.17</v>
      </c>
      <c r="H157" s="82">
        <v>108.69</v>
      </c>
      <c r="I157" s="223">
        <f t="shared" si="11"/>
        <v>-7.502242152466454E-2</v>
      </c>
      <c r="J157" s="229">
        <v>0.56999999999999995</v>
      </c>
      <c r="K157" s="229">
        <v>-0.09</v>
      </c>
      <c r="L157" s="229">
        <v>-1.93</v>
      </c>
      <c r="M157" s="229">
        <v>0.64</v>
      </c>
      <c r="N157" s="234">
        <v>0.65</v>
      </c>
      <c r="O157" s="223">
        <f t="shared" si="8"/>
        <v>-7.502242152466454E-2</v>
      </c>
      <c r="P157" s="229">
        <v>0.56999999999999995</v>
      </c>
      <c r="Q157" s="229">
        <v>-0.09</v>
      </c>
      <c r="R157" s="229">
        <v>-1.93</v>
      </c>
      <c r="S157" s="229">
        <v>0.64</v>
      </c>
      <c r="T157" s="234">
        <v>0.65</v>
      </c>
      <c r="U157" s="229">
        <f t="shared" si="9"/>
        <v>4.0307174887892421</v>
      </c>
      <c r="V157" s="81">
        <v>2.99</v>
      </c>
      <c r="W157" s="81">
        <v>4.58</v>
      </c>
      <c r="X157" s="81">
        <v>3.52</v>
      </c>
      <c r="Y157" s="81">
        <v>5.38</v>
      </c>
      <c r="Z157" s="82">
        <v>3.42</v>
      </c>
    </row>
    <row r="158" spans="1:26" x14ac:dyDescent="0.25">
      <c r="A158" s="416"/>
      <c r="B158" s="53" t="s">
        <v>56</v>
      </c>
      <c r="C158" s="83">
        <f t="shared" si="10"/>
        <v>91.636852968207265</v>
      </c>
      <c r="D158" s="84">
        <v>113.65</v>
      </c>
      <c r="E158" s="84">
        <v>108.41</v>
      </c>
      <c r="F158" s="84">
        <v>107.88</v>
      </c>
      <c r="G158" s="84">
        <v>121.97</v>
      </c>
      <c r="H158" s="85">
        <v>109.3</v>
      </c>
      <c r="I158" s="83">
        <f t="shared" si="11"/>
        <v>0.36064275037369231</v>
      </c>
      <c r="J158" s="84">
        <v>0.03</v>
      </c>
      <c r="K158" s="84">
        <v>-0.17</v>
      </c>
      <c r="L158" s="84">
        <v>-0.13</v>
      </c>
      <c r="M158" s="84">
        <v>5</v>
      </c>
      <c r="N158" s="85">
        <v>0.56000000000000005</v>
      </c>
      <c r="O158" s="83">
        <f t="shared" si="8"/>
        <v>0.28375186846038797</v>
      </c>
      <c r="P158" s="84">
        <v>0.61</v>
      </c>
      <c r="Q158" s="84">
        <v>-0.27</v>
      </c>
      <c r="R158" s="84">
        <v>-2.06</v>
      </c>
      <c r="S158" s="84">
        <v>5.67</v>
      </c>
      <c r="T158" s="85">
        <v>1.21</v>
      </c>
      <c r="U158" s="84">
        <f t="shared" si="9"/>
        <v>3.0659043348281045</v>
      </c>
      <c r="V158" s="84">
        <v>2.83</v>
      </c>
      <c r="W158" s="84">
        <v>2.85</v>
      </c>
      <c r="X158" s="84">
        <v>1.06</v>
      </c>
      <c r="Y158" s="84">
        <v>6.45</v>
      </c>
      <c r="Z158" s="85">
        <v>3.85</v>
      </c>
    </row>
    <row r="159" spans="1:26" x14ac:dyDescent="0.25">
      <c r="A159" s="416"/>
      <c r="B159" s="53" t="s">
        <v>57</v>
      </c>
      <c r="C159" s="83">
        <f t="shared" si="10"/>
        <v>93.734808158339305</v>
      </c>
      <c r="D159" s="84">
        <v>115.68</v>
      </c>
      <c r="E159" s="84">
        <v>110.61</v>
      </c>
      <c r="F159" s="84">
        <v>110.03</v>
      </c>
      <c r="G159" s="84">
        <v>125.75</v>
      </c>
      <c r="H159" s="85">
        <v>112.35</v>
      </c>
      <c r="I159" s="83">
        <f t="shared" si="11"/>
        <v>2.2793273542600918</v>
      </c>
      <c r="J159" s="84">
        <v>1.79</v>
      </c>
      <c r="K159" s="84">
        <v>2.0299999999999998</v>
      </c>
      <c r="L159" s="84">
        <v>1.99</v>
      </c>
      <c r="M159" s="84">
        <v>3.1</v>
      </c>
      <c r="N159" s="85">
        <v>2.79</v>
      </c>
      <c r="O159" s="83">
        <f t="shared" si="8"/>
        <v>2.5796711509716013</v>
      </c>
      <c r="P159" s="84">
        <v>2.4</v>
      </c>
      <c r="Q159" s="84">
        <v>1.76</v>
      </c>
      <c r="R159" s="84">
        <v>-0.1</v>
      </c>
      <c r="S159" s="84">
        <v>8.94</v>
      </c>
      <c r="T159" s="85">
        <v>4.04</v>
      </c>
      <c r="U159" s="84">
        <f t="shared" si="9"/>
        <v>3.7059641255605404</v>
      </c>
      <c r="V159" s="84">
        <v>3.69</v>
      </c>
      <c r="W159" s="84">
        <v>3.15</v>
      </c>
      <c r="X159" s="84">
        <v>0.73</v>
      </c>
      <c r="Y159" s="84">
        <v>8.16</v>
      </c>
      <c r="Z159" s="85">
        <v>5.28</v>
      </c>
    </row>
    <row r="160" spans="1:26" x14ac:dyDescent="0.25">
      <c r="A160" s="416"/>
      <c r="B160" s="53" t="s">
        <v>58</v>
      </c>
      <c r="C160" s="83">
        <f t="shared" si="10"/>
        <v>94.799828048312207</v>
      </c>
      <c r="D160" s="84">
        <v>116.09</v>
      </c>
      <c r="E160" s="84">
        <v>112.42</v>
      </c>
      <c r="F160" s="84">
        <v>111.76</v>
      </c>
      <c r="G160" s="84">
        <v>126.18</v>
      </c>
      <c r="H160" s="85">
        <v>112.92</v>
      </c>
      <c r="I160" s="83">
        <f t="shared" si="11"/>
        <v>1.1470553064275051</v>
      </c>
      <c r="J160" s="84">
        <v>0.36</v>
      </c>
      <c r="K160" s="84">
        <v>1.64</v>
      </c>
      <c r="L160" s="84">
        <v>1.57</v>
      </c>
      <c r="M160" s="84">
        <v>0.34</v>
      </c>
      <c r="N160" s="85">
        <v>0.51</v>
      </c>
      <c r="O160" s="83">
        <f t="shared" si="8"/>
        <v>3.7451868460388669</v>
      </c>
      <c r="P160" s="84">
        <v>2.77</v>
      </c>
      <c r="Q160" s="84">
        <v>3.43</v>
      </c>
      <c r="R160" s="84">
        <v>1.47</v>
      </c>
      <c r="S160" s="84">
        <v>9.31</v>
      </c>
      <c r="T160" s="85">
        <v>4.5599999999999996</v>
      </c>
      <c r="U160" s="84">
        <f t="shared" si="9"/>
        <v>5.0295964125560575</v>
      </c>
      <c r="V160" s="84">
        <v>7.18</v>
      </c>
      <c r="W160" s="84">
        <v>3.53</v>
      </c>
      <c r="X160" s="84">
        <v>1.06</v>
      </c>
      <c r="Y160" s="84">
        <v>10.52</v>
      </c>
      <c r="Z160" s="85">
        <v>7.86</v>
      </c>
    </row>
    <row r="161" spans="1:26" x14ac:dyDescent="0.25">
      <c r="A161" s="416"/>
      <c r="B161" s="53" t="s">
        <v>59</v>
      </c>
      <c r="C161" s="83">
        <f t="shared" si="10"/>
        <v>95.389288481688766</v>
      </c>
      <c r="D161" s="84">
        <v>116.82</v>
      </c>
      <c r="E161" s="84">
        <v>113.3</v>
      </c>
      <c r="F161" s="84">
        <v>111.56</v>
      </c>
      <c r="G161" s="84">
        <v>126.58</v>
      </c>
      <c r="H161" s="85">
        <v>113.89</v>
      </c>
      <c r="I161" s="83">
        <f t="shared" si="11"/>
        <v>0.61641255605381196</v>
      </c>
      <c r="J161" s="84">
        <v>0.62</v>
      </c>
      <c r="K161" s="84">
        <v>0.78</v>
      </c>
      <c r="L161" s="84">
        <v>-0.18</v>
      </c>
      <c r="M161" s="84">
        <v>0.32</v>
      </c>
      <c r="N161" s="85">
        <v>0.86</v>
      </c>
      <c r="O161" s="83">
        <f t="shared" si="8"/>
        <v>4.390269058295968</v>
      </c>
      <c r="P161" s="84">
        <v>3.41</v>
      </c>
      <c r="Q161" s="84">
        <v>4.24</v>
      </c>
      <c r="R161" s="84">
        <v>1.28</v>
      </c>
      <c r="S161" s="84">
        <v>9.66</v>
      </c>
      <c r="T161" s="85">
        <v>5.47</v>
      </c>
      <c r="U161" s="84">
        <f t="shared" si="9"/>
        <v>7.3182660687593462</v>
      </c>
      <c r="V161" s="84">
        <v>8.4600000000000009</v>
      </c>
      <c r="W161" s="84">
        <v>7.5</v>
      </c>
      <c r="X161" s="84">
        <v>0.97</v>
      </c>
      <c r="Y161" s="84">
        <v>11.15</v>
      </c>
      <c r="Z161" s="85">
        <v>9.41</v>
      </c>
    </row>
    <row r="162" spans="1:26" x14ac:dyDescent="0.25">
      <c r="A162" s="416"/>
      <c r="B162" s="53" t="s">
        <v>60</v>
      </c>
      <c r="C162" s="83">
        <f t="shared" si="10"/>
        <v>95.399409674133196</v>
      </c>
      <c r="D162" s="84">
        <v>117.09</v>
      </c>
      <c r="E162" s="84">
        <v>113.08</v>
      </c>
      <c r="F162" s="84">
        <v>112.38</v>
      </c>
      <c r="G162" s="84">
        <v>125.21</v>
      </c>
      <c r="H162" s="85">
        <v>114.05</v>
      </c>
      <c r="I162" s="83">
        <f t="shared" si="11"/>
        <v>1.6442451420030195E-2</v>
      </c>
      <c r="J162" s="84">
        <v>0.24</v>
      </c>
      <c r="K162" s="84">
        <v>-0.2</v>
      </c>
      <c r="L162" s="84">
        <v>0.74</v>
      </c>
      <c r="M162" s="84">
        <v>-1.08</v>
      </c>
      <c r="N162" s="85">
        <v>0.14000000000000001</v>
      </c>
      <c r="O162" s="83">
        <f t="shared" si="8"/>
        <v>4.4013452914798243</v>
      </c>
      <c r="P162" s="84">
        <v>3.66</v>
      </c>
      <c r="Q162" s="84">
        <v>4.03</v>
      </c>
      <c r="R162" s="84">
        <v>2.0299999999999998</v>
      </c>
      <c r="S162" s="84">
        <v>8.48</v>
      </c>
      <c r="T162" s="85">
        <v>5.62</v>
      </c>
      <c r="U162" s="84">
        <f t="shared" si="9"/>
        <v>10.492331838565029</v>
      </c>
      <c r="V162" s="84">
        <v>14.39</v>
      </c>
      <c r="W162" s="84">
        <v>9.11</v>
      </c>
      <c r="X162" s="84">
        <v>2.84</v>
      </c>
      <c r="Y162" s="84">
        <v>10.01</v>
      </c>
      <c r="Z162" s="85">
        <v>16.010000000000002</v>
      </c>
    </row>
    <row r="163" spans="1:26" x14ac:dyDescent="0.25">
      <c r="A163" s="416"/>
      <c r="B163" s="53" t="s">
        <v>61</v>
      </c>
      <c r="C163" s="83">
        <f t="shared" si="10"/>
        <v>96.200513666115043</v>
      </c>
      <c r="D163" s="84">
        <v>118.14</v>
      </c>
      <c r="E163" s="84">
        <v>113.6</v>
      </c>
      <c r="F163" s="84">
        <v>114.82</v>
      </c>
      <c r="G163" s="84">
        <v>126.27</v>
      </c>
      <c r="H163" s="85">
        <v>114.87</v>
      </c>
      <c r="I163" s="83">
        <f t="shared" si="11"/>
        <v>0.84442451420030029</v>
      </c>
      <c r="J163" s="84">
        <v>0.9</v>
      </c>
      <c r="K163" s="84">
        <v>0.46</v>
      </c>
      <c r="L163" s="84">
        <v>2.17</v>
      </c>
      <c r="M163" s="84">
        <v>0.84</v>
      </c>
      <c r="N163" s="85">
        <v>0.71</v>
      </c>
      <c r="O163" s="83">
        <f t="shared" si="8"/>
        <v>5.2780418535127103</v>
      </c>
      <c r="P163" s="84">
        <v>4.59</v>
      </c>
      <c r="Q163" s="84">
        <v>4.51</v>
      </c>
      <c r="R163" s="84">
        <v>4.24</v>
      </c>
      <c r="S163" s="84">
        <v>9.39</v>
      </c>
      <c r="T163" s="85">
        <v>6.37</v>
      </c>
      <c r="U163" s="84">
        <f t="shared" si="9"/>
        <v>10.522914798206289</v>
      </c>
      <c r="V163" s="84">
        <v>12.37</v>
      </c>
      <c r="W163" s="84">
        <v>8.81</v>
      </c>
      <c r="X163" s="84">
        <v>7.62</v>
      </c>
      <c r="Y163" s="84">
        <v>9.1300000000000008</v>
      </c>
      <c r="Z163" s="85">
        <v>14.68</v>
      </c>
    </row>
    <row r="164" spans="1:26" x14ac:dyDescent="0.25">
      <c r="A164" s="416"/>
      <c r="B164" s="53" t="s">
        <v>62</v>
      </c>
      <c r="C164" s="83">
        <f t="shared" ref="C164:C174" si="12">IF($B164="Diciembre",C152/(1+O164/100),
IF($B164="Enero",C163*(1+O164/100),
IF($B164="Febrero",C162*(1+O164/100),
IF($B164="Marzo",C161*(1+O164/100),
IF($B164="Abril",C160*(1+O164/100),
IF($B164="Mayo",C159*(1+O164/100),
IF($B164="Junio",C158*(1+O164/100),
IF($B164="Julio",C157*(1+O164/100),
IF($B164="Agosto",C156*(1+O164/100),
IF($B164="Septiembre",C155*(1+O164/100),
IF($B164="Octubre",C154*(1+O164/100),
IF($B164="Noviembre",C153*(1+O164/100),"Error"))))))))))))</f>
        <v>96.475984933617553</v>
      </c>
      <c r="D164" s="84">
        <v>118.35</v>
      </c>
      <c r="E164" s="84">
        <v>114.25</v>
      </c>
      <c r="F164" s="84">
        <v>116.51</v>
      </c>
      <c r="G164" s="84">
        <v>121.08</v>
      </c>
      <c r="H164" s="85">
        <v>115.11</v>
      </c>
      <c r="I164" s="83">
        <f t="shared" si="11"/>
        <v>0.30061285500747453</v>
      </c>
      <c r="J164" s="84">
        <v>0.17</v>
      </c>
      <c r="K164" s="84">
        <v>0.56999999999999995</v>
      </c>
      <c r="L164" s="84">
        <v>1.48</v>
      </c>
      <c r="M164" s="84">
        <v>-4.1100000000000003</v>
      </c>
      <c r="N164" s="85">
        <v>0.21</v>
      </c>
      <c r="O164" s="83">
        <f t="shared" si="8"/>
        <v>5.5795067264574048</v>
      </c>
      <c r="P164" s="84">
        <v>4.7699999999999996</v>
      </c>
      <c r="Q164" s="84">
        <v>5.0999999999999996</v>
      </c>
      <c r="R164" s="84">
        <v>5.78</v>
      </c>
      <c r="S164" s="84">
        <v>4.8899999999999997</v>
      </c>
      <c r="T164" s="85">
        <v>6.6</v>
      </c>
      <c r="U164" s="84">
        <f t="shared" si="9"/>
        <v>10.567070254110623</v>
      </c>
      <c r="V164" s="84">
        <v>11.03</v>
      </c>
      <c r="W164" s="84">
        <v>8.9499999999999993</v>
      </c>
      <c r="X164" s="84">
        <v>10.119999999999999</v>
      </c>
      <c r="Y164" s="84">
        <v>6.59</v>
      </c>
      <c r="Z164" s="85">
        <v>14.14</v>
      </c>
    </row>
    <row r="165" spans="1:26" x14ac:dyDescent="0.25">
      <c r="A165" s="416"/>
      <c r="B165" s="53" t="s">
        <v>63</v>
      </c>
      <c r="C165" s="83">
        <f t="shared" si="12"/>
        <v>97.568786882203113</v>
      </c>
      <c r="D165" s="84">
        <v>120.01</v>
      </c>
      <c r="E165" s="84">
        <v>115.35</v>
      </c>
      <c r="F165" s="84">
        <v>115.99</v>
      </c>
      <c r="G165" s="84">
        <v>123</v>
      </c>
      <c r="H165" s="85">
        <v>117.52</v>
      </c>
      <c r="I165" s="83">
        <f t="shared" si="11"/>
        <v>1.1301046337817642</v>
      </c>
      <c r="J165" s="84">
        <v>1.4</v>
      </c>
      <c r="K165" s="84">
        <v>0.97</v>
      </c>
      <c r="L165" s="84">
        <v>-0.45</v>
      </c>
      <c r="M165" s="84">
        <v>1.59</v>
      </c>
      <c r="N165" s="85">
        <v>2.09</v>
      </c>
      <c r="O165" s="83">
        <f t="shared" si="8"/>
        <v>6.7754260089686156</v>
      </c>
      <c r="P165" s="84">
        <v>6.24</v>
      </c>
      <c r="Q165" s="84">
        <v>6.12</v>
      </c>
      <c r="R165" s="84">
        <v>5.3</v>
      </c>
      <c r="S165" s="84">
        <v>6.56</v>
      </c>
      <c r="T165" s="85">
        <v>8.83</v>
      </c>
      <c r="U165" s="84">
        <f t="shared" si="9"/>
        <v>9.1221375186846174</v>
      </c>
      <c r="V165" s="84">
        <v>9.19</v>
      </c>
      <c r="W165" s="84">
        <v>5.69</v>
      </c>
      <c r="X165" s="84">
        <v>15.31</v>
      </c>
      <c r="Y165" s="84">
        <v>8.1</v>
      </c>
      <c r="Z165" s="85">
        <v>11.38</v>
      </c>
    </row>
    <row r="166" spans="1:26" x14ac:dyDescent="0.25">
      <c r="A166" s="416"/>
      <c r="B166" s="53" t="s">
        <v>64</v>
      </c>
      <c r="C166" s="83">
        <f t="shared" si="12"/>
        <v>97.838289241340973</v>
      </c>
      <c r="D166" s="84">
        <v>120.16</v>
      </c>
      <c r="E166" s="84">
        <v>116.09</v>
      </c>
      <c r="F166" s="84">
        <v>116.08</v>
      </c>
      <c r="G166" s="84">
        <v>121.89</v>
      </c>
      <c r="H166" s="85">
        <v>117.64</v>
      </c>
      <c r="I166" s="83">
        <f t="shared" si="11"/>
        <v>0.27666666666666684</v>
      </c>
      <c r="J166" s="84">
        <v>0.13</v>
      </c>
      <c r="K166" s="84">
        <v>0.64</v>
      </c>
      <c r="L166" s="84">
        <v>0.08</v>
      </c>
      <c r="M166" s="84">
        <v>-0.9</v>
      </c>
      <c r="N166" s="85">
        <v>0.1</v>
      </c>
      <c r="O166" s="83">
        <f t="shared" si="8"/>
        <v>7.0703587443946248</v>
      </c>
      <c r="P166" s="84">
        <v>6.37</v>
      </c>
      <c r="Q166" s="84">
        <v>6.8</v>
      </c>
      <c r="R166" s="84">
        <v>5.39</v>
      </c>
      <c r="S166" s="84">
        <v>5.6</v>
      </c>
      <c r="T166" s="85">
        <v>8.94</v>
      </c>
      <c r="U166" s="84">
        <f t="shared" si="9"/>
        <v>9.6288789237668286</v>
      </c>
      <c r="V166" s="84">
        <v>8.86</v>
      </c>
      <c r="W166" s="84">
        <v>7.09</v>
      </c>
      <c r="X166" s="84">
        <v>16.559999999999999</v>
      </c>
      <c r="Y166" s="84">
        <v>6.17</v>
      </c>
      <c r="Z166" s="85">
        <v>10.8</v>
      </c>
    </row>
    <row r="167" spans="1:26" x14ac:dyDescent="0.25">
      <c r="A167" s="416"/>
      <c r="B167" s="53" t="s">
        <v>65</v>
      </c>
      <c r="C167" s="83">
        <f t="shared" si="12"/>
        <v>98.761175354557054</v>
      </c>
      <c r="D167" s="84">
        <v>120.21</v>
      </c>
      <c r="E167" s="84">
        <v>117.28</v>
      </c>
      <c r="F167" s="84">
        <v>119.37</v>
      </c>
      <c r="G167" s="84">
        <v>123.03</v>
      </c>
      <c r="H167" s="85">
        <v>117.69</v>
      </c>
      <c r="I167" s="83">
        <f t="shared" si="11"/>
        <v>0.95426008968610054</v>
      </c>
      <c r="J167" s="84">
        <v>0.04</v>
      </c>
      <c r="K167" s="84">
        <v>1.03</v>
      </c>
      <c r="L167" s="84">
        <v>2.83</v>
      </c>
      <c r="M167" s="84">
        <v>0.94</v>
      </c>
      <c r="N167" s="85">
        <v>0.04</v>
      </c>
      <c r="O167" s="83">
        <f t="shared" si="8"/>
        <v>8.0803288490284082</v>
      </c>
      <c r="P167" s="84">
        <v>6.42</v>
      </c>
      <c r="Q167" s="84">
        <v>7.89</v>
      </c>
      <c r="R167" s="84">
        <v>8.3699999999999992</v>
      </c>
      <c r="S167" s="84">
        <v>6.59</v>
      </c>
      <c r="T167" s="85">
        <v>8.99</v>
      </c>
      <c r="U167" s="84">
        <f t="shared" si="9"/>
        <v>10.419775784753378</v>
      </c>
      <c r="V167" s="84">
        <v>8.3699999999999992</v>
      </c>
      <c r="W167" s="84">
        <v>8.69</v>
      </c>
      <c r="X167" s="84">
        <v>17.8</v>
      </c>
      <c r="Y167" s="84">
        <v>6.87</v>
      </c>
      <c r="Z167" s="85">
        <v>10.41</v>
      </c>
    </row>
    <row r="168" spans="1:26" x14ac:dyDescent="0.25">
      <c r="A168" s="419"/>
      <c r="B168" s="54" t="s">
        <v>66</v>
      </c>
      <c r="C168" s="87">
        <f t="shared" si="12"/>
        <v>83.458286687528116</v>
      </c>
      <c r="D168" s="88">
        <v>121.71</v>
      </c>
      <c r="E168" s="88">
        <v>119.49</v>
      </c>
      <c r="F168" s="88">
        <v>119.43</v>
      </c>
      <c r="G168" s="88">
        <v>123.63</v>
      </c>
      <c r="H168" s="89">
        <v>119.19</v>
      </c>
      <c r="I168" s="87">
        <f t="shared" si="11"/>
        <v>1.3032286995515703</v>
      </c>
      <c r="J168" s="88">
        <v>1.24</v>
      </c>
      <c r="K168" s="88">
        <v>1.88</v>
      </c>
      <c r="L168" s="88">
        <v>0.05</v>
      </c>
      <c r="M168" s="88">
        <v>0.49</v>
      </c>
      <c r="N168" s="89">
        <v>1.27</v>
      </c>
      <c r="O168" s="83">
        <f t="shared" si="8"/>
        <v>9.4889088191330426</v>
      </c>
      <c r="P168" s="88">
        <v>7.74</v>
      </c>
      <c r="Q168" s="88">
        <v>9.92</v>
      </c>
      <c r="R168" s="88">
        <v>8.43</v>
      </c>
      <c r="S168" s="88">
        <v>7.11</v>
      </c>
      <c r="T168" s="89">
        <v>10.37</v>
      </c>
      <c r="U168" s="88">
        <f t="shared" si="9"/>
        <v>9.4889088191330426</v>
      </c>
      <c r="V168" s="88">
        <v>7.74</v>
      </c>
      <c r="W168" s="88">
        <v>9.92</v>
      </c>
      <c r="X168" s="88">
        <v>8.43</v>
      </c>
      <c r="Y168" s="88">
        <v>7.11</v>
      </c>
      <c r="Z168" s="89">
        <v>10.37</v>
      </c>
    </row>
    <row r="169" spans="1:26" ht="12.75" customHeight="1" x14ac:dyDescent="0.25">
      <c r="A169" s="418">
        <v>2022</v>
      </c>
      <c r="B169" s="52" t="s">
        <v>55</v>
      </c>
      <c r="C169" s="80">
        <f t="shared" si="12"/>
        <v>84.425105404760316</v>
      </c>
      <c r="D169" s="81">
        <v>122.19</v>
      </c>
      <c r="E169" s="81">
        <v>121.78</v>
      </c>
      <c r="F169" s="81">
        <v>120.56</v>
      </c>
      <c r="G169" s="81">
        <v>125.37</v>
      </c>
      <c r="H169" s="82">
        <v>119.44</v>
      </c>
      <c r="I169" s="223">
        <f t="shared" si="11"/>
        <v>1.1584454409566529</v>
      </c>
      <c r="J169" s="229">
        <v>0.4</v>
      </c>
      <c r="K169" s="229">
        <v>1.92</v>
      </c>
      <c r="L169" s="229">
        <v>0.94</v>
      </c>
      <c r="M169" s="229">
        <v>1.41</v>
      </c>
      <c r="N169" s="234">
        <v>0.21</v>
      </c>
      <c r="O169" s="223">
        <f t="shared" si="8"/>
        <v>1.1584454409566529</v>
      </c>
      <c r="P169" s="229">
        <v>0.4</v>
      </c>
      <c r="Q169" s="229">
        <v>1.92</v>
      </c>
      <c r="R169" s="229">
        <v>0.94</v>
      </c>
      <c r="S169" s="229">
        <v>1.41</v>
      </c>
      <c r="T169" s="234">
        <v>0.21</v>
      </c>
      <c r="U169" s="229">
        <f t="shared" si="9"/>
        <v>10.848789237668173</v>
      </c>
      <c r="V169" s="81">
        <v>7.56</v>
      </c>
      <c r="W169" s="81">
        <v>12.13</v>
      </c>
      <c r="X169" s="81">
        <v>11.61</v>
      </c>
      <c r="Y169" s="81">
        <v>7.93</v>
      </c>
      <c r="Z169" s="82">
        <v>9.89</v>
      </c>
    </row>
    <row r="170" spans="1:26" ht="12.75" customHeight="1" x14ac:dyDescent="0.25">
      <c r="A170" s="416"/>
      <c r="B170" s="53" t="s">
        <v>56</v>
      </c>
      <c r="C170" s="83">
        <f t="shared" si="12"/>
        <v>86.003352753850393</v>
      </c>
      <c r="D170" s="84">
        <v>122.41</v>
      </c>
      <c r="E170" s="84">
        <v>124.97</v>
      </c>
      <c r="F170" s="84">
        <v>123.21</v>
      </c>
      <c r="G170" s="84">
        <v>127.14</v>
      </c>
      <c r="H170" s="85">
        <v>114.93</v>
      </c>
      <c r="I170" s="83">
        <f t="shared" si="11"/>
        <v>1.8235874439461908</v>
      </c>
      <c r="J170" s="84">
        <v>0.18</v>
      </c>
      <c r="K170" s="84">
        <v>2.62</v>
      </c>
      <c r="L170" s="84">
        <v>2.2000000000000002</v>
      </c>
      <c r="M170" s="84">
        <v>1.41</v>
      </c>
      <c r="N170" s="85">
        <v>0.87</v>
      </c>
      <c r="O170" s="83">
        <f t="shared" si="8"/>
        <v>3.0495067264574023</v>
      </c>
      <c r="P170" s="84">
        <v>0.57999999999999996</v>
      </c>
      <c r="Q170" s="84">
        <v>4.59</v>
      </c>
      <c r="R170" s="84">
        <v>3.16</v>
      </c>
      <c r="S170" s="84">
        <v>2.84</v>
      </c>
      <c r="T170" s="85">
        <v>1.23</v>
      </c>
      <c r="U170" s="84">
        <f t="shared" si="9"/>
        <v>10.780642750373705</v>
      </c>
      <c r="V170" s="84">
        <v>7.71</v>
      </c>
      <c r="W170" s="84">
        <v>15.28</v>
      </c>
      <c r="X170" s="84">
        <v>14.21</v>
      </c>
      <c r="Y170" s="84">
        <v>4.24</v>
      </c>
      <c r="Z170" s="85">
        <v>3.93</v>
      </c>
    </row>
    <row r="171" spans="1:26" ht="12.75" customHeight="1" x14ac:dyDescent="0.25">
      <c r="A171" s="416"/>
      <c r="B171" s="53" t="s">
        <v>57</v>
      </c>
      <c r="C171" s="83">
        <f t="shared" si="12"/>
        <v>86.003352753850393</v>
      </c>
      <c r="D171" s="84">
        <v>127.66</v>
      </c>
      <c r="E171" s="84">
        <v>126.77</v>
      </c>
      <c r="F171" s="84">
        <v>121.18</v>
      </c>
      <c r="G171" s="84">
        <v>128.99</v>
      </c>
      <c r="H171" s="85">
        <v>122.32</v>
      </c>
      <c r="I171" s="83">
        <f t="shared" si="11"/>
        <v>1.8235874439461908</v>
      </c>
      <c r="J171" s="84">
        <v>0.18</v>
      </c>
      <c r="K171" s="84">
        <v>2.62</v>
      </c>
      <c r="L171" s="84">
        <v>2.2000000000000002</v>
      </c>
      <c r="M171" s="84">
        <v>1.41</v>
      </c>
      <c r="N171" s="85">
        <v>0.87</v>
      </c>
      <c r="O171" s="83">
        <f t="shared" si="8"/>
        <v>3.0495067264574023</v>
      </c>
      <c r="P171" s="84">
        <v>0.57999999999999996</v>
      </c>
      <c r="Q171" s="84">
        <v>4.59</v>
      </c>
      <c r="R171" s="84">
        <v>3.16</v>
      </c>
      <c r="S171" s="84">
        <v>2.84</v>
      </c>
      <c r="T171" s="85">
        <v>1.23</v>
      </c>
      <c r="U171" s="84">
        <f t="shared" si="9"/>
        <v>10.780642750373705</v>
      </c>
      <c r="V171" s="84">
        <v>7.71</v>
      </c>
      <c r="W171" s="84">
        <v>15.28</v>
      </c>
      <c r="X171" s="84">
        <v>14.21</v>
      </c>
      <c r="Y171" s="84">
        <v>4.24</v>
      </c>
      <c r="Z171" s="85">
        <v>3.93</v>
      </c>
    </row>
    <row r="172" spans="1:26" ht="15" customHeight="1" x14ac:dyDescent="0.25">
      <c r="A172" s="416"/>
      <c r="B172" s="53" t="s">
        <v>58</v>
      </c>
      <c r="C172" s="83">
        <f t="shared" si="12"/>
        <v>88.732189226928114</v>
      </c>
      <c r="D172" s="84">
        <v>129.32</v>
      </c>
      <c r="E172" s="84">
        <v>129.22</v>
      </c>
      <c r="F172" s="84">
        <v>125.78</v>
      </c>
      <c r="G172" s="84">
        <v>129.03</v>
      </c>
      <c r="H172" s="85">
        <v>124.42</v>
      </c>
      <c r="I172" s="83">
        <f t="shared" si="11"/>
        <v>2.0020029895366247</v>
      </c>
      <c r="J172" s="84">
        <v>1.3</v>
      </c>
      <c r="K172" s="84">
        <v>1.94</v>
      </c>
      <c r="L172" s="84">
        <v>3.8</v>
      </c>
      <c r="M172" s="84">
        <v>0.03</v>
      </c>
      <c r="N172" s="85">
        <v>1.72</v>
      </c>
      <c r="O172" s="83">
        <f t="shared" si="8"/>
        <v>6.3192077727952229</v>
      </c>
      <c r="P172" s="84">
        <v>6.25</v>
      </c>
      <c r="Q172" s="84">
        <v>8.15</v>
      </c>
      <c r="R172" s="84">
        <v>5.32</v>
      </c>
      <c r="S172" s="84">
        <v>4.37</v>
      </c>
      <c r="T172" s="85">
        <v>4.3899999999999997</v>
      </c>
      <c r="U172" s="84">
        <f t="shared" si="9"/>
        <v>12.251016442451432</v>
      </c>
      <c r="V172" s="84">
        <v>11.39</v>
      </c>
      <c r="W172" s="84">
        <v>14.94</v>
      </c>
      <c r="X172" s="84">
        <v>12.55</v>
      </c>
      <c r="Y172" s="84">
        <v>2.2599999999999998</v>
      </c>
      <c r="Z172" s="85">
        <v>10.19</v>
      </c>
    </row>
    <row r="173" spans="1:26" ht="15" customHeight="1" x14ac:dyDescent="0.25">
      <c r="A173" s="416"/>
      <c r="B173" s="53" t="s">
        <v>59</v>
      </c>
      <c r="C173" s="83">
        <f t="shared" si="12"/>
        <v>90.309413619439951</v>
      </c>
      <c r="D173" s="84">
        <v>131.72999999999999</v>
      </c>
      <c r="E173" s="84">
        <v>132.91</v>
      </c>
      <c r="F173" s="84">
        <v>125.2</v>
      </c>
      <c r="G173" s="84">
        <v>130.04</v>
      </c>
      <c r="H173" s="85">
        <v>126.21</v>
      </c>
      <c r="I173" s="83">
        <f t="shared" si="11"/>
        <v>1.7634977578475346</v>
      </c>
      <c r="J173" s="84">
        <v>1.86</v>
      </c>
      <c r="K173" s="84">
        <v>2.86</v>
      </c>
      <c r="L173" s="84">
        <v>-0.46</v>
      </c>
      <c r="M173" s="84">
        <v>0.79</v>
      </c>
      <c r="N173" s="85">
        <v>1.43</v>
      </c>
      <c r="O173" s="83">
        <f t="shared" si="8"/>
        <v>8.209043348281023</v>
      </c>
      <c r="P173" s="84">
        <v>8.23</v>
      </c>
      <c r="Q173" s="84">
        <v>11.24</v>
      </c>
      <c r="R173" s="84">
        <v>4.83</v>
      </c>
      <c r="S173" s="84">
        <v>5.19</v>
      </c>
      <c r="T173" s="85">
        <v>5.89</v>
      </c>
      <c r="U173" s="84">
        <f t="shared" si="9"/>
        <v>13.542720478325872</v>
      </c>
      <c r="V173" s="84">
        <v>12.76</v>
      </c>
      <c r="W173" s="84">
        <v>17.309999999999999</v>
      </c>
      <c r="X173" s="84">
        <v>12.23</v>
      </c>
      <c r="Y173" s="84">
        <v>2.73</v>
      </c>
      <c r="Z173" s="85">
        <v>10.81</v>
      </c>
    </row>
    <row r="174" spans="1:26" ht="15" customHeight="1" x14ac:dyDescent="0.25">
      <c r="A174" s="416"/>
      <c r="B174" s="53" t="s">
        <v>60</v>
      </c>
      <c r="C174" s="83">
        <f t="shared" si="12"/>
        <v>91.670444871698436</v>
      </c>
      <c r="D174" s="84">
        <v>132.83000000000001</v>
      </c>
      <c r="E174" s="84">
        <v>135.27000000000001</v>
      </c>
      <c r="F174" s="84">
        <v>128.13999999999999</v>
      </c>
      <c r="G174" s="84">
        <v>119.3</v>
      </c>
      <c r="H174" s="85">
        <v>127.64</v>
      </c>
      <c r="I174" s="83">
        <f t="shared" si="11"/>
        <v>1.5555306427503757</v>
      </c>
      <c r="J174" s="84">
        <v>0.83</v>
      </c>
      <c r="K174" s="84">
        <v>1.78</v>
      </c>
      <c r="L174" s="84">
        <v>2.35</v>
      </c>
      <c r="M174" s="84">
        <v>0.68</v>
      </c>
      <c r="N174" s="85">
        <v>1.1399999999999999</v>
      </c>
      <c r="O174" s="83">
        <f t="shared" si="8"/>
        <v>9.8398355754858091</v>
      </c>
      <c r="P174" s="84">
        <v>9.1300000000000008</v>
      </c>
      <c r="Q174" s="84">
        <v>13.21</v>
      </c>
      <c r="R174" s="84">
        <v>7.29</v>
      </c>
      <c r="S174" s="84">
        <v>5.09</v>
      </c>
      <c r="T174" s="85">
        <v>7.09</v>
      </c>
      <c r="U174" s="84">
        <f t="shared" si="9"/>
        <v>15.41433482810166</v>
      </c>
      <c r="V174" s="84">
        <v>13.43</v>
      </c>
      <c r="W174" s="84">
        <v>19.63</v>
      </c>
      <c r="X174" s="84">
        <v>14.03</v>
      </c>
      <c r="Y174" s="84">
        <v>6.51</v>
      </c>
      <c r="Z174" s="85">
        <v>11.91</v>
      </c>
    </row>
    <row r="175" spans="1:26" ht="15" customHeight="1" x14ac:dyDescent="0.25">
      <c r="A175" s="416"/>
      <c r="B175" s="53" t="s">
        <v>61</v>
      </c>
      <c r="C175" s="83">
        <f t="shared" ref="C175:C192" si="13">IF($B175="Diciembre",C163/(1+O175/100),
IF($B175="Enero",C174*(1+O175/100),
IF($B175="Febrero",C173*(1+O175/100),
IF($B175="Marzo",C172*(1+O175/100),
IF($B175="Abril",C171*(1+O175/100),
IF($B175="Mayo",C170*(1+O175/100),
IF($B175="Junio",C169*(1+O175/100),
IF($B175="Julio",C168*(1+O175/100),
IF($B175="Agosto",C167*(1+O175/100),
IF($B175="Septiembre",C166*(1+O175/100),
IF($B175="Octubre",C165*(1+O175/100),
IF($B175="Noviembre",C164*(1+O175/100),"Error"))))))))))))</f>
        <v>93.29818086403057</v>
      </c>
      <c r="D175" s="84">
        <v>133.16999999999999</v>
      </c>
      <c r="E175" s="84">
        <v>139.21</v>
      </c>
      <c r="F175" s="84">
        <v>129.59</v>
      </c>
      <c r="G175" s="84">
        <v>133.51</v>
      </c>
      <c r="H175" s="85">
        <v>128.16</v>
      </c>
      <c r="I175" s="83">
        <f t="shared" si="11"/>
        <v>1.616412556053813</v>
      </c>
      <c r="J175" s="84">
        <v>0.26</v>
      </c>
      <c r="K175" s="84">
        <v>2.91</v>
      </c>
      <c r="L175" s="84">
        <v>1.1299999999999999</v>
      </c>
      <c r="M175" s="84">
        <v>0.56000000000000005</v>
      </c>
      <c r="N175" s="85">
        <v>0.41</v>
      </c>
      <c r="O175" s="83">
        <f t="shared" si="8"/>
        <v>11.790194319880429</v>
      </c>
      <c r="P175" s="84">
        <v>9.42</v>
      </c>
      <c r="Q175" s="84">
        <v>16.510000000000002</v>
      </c>
      <c r="R175" s="84">
        <v>8.5</v>
      </c>
      <c r="S175" s="84">
        <v>7.99</v>
      </c>
      <c r="T175" s="85">
        <v>7.53</v>
      </c>
      <c r="U175" s="84">
        <f t="shared" si="9"/>
        <v>16.324753363228716</v>
      </c>
      <c r="V175" s="84">
        <v>12.72</v>
      </c>
      <c r="W175" s="84">
        <v>22.54</v>
      </c>
      <c r="X175" s="84">
        <v>12.87</v>
      </c>
      <c r="Y175" s="84">
        <v>5.74</v>
      </c>
      <c r="Z175" s="85">
        <v>11.57</v>
      </c>
    </row>
    <row r="176" spans="1:26" ht="15" customHeight="1" x14ac:dyDescent="0.25">
      <c r="A176" s="416"/>
      <c r="B176" s="53" t="s">
        <v>62</v>
      </c>
      <c r="C176" s="83">
        <f t="shared" si="13"/>
        <v>95.899509542155656</v>
      </c>
      <c r="D176" s="84">
        <v>135.6</v>
      </c>
      <c r="E176" s="84">
        <v>143.84</v>
      </c>
      <c r="F176" s="84">
        <v>133.75</v>
      </c>
      <c r="G176" s="84">
        <v>128.34</v>
      </c>
      <c r="H176" s="85">
        <v>129.6</v>
      </c>
      <c r="I176" s="83">
        <f t="shared" si="11"/>
        <v>2.1612705530642775</v>
      </c>
      <c r="J176" s="84">
        <v>1.83</v>
      </c>
      <c r="K176" s="84">
        <v>3.32</v>
      </c>
      <c r="L176" s="84">
        <v>3.21</v>
      </c>
      <c r="M176" s="84">
        <v>-3.88</v>
      </c>
      <c r="N176" s="85">
        <v>1.1299999999999999</v>
      </c>
      <c r="O176" s="83">
        <f t="shared" si="8"/>
        <v>14.907115097159956</v>
      </c>
      <c r="P176" s="84">
        <v>20.38</v>
      </c>
      <c r="Q176" s="84">
        <v>20.38</v>
      </c>
      <c r="R176" s="84">
        <v>11.98</v>
      </c>
      <c r="S176" s="84">
        <v>3.81</v>
      </c>
      <c r="T176" s="85">
        <v>8.74</v>
      </c>
      <c r="U176" s="84">
        <f t="shared" si="9"/>
        <v>18.525665171898375</v>
      </c>
      <c r="V176" s="84">
        <v>14.57</v>
      </c>
      <c r="W176" s="84">
        <v>25.9</v>
      </c>
      <c r="X176" s="84">
        <v>14.79</v>
      </c>
      <c r="Y176" s="84">
        <v>6</v>
      </c>
      <c r="Z176" s="85">
        <v>12.59</v>
      </c>
    </row>
    <row r="177" spans="1:38" ht="15" customHeight="1" x14ac:dyDescent="0.25">
      <c r="A177" s="416"/>
      <c r="B177" s="53" t="s">
        <v>63</v>
      </c>
      <c r="C177" s="83">
        <f t="shared" si="13"/>
        <v>96.851370638201246</v>
      </c>
      <c r="D177" s="84">
        <v>135.96</v>
      </c>
      <c r="E177" s="84">
        <v>146.84</v>
      </c>
      <c r="F177" s="84">
        <v>138.24</v>
      </c>
      <c r="G177" s="84">
        <v>128.13999999999999</v>
      </c>
      <c r="H177" s="85">
        <v>130.06</v>
      </c>
      <c r="I177" s="83">
        <f t="shared" si="11"/>
        <v>1.5399850523168932</v>
      </c>
      <c r="J177" s="84">
        <v>0.27</v>
      </c>
      <c r="K177" s="84">
        <v>2.09</v>
      </c>
      <c r="L177" s="84">
        <v>3.36</v>
      </c>
      <c r="M177" s="84">
        <v>-0.16</v>
      </c>
      <c r="N177" s="85">
        <v>0.36</v>
      </c>
      <c r="O177" s="83">
        <f t="shared" si="8"/>
        <v>16.047638266068777</v>
      </c>
      <c r="P177" s="84">
        <v>11.71</v>
      </c>
      <c r="Q177" s="84">
        <v>22.89</v>
      </c>
      <c r="R177" s="84">
        <v>15.75</v>
      </c>
      <c r="S177" s="84">
        <v>3.65</v>
      </c>
      <c r="T177" s="85">
        <v>9.1300000000000008</v>
      </c>
      <c r="U177" s="84">
        <f t="shared" si="9"/>
        <v>19.076128550074756</v>
      </c>
      <c r="V177" s="84">
        <v>13.29</v>
      </c>
      <c r="W177" s="84">
        <v>27.29</v>
      </c>
      <c r="X177" s="84">
        <v>19.190000000000001</v>
      </c>
      <c r="Y177" s="84">
        <v>4.17</v>
      </c>
      <c r="Z177" s="85">
        <v>10.67</v>
      </c>
    </row>
    <row r="178" spans="1:38" ht="15" customHeight="1" x14ac:dyDescent="0.25">
      <c r="A178" s="416"/>
      <c r="B178" s="53" t="s">
        <v>64</v>
      </c>
      <c r="C178" s="83">
        <f t="shared" si="13"/>
        <v>97.77532497978946</v>
      </c>
      <c r="D178" s="84">
        <v>137.22999999999999</v>
      </c>
      <c r="E178" s="84">
        <v>149.19999999999999</v>
      </c>
      <c r="F178" s="84">
        <v>137.74</v>
      </c>
      <c r="G178" s="84">
        <v>129.09</v>
      </c>
      <c r="H178" s="85">
        <v>130.84</v>
      </c>
      <c r="I178" s="83">
        <f t="shared" si="11"/>
        <v>0.93002989536621872</v>
      </c>
      <c r="J178" s="84">
        <v>0.93</v>
      </c>
      <c r="K178" s="84">
        <v>1.61</v>
      </c>
      <c r="L178" s="84">
        <v>-0.36</v>
      </c>
      <c r="M178" s="84">
        <v>0.74</v>
      </c>
      <c r="N178" s="85">
        <v>0.6</v>
      </c>
      <c r="O178" s="83">
        <f t="shared" si="8"/>
        <v>17.154723467862496</v>
      </c>
      <c r="P178" s="84">
        <v>12.75</v>
      </c>
      <c r="Q178" s="84">
        <v>24.87</v>
      </c>
      <c r="R178" s="84">
        <v>15.33</v>
      </c>
      <c r="S178" s="84">
        <v>4.42</v>
      </c>
      <c r="T178" s="85">
        <v>9.7799999999999994</v>
      </c>
      <c r="U178" s="84">
        <f t="shared" si="9"/>
        <v>19.862212257100172</v>
      </c>
      <c r="V178" s="84">
        <v>14.2</v>
      </c>
      <c r="W178" s="84">
        <v>28.53</v>
      </c>
      <c r="X178" s="84">
        <v>18.66</v>
      </c>
      <c r="Y178" s="84">
        <v>5.91</v>
      </c>
      <c r="Z178" s="85">
        <v>11.22</v>
      </c>
    </row>
    <row r="179" spans="1:38" ht="15" customHeight="1" x14ac:dyDescent="0.25">
      <c r="A179" s="416"/>
      <c r="B179" s="53" t="s">
        <v>65</v>
      </c>
      <c r="C179" s="83">
        <f t="shared" si="13"/>
        <v>97.655464409013121</v>
      </c>
      <c r="D179" s="84">
        <v>137.11000000000001</v>
      </c>
      <c r="E179" s="84">
        <v>147.5</v>
      </c>
      <c r="F179" s="84">
        <v>140.49</v>
      </c>
      <c r="G179" s="84">
        <v>131.12</v>
      </c>
      <c r="H179" s="85">
        <v>131.03</v>
      </c>
      <c r="I179" s="83">
        <f t="shared" si="11"/>
        <v>-6.904334828101559E-2</v>
      </c>
      <c r="J179" s="84">
        <v>-0.09</v>
      </c>
      <c r="K179" s="84">
        <v>-1.1399999999999999</v>
      </c>
      <c r="L179" s="84">
        <v>1.99</v>
      </c>
      <c r="M179" s="84">
        <v>1.57</v>
      </c>
      <c r="N179" s="85">
        <v>0.15</v>
      </c>
      <c r="O179" s="83">
        <f t="shared" si="8"/>
        <v>17.011106128550093</v>
      </c>
      <c r="P179" s="84">
        <v>12.65</v>
      </c>
      <c r="Q179" s="84">
        <v>23.44</v>
      </c>
      <c r="R179" s="84">
        <v>17.63</v>
      </c>
      <c r="S179" s="84">
        <v>6.05</v>
      </c>
      <c r="T179" s="85">
        <v>9.94</v>
      </c>
      <c r="U179" s="84">
        <f t="shared" si="9"/>
        <v>18.562884902840079</v>
      </c>
      <c r="V179" s="84">
        <v>14.05</v>
      </c>
      <c r="W179" s="84">
        <v>25.77</v>
      </c>
      <c r="X179" s="84">
        <v>17.690000000000001</v>
      </c>
      <c r="Y179" s="84">
        <v>6.57</v>
      </c>
      <c r="Z179" s="85">
        <v>11.34</v>
      </c>
    </row>
    <row r="180" spans="1:38" ht="15" customHeight="1" x14ac:dyDescent="0.25">
      <c r="A180" s="416"/>
      <c r="B180" s="53" t="s">
        <v>66</v>
      </c>
      <c r="C180" s="83">
        <f t="shared" si="13"/>
        <v>70.882699785393115</v>
      </c>
      <c r="D180" s="84">
        <v>139.01</v>
      </c>
      <c r="E180" s="84">
        <v>146.25</v>
      </c>
      <c r="F180" s="84">
        <v>145.63</v>
      </c>
      <c r="G180" s="84">
        <v>131.19999999999999</v>
      </c>
      <c r="H180" s="85">
        <v>132.83000000000001</v>
      </c>
      <c r="I180" s="83">
        <f t="shared" si="11"/>
        <v>0.67107623318385845</v>
      </c>
      <c r="J180" s="84">
        <v>1.39</v>
      </c>
      <c r="K180" s="84">
        <v>-0.84</v>
      </c>
      <c r="L180" s="84">
        <v>3.66</v>
      </c>
      <c r="M180" s="84">
        <v>0.06</v>
      </c>
      <c r="N180" s="85">
        <v>1.37</v>
      </c>
      <c r="O180" s="83">
        <f t="shared" si="8"/>
        <v>17.741405082212275</v>
      </c>
      <c r="P180" s="84">
        <v>14.22</v>
      </c>
      <c r="Q180" s="84">
        <v>22.4</v>
      </c>
      <c r="R180" s="84">
        <v>21.93</v>
      </c>
      <c r="S180" s="84">
        <v>6.12</v>
      </c>
      <c r="T180" s="85">
        <v>11.44</v>
      </c>
      <c r="U180" s="84">
        <f t="shared" si="9"/>
        <v>17.741405082212275</v>
      </c>
      <c r="V180" s="84">
        <v>14.22</v>
      </c>
      <c r="W180" s="84">
        <v>22.4</v>
      </c>
      <c r="X180" s="84">
        <v>21.93</v>
      </c>
      <c r="Y180" s="84">
        <v>6.12</v>
      </c>
      <c r="Z180" s="85">
        <v>11.44</v>
      </c>
    </row>
    <row r="181" spans="1:38" ht="15" customHeight="1" x14ac:dyDescent="0.25">
      <c r="A181" s="478">
        <v>2023</v>
      </c>
      <c r="B181" s="236" t="s">
        <v>55</v>
      </c>
      <c r="C181" s="223">
        <f t="shared" si="13"/>
        <v>71.26196990819102</v>
      </c>
      <c r="D181" s="229">
        <v>140.02000000000001</v>
      </c>
      <c r="E181" s="229">
        <v>147.29</v>
      </c>
      <c r="F181" s="229">
        <v>145.43</v>
      </c>
      <c r="G181" s="229">
        <v>131.75</v>
      </c>
      <c r="H181" s="234">
        <v>133.62</v>
      </c>
      <c r="I181" s="223">
        <f t="shared" si="11"/>
        <v>0.53506726457399112</v>
      </c>
      <c r="J181" s="229">
        <v>0.72</v>
      </c>
      <c r="K181" s="229">
        <v>0.71</v>
      </c>
      <c r="L181" s="229">
        <v>-0.13</v>
      </c>
      <c r="M181" s="229">
        <v>0.42</v>
      </c>
      <c r="N181" s="234">
        <v>0.6</v>
      </c>
      <c r="O181" s="223">
        <f t="shared" si="8"/>
        <v>0.53506726457399112</v>
      </c>
      <c r="P181" s="229">
        <v>0.72</v>
      </c>
      <c r="Q181" s="229">
        <v>0.71</v>
      </c>
      <c r="R181" s="229">
        <v>-0.13</v>
      </c>
      <c r="S181" s="229">
        <v>0.42</v>
      </c>
      <c r="T181" s="234">
        <v>0.6</v>
      </c>
      <c r="U181" s="229">
        <f t="shared" si="9"/>
        <v>16.989760837070275</v>
      </c>
      <c r="V181" s="229">
        <v>14.59</v>
      </c>
      <c r="W181" s="229">
        <v>20.95</v>
      </c>
      <c r="X181" s="229">
        <v>20.63</v>
      </c>
      <c r="Y181" s="229">
        <v>5.09</v>
      </c>
      <c r="Z181" s="234">
        <v>11.87</v>
      </c>
    </row>
    <row r="182" spans="1:38" ht="15" customHeight="1" x14ac:dyDescent="0.25">
      <c r="A182" s="416"/>
      <c r="B182" s="53" t="s">
        <v>56</v>
      </c>
      <c r="C182" s="83">
        <f t="shared" si="13"/>
        <v>72.480537815861879</v>
      </c>
      <c r="D182" s="84">
        <v>139.66</v>
      </c>
      <c r="E182" s="84">
        <v>149.35</v>
      </c>
      <c r="F182" s="84">
        <v>150.46</v>
      </c>
      <c r="G182" s="84">
        <v>137.19999999999999</v>
      </c>
      <c r="H182" s="85">
        <v>135.28</v>
      </c>
      <c r="I182" s="83">
        <f t="shared" si="11"/>
        <v>1.7135426008968635</v>
      </c>
      <c r="J182" s="84">
        <v>-0.26</v>
      </c>
      <c r="K182" s="84">
        <v>1.4</v>
      </c>
      <c r="L182" s="84">
        <v>3.45</v>
      </c>
      <c r="M182" s="84">
        <v>4.1399999999999997</v>
      </c>
      <c r="N182" s="85">
        <v>1.25</v>
      </c>
      <c r="O182" s="83">
        <f t="shared" si="8"/>
        <v>2.2542002989536654</v>
      </c>
      <c r="P182" s="84">
        <v>0.46</v>
      </c>
      <c r="Q182" s="84">
        <v>2.12</v>
      </c>
      <c r="R182" s="84">
        <v>3.32</v>
      </c>
      <c r="S182" s="84">
        <v>4.58</v>
      </c>
      <c r="T182" s="85">
        <v>1.85</v>
      </c>
      <c r="U182" s="84">
        <f t="shared" si="9"/>
        <v>17.010388639760858</v>
      </c>
      <c r="V182" s="84">
        <v>14.09</v>
      </c>
      <c r="W182" s="84">
        <v>19.510000000000002</v>
      </c>
      <c r="X182" s="84">
        <v>22.12</v>
      </c>
      <c r="Y182" s="84">
        <v>7.91</v>
      </c>
      <c r="Z182" s="85">
        <v>12.94</v>
      </c>
    </row>
    <row r="183" spans="1:38" ht="15" customHeight="1" x14ac:dyDescent="0.25">
      <c r="A183" s="416"/>
      <c r="B183" s="53" t="s">
        <v>57</v>
      </c>
      <c r="C183" s="83">
        <f t="shared" si="13"/>
        <v>73.588352829533235</v>
      </c>
      <c r="D183" s="84">
        <v>140</v>
      </c>
      <c r="E183" s="84">
        <v>151.83000000000001</v>
      </c>
      <c r="F183" s="84">
        <v>154.36000000000001</v>
      </c>
      <c r="G183" s="84">
        <v>143.99</v>
      </c>
      <c r="H183" s="85">
        <v>135.66999999999999</v>
      </c>
      <c r="I183" s="83">
        <f>+J183*0.0732436472346786+K183*0.439461883408072+L183*0.152466367713005+M183*0.0597907324364724+N183*0.275037369207773</f>
        <v>1.5172047832585971</v>
      </c>
      <c r="J183" s="84">
        <v>0.25</v>
      </c>
      <c r="K183" s="84">
        <v>1.66</v>
      </c>
      <c r="L183" s="84">
        <v>2.6</v>
      </c>
      <c r="M183" s="84">
        <v>4.95</v>
      </c>
      <c r="N183" s="85">
        <v>0.28000000000000003</v>
      </c>
      <c r="O183" s="83">
        <f t="shared" si="8"/>
        <v>3.8170852017937267</v>
      </c>
      <c r="P183" s="84">
        <v>0.71</v>
      </c>
      <c r="Q183" s="84">
        <v>3.82</v>
      </c>
      <c r="R183" s="84">
        <v>6</v>
      </c>
      <c r="S183" s="84">
        <v>9.75</v>
      </c>
      <c r="T183" s="85">
        <v>2.14</v>
      </c>
      <c r="U183" s="84">
        <f t="shared" si="9"/>
        <v>17.268505231689108</v>
      </c>
      <c r="V183" s="84">
        <v>9.67</v>
      </c>
      <c r="W183" s="84">
        <v>19.77</v>
      </c>
      <c r="X183" s="84">
        <v>27.39</v>
      </c>
      <c r="Y183" s="84">
        <v>11.63</v>
      </c>
      <c r="Z183" s="85">
        <v>10.91</v>
      </c>
    </row>
    <row r="184" spans="1:38" ht="15" customHeight="1" x14ac:dyDescent="0.25">
      <c r="A184" s="416"/>
      <c r="B184" s="53" t="s">
        <v>58</v>
      </c>
      <c r="C184" s="83">
        <f t="shared" si="13"/>
        <v>74.807725981626177</v>
      </c>
      <c r="D184" s="84">
        <v>144.06</v>
      </c>
      <c r="E184" s="84">
        <v>154.4</v>
      </c>
      <c r="F184" s="84">
        <v>151.91</v>
      </c>
      <c r="G184" s="84">
        <v>146.72</v>
      </c>
      <c r="H184" s="85">
        <v>139.87</v>
      </c>
      <c r="I184" s="83">
        <f t="shared" ref="I184:I204" si="14">+J184*0.0732436472346786+K184*0.439461883408072+L184*0.152466367713005+M184*0.0597907324364724+N184*0.275037369207773</f>
        <v>1.6788938714499255</v>
      </c>
      <c r="J184" s="84">
        <v>2.9</v>
      </c>
      <c r="K184" s="84">
        <v>1.69</v>
      </c>
      <c r="L184" s="84">
        <v>-1.59</v>
      </c>
      <c r="M184" s="84">
        <v>1.9</v>
      </c>
      <c r="N184" s="85">
        <v>3.1</v>
      </c>
      <c r="O184" s="83">
        <f t="shared" si="8"/>
        <v>5.5373542600896908</v>
      </c>
      <c r="P184" s="84">
        <v>3.63</v>
      </c>
      <c r="Q184" s="84">
        <v>5.57</v>
      </c>
      <c r="R184" s="84">
        <v>4.32</v>
      </c>
      <c r="S184" s="84">
        <v>11.83</v>
      </c>
      <c r="T184" s="85">
        <v>5.3</v>
      </c>
      <c r="U184" s="84">
        <f t="shared" si="9"/>
        <v>16.802511210762347</v>
      </c>
      <c r="V184" s="84">
        <v>11.4</v>
      </c>
      <c r="W184" s="84">
        <v>19.489999999999998</v>
      </c>
      <c r="X184" s="84">
        <v>20.77</v>
      </c>
      <c r="Y184" s="84">
        <v>13.71</v>
      </c>
      <c r="Z184" s="85">
        <v>12.42</v>
      </c>
    </row>
    <row r="185" spans="1:38" ht="15" customHeight="1" x14ac:dyDescent="0.25">
      <c r="A185" s="416"/>
      <c r="B185" s="53" t="s">
        <v>59</v>
      </c>
      <c r="C185" s="83">
        <f t="shared" si="13"/>
        <v>75.485720594371642</v>
      </c>
      <c r="D185" s="84">
        <v>145.62</v>
      </c>
      <c r="E185" s="84">
        <v>156.93</v>
      </c>
      <c r="F185" s="84">
        <v>151.04</v>
      </c>
      <c r="G185" s="84">
        <v>145.5</v>
      </c>
      <c r="H185" s="85">
        <v>141.13</v>
      </c>
      <c r="I185" s="83">
        <f t="shared" si="14"/>
        <v>0.90582959641255623</v>
      </c>
      <c r="J185" s="84">
        <v>1.08</v>
      </c>
      <c r="K185" s="84">
        <v>1.63</v>
      </c>
      <c r="L185" s="84">
        <v>-0.56999999999999995</v>
      </c>
      <c r="M185" s="84">
        <v>-0.84</v>
      </c>
      <c r="N185" s="85">
        <v>0.9</v>
      </c>
      <c r="O185" s="83">
        <f t="shared" si="8"/>
        <v>6.4938565022421573</v>
      </c>
      <c r="P185" s="84">
        <v>4.75</v>
      </c>
      <c r="Q185" s="84">
        <v>7.3</v>
      </c>
      <c r="R185" s="84">
        <v>3.72</v>
      </c>
      <c r="S185" s="84">
        <v>10.9</v>
      </c>
      <c r="T185" s="85">
        <v>6.25</v>
      </c>
      <c r="U185" s="84">
        <f t="shared" si="9"/>
        <v>15.822451420029914</v>
      </c>
      <c r="V185" s="84">
        <v>10.54</v>
      </c>
      <c r="W185" s="84">
        <v>18.07</v>
      </c>
      <c r="X185" s="84">
        <v>20.63</v>
      </c>
      <c r="Y185" s="84">
        <v>11.88</v>
      </c>
      <c r="Z185" s="85">
        <v>11.83</v>
      </c>
    </row>
    <row r="186" spans="1:38" ht="15" customHeight="1" x14ac:dyDescent="0.25">
      <c r="A186" s="416"/>
      <c r="B186" s="53" t="s">
        <v>60</v>
      </c>
      <c r="C186" s="83">
        <f t="shared" si="13"/>
        <v>75.550426221814021</v>
      </c>
      <c r="D186" s="84">
        <v>145.91</v>
      </c>
      <c r="E186" s="84">
        <v>157.72</v>
      </c>
      <c r="F186" s="84">
        <v>148.35</v>
      </c>
      <c r="G186" s="84">
        <v>146.16</v>
      </c>
      <c r="H186" s="85">
        <v>141.57</v>
      </c>
      <c r="I186" s="83">
        <f t="shared" si="14"/>
        <v>8.0149476831090485E-2</v>
      </c>
      <c r="J186" s="84">
        <v>0.2</v>
      </c>
      <c r="K186" s="84">
        <v>0.51</v>
      </c>
      <c r="L186" s="84">
        <v>-1.78</v>
      </c>
      <c r="M186" s="84">
        <v>0.46</v>
      </c>
      <c r="N186" s="85">
        <v>0.31</v>
      </c>
      <c r="O186" s="83">
        <f t="shared" si="8"/>
        <v>6.5851420029895404</v>
      </c>
      <c r="P186" s="84">
        <v>4.96</v>
      </c>
      <c r="Q186" s="84">
        <v>7.84</v>
      </c>
      <c r="R186" s="84">
        <v>1.87</v>
      </c>
      <c r="S186" s="84">
        <v>11.4</v>
      </c>
      <c r="T186" s="85">
        <v>6.58</v>
      </c>
      <c r="U186" s="84">
        <f t="shared" si="9"/>
        <v>14.019865470852034</v>
      </c>
      <c r="V186" s="84">
        <v>9.85</v>
      </c>
      <c r="W186" s="84">
        <v>16.59</v>
      </c>
      <c r="X186" s="84">
        <v>15.77</v>
      </c>
      <c r="Y186" s="84">
        <v>10.08</v>
      </c>
      <c r="Z186" s="85">
        <v>10.91</v>
      </c>
    </row>
    <row r="187" spans="1:38" ht="15" customHeight="1" x14ac:dyDescent="0.25">
      <c r="A187" s="416"/>
      <c r="B187" s="53" t="s">
        <v>61</v>
      </c>
      <c r="C187" s="83">
        <f>IF($B187="Diciembre",C175/(1+O187/100),
IF($B187="Enero",C186*(1+O187/100),
IF($B187="Febrero",C185*(1+O187/100),
IF($B187="Marzo",C184*(1+O187/100),
IF($B187="Abril",C183*(1+O187/100),
IF($B187="Mayo",C182*(1+O187/100),
IF($B187="Junio",C181*(1+O187/100),
IF($B187="Julio",C180*(1+O187/100),
IF($B187="Agosto",C179*(1+O187/100),
IF($B187="Septiembre",C178*(1+O187/100),
IF($B187="Octubre",C177*(1+O187/100),
IF($B187="Noviembre",C176*(1+O187/100),"Error"))))))))))))</f>
        <v>76.270632594790442</v>
      </c>
      <c r="D187" s="84">
        <v>149.38999999999999</v>
      </c>
      <c r="E187" s="84">
        <v>158.52000000000001</v>
      </c>
      <c r="F187" s="84">
        <v>146.93</v>
      </c>
      <c r="G187" s="84">
        <v>146.87</v>
      </c>
      <c r="H187" s="85">
        <v>144.97999999999999</v>
      </c>
      <c r="I187" s="83">
        <f t="shared" si="14"/>
        <v>0.94587443946188365</v>
      </c>
      <c r="J187" s="84">
        <v>2.39</v>
      </c>
      <c r="K187" s="84">
        <v>0.51</v>
      </c>
      <c r="L187" s="84">
        <v>-0.95</v>
      </c>
      <c r="M187" s="84">
        <v>0.48</v>
      </c>
      <c r="N187" s="85">
        <v>2.41</v>
      </c>
      <c r="O187" s="83">
        <f t="shared" si="8"/>
        <v>7.6011958146487348</v>
      </c>
      <c r="P187" s="84">
        <v>7.46</v>
      </c>
      <c r="Q187" s="84">
        <v>8.39</v>
      </c>
      <c r="R187" s="84">
        <v>0.9</v>
      </c>
      <c r="S187" s="84">
        <v>11.94</v>
      </c>
      <c r="T187" s="85">
        <v>9.15</v>
      </c>
      <c r="U187" s="84">
        <f t="shared" si="9"/>
        <v>13.235366218236187</v>
      </c>
      <c r="V187" s="84">
        <v>12.18</v>
      </c>
      <c r="W187" s="84">
        <v>13.87</v>
      </c>
      <c r="X187" s="84">
        <v>13.39</v>
      </c>
      <c r="Y187" s="84">
        <v>10</v>
      </c>
      <c r="Z187" s="85">
        <v>13.12</v>
      </c>
    </row>
    <row r="188" spans="1:38" ht="15" customHeight="1" x14ac:dyDescent="0.25">
      <c r="A188" s="416"/>
      <c r="B188" s="53" t="s">
        <v>62</v>
      </c>
      <c r="C188" s="83">
        <f t="shared" si="13"/>
        <v>76.811703869818942</v>
      </c>
      <c r="D188" s="84">
        <v>150.65</v>
      </c>
      <c r="E188" s="84">
        <v>159.82</v>
      </c>
      <c r="F188" s="84">
        <v>148.56</v>
      </c>
      <c r="G188" s="84">
        <v>145.63999999999999</v>
      </c>
      <c r="H188" s="85">
        <v>145.91</v>
      </c>
      <c r="I188" s="83">
        <f t="shared" si="14"/>
        <v>0.7161285500747393</v>
      </c>
      <c r="J188" s="84">
        <v>0.85</v>
      </c>
      <c r="K188" s="84">
        <v>0.82</v>
      </c>
      <c r="L188" s="84">
        <v>1.1000000000000001</v>
      </c>
      <c r="M188" s="84">
        <v>-0.84</v>
      </c>
      <c r="N188" s="85">
        <v>0.64</v>
      </c>
      <c r="O188" s="83">
        <f t="shared" si="8"/>
        <v>8.3645291479820685</v>
      </c>
      <c r="P188" s="84">
        <v>8.3699999999999992</v>
      </c>
      <c r="Q188" s="84">
        <v>9.2799999999999994</v>
      </c>
      <c r="R188" s="84">
        <v>2.0099999999999998</v>
      </c>
      <c r="S188" s="84">
        <v>11</v>
      </c>
      <c r="T188" s="85">
        <v>9.85</v>
      </c>
      <c r="U188" s="84">
        <f t="shared" si="9"/>
        <v>11.649177877429009</v>
      </c>
      <c r="V188" s="84">
        <v>11.1</v>
      </c>
      <c r="W188" s="84">
        <v>11.11</v>
      </c>
      <c r="X188" s="84">
        <v>11.07</v>
      </c>
      <c r="Y188" s="84">
        <v>13.48</v>
      </c>
      <c r="Z188" s="85">
        <v>12.58</v>
      </c>
    </row>
    <row r="189" spans="1:38" ht="15" customHeight="1" x14ac:dyDescent="0.25">
      <c r="A189" s="416"/>
      <c r="B189" s="53" t="s">
        <v>63</v>
      </c>
      <c r="C189" s="83">
        <f t="shared" si="13"/>
        <v>76.687802182032627</v>
      </c>
      <c r="D189" s="84">
        <v>150.94999999999999</v>
      </c>
      <c r="E189" s="84">
        <v>160.19</v>
      </c>
      <c r="F189" s="84">
        <v>145.54</v>
      </c>
      <c r="G189" s="84">
        <v>144.57</v>
      </c>
      <c r="H189" s="85">
        <v>146.21</v>
      </c>
      <c r="I189" s="83">
        <f t="shared" si="14"/>
        <v>-0.17967115097160036</v>
      </c>
      <c r="J189" s="84">
        <v>0.2</v>
      </c>
      <c r="K189" s="84">
        <v>0.23</v>
      </c>
      <c r="L189" s="84">
        <v>-2.0299999999999998</v>
      </c>
      <c r="M189" s="84">
        <v>-0.73</v>
      </c>
      <c r="N189" s="85">
        <v>0.21</v>
      </c>
      <c r="O189" s="83">
        <f t="shared" si="8"/>
        <v>8.1897309417040418</v>
      </c>
      <c r="P189" s="84">
        <v>8.59</v>
      </c>
      <c r="Q189" s="84">
        <v>9.5299999999999994</v>
      </c>
      <c r="R189" s="84">
        <v>-0.06</v>
      </c>
      <c r="S189" s="84">
        <v>10.19</v>
      </c>
      <c r="T189" s="85">
        <v>10.08</v>
      </c>
      <c r="U189" s="84">
        <f t="shared" si="9"/>
        <v>9.7910014947683184</v>
      </c>
      <c r="V189" s="84">
        <v>11.02</v>
      </c>
      <c r="W189" s="84">
        <v>9.1</v>
      </c>
      <c r="X189" s="84">
        <v>5.28</v>
      </c>
      <c r="Y189" s="84">
        <v>12.82</v>
      </c>
      <c r="Z189" s="85">
        <v>12.41</v>
      </c>
    </row>
    <row r="190" spans="1:38" ht="15" customHeight="1" x14ac:dyDescent="0.25">
      <c r="A190" s="416"/>
      <c r="B190" s="53" t="s">
        <v>64</v>
      </c>
      <c r="C190" s="83">
        <f>IF($B190="Diciembre",C178/(1+O190/100),
IF($B190="Enero",C189*(1+O190/100),
IF($B190="Febrero",C188*(1+O190/100),
IF($B190="Marzo",C187*(1+O190/100),
IF($B190="Abril",C186*(1+O190/100),
IF($B190="Mayo",C185*(1+O190/100),
IF($B190="Junio",C184*(1+O190/100),
IF($B190="Julio",C183*(1+O190/100),
IF($B190="Agosto",C182*(1+O190/100),
IF($B190="Septiembre",C181*(1+O190/100),
IF($B190="Octubre",C180*(1+O190/100),
IF($B190="Noviembre",C179*(1+O190/100),"Error"))))))))))))</f>
        <v>76.8519766862441</v>
      </c>
      <c r="D190" s="84">
        <v>150.53</v>
      </c>
      <c r="E190" s="84">
        <v>161.1</v>
      </c>
      <c r="F190" s="84">
        <v>147.27000000000001</v>
      </c>
      <c r="G190" s="84">
        <v>143.69</v>
      </c>
      <c r="H190" s="85">
        <v>145.44999999999999</v>
      </c>
      <c r="I190" s="83">
        <f t="shared" si="14"/>
        <v>0.22753363228699619</v>
      </c>
      <c r="J190" s="84">
        <v>-0.28000000000000003</v>
      </c>
      <c r="K190" s="84">
        <v>0.56000000000000005</v>
      </c>
      <c r="L190" s="84">
        <v>1.19</v>
      </c>
      <c r="M190" s="84">
        <v>-0.61</v>
      </c>
      <c r="N190" s="85">
        <v>-0.52</v>
      </c>
      <c r="O190" s="83">
        <f t="shared" si="8"/>
        <v>8.4213452914798257</v>
      </c>
      <c r="P190" s="84">
        <v>8.2799999999999994</v>
      </c>
      <c r="Q190" s="84">
        <v>10.15</v>
      </c>
      <c r="R190" s="84">
        <v>1.1299999999999999</v>
      </c>
      <c r="S190" s="84">
        <v>9.52</v>
      </c>
      <c r="T190" s="85">
        <v>9.5</v>
      </c>
      <c r="U190" s="84">
        <f t="shared" si="9"/>
        <v>9.0129596412556143</v>
      </c>
      <c r="V190" s="84">
        <v>9.69</v>
      </c>
      <c r="W190" s="84">
        <v>7.97</v>
      </c>
      <c r="X190" s="84">
        <v>6.92</v>
      </c>
      <c r="Y190" s="84">
        <v>11.31</v>
      </c>
      <c r="Z190" s="85">
        <v>11.16</v>
      </c>
    </row>
    <row r="191" spans="1:38" ht="15" customHeight="1" x14ac:dyDescent="0.25">
      <c r="A191" s="416"/>
      <c r="B191" s="53" t="s">
        <v>65</v>
      </c>
      <c r="C191" s="83">
        <f t="shared" si="13"/>
        <v>78.966929970184594</v>
      </c>
      <c r="D191" s="84">
        <v>151.38</v>
      </c>
      <c r="E191" s="84">
        <v>170.59</v>
      </c>
      <c r="F191" s="84">
        <v>147.38</v>
      </c>
      <c r="G191" s="84">
        <v>143.91999999999999</v>
      </c>
      <c r="H191" s="85">
        <v>145.75</v>
      </c>
      <c r="I191" s="83">
        <f t="shared" si="14"/>
        <v>2.7081763826606888</v>
      </c>
      <c r="J191" s="84">
        <v>0.56999999999999995</v>
      </c>
      <c r="K191" s="84">
        <v>5.89</v>
      </c>
      <c r="L191" s="84">
        <v>7.0000000000000007E-2</v>
      </c>
      <c r="M191" s="84">
        <v>0.16</v>
      </c>
      <c r="N191" s="85">
        <v>0.21</v>
      </c>
      <c r="O191" s="83">
        <f t="shared" si="8"/>
        <v>11.405082212257106</v>
      </c>
      <c r="P191" s="84">
        <v>8.9</v>
      </c>
      <c r="Q191" s="84">
        <v>16.64</v>
      </c>
      <c r="R191" s="84">
        <v>1.21</v>
      </c>
      <c r="S191" s="84">
        <v>9.6999999999999993</v>
      </c>
      <c r="T191" s="85">
        <v>9.73</v>
      </c>
      <c r="U191" s="84">
        <f t="shared" si="9"/>
        <v>12.065874439461892</v>
      </c>
      <c r="V191" s="84">
        <v>10.41</v>
      </c>
      <c r="W191" s="84">
        <v>15.66</v>
      </c>
      <c r="X191" s="84">
        <v>4.91</v>
      </c>
      <c r="Y191" s="84">
        <v>9.77</v>
      </c>
      <c r="Z191" s="85">
        <v>11.23</v>
      </c>
    </row>
    <row r="192" spans="1:38" s="322" customFormat="1" ht="15" customHeight="1" x14ac:dyDescent="0.25">
      <c r="A192" s="419"/>
      <c r="B192" s="54" t="s">
        <v>66</v>
      </c>
      <c r="C192" s="87">
        <f t="shared" si="13"/>
        <v>62.438273310472894</v>
      </c>
      <c r="D192" s="88">
        <v>151.6</v>
      </c>
      <c r="E192" s="88">
        <v>176.58</v>
      </c>
      <c r="F192" s="88">
        <v>147.69</v>
      </c>
      <c r="G192" s="88">
        <v>149.22</v>
      </c>
      <c r="H192" s="89">
        <v>145.9</v>
      </c>
      <c r="I192" s="87">
        <f t="shared" si="14"/>
        <v>1.8323168908819147</v>
      </c>
      <c r="J192" s="88">
        <v>0.14000000000000001</v>
      </c>
      <c r="K192" s="88">
        <v>3.51</v>
      </c>
      <c r="L192" s="88">
        <v>0.21</v>
      </c>
      <c r="M192" s="88">
        <v>3.68</v>
      </c>
      <c r="N192" s="89">
        <v>0.1</v>
      </c>
      <c r="O192" s="87">
        <f t="shared" si="8"/>
        <v>13.524439461883414</v>
      </c>
      <c r="P192" s="88">
        <v>9.0500000000000007</v>
      </c>
      <c r="Q192" s="88">
        <v>20.74</v>
      </c>
      <c r="R192" s="88">
        <v>1.42</v>
      </c>
      <c r="S192" s="88">
        <v>13.74</v>
      </c>
      <c r="T192" s="89">
        <v>9.85</v>
      </c>
      <c r="U192" s="88">
        <f t="shared" si="9"/>
        <v>13.524439461883414</v>
      </c>
      <c r="V192" s="88">
        <v>9.0500000000000007</v>
      </c>
      <c r="W192" s="88">
        <v>20.74</v>
      </c>
      <c r="X192" s="88">
        <v>1.42</v>
      </c>
      <c r="Y192" s="88">
        <v>13.74</v>
      </c>
      <c r="Z192" s="85">
        <v>9.85</v>
      </c>
      <c r="AA192" s="32"/>
      <c r="AB192" s="32"/>
      <c r="AC192" s="32"/>
      <c r="AD192" s="32"/>
      <c r="AE192" s="32"/>
      <c r="AF192" s="32"/>
      <c r="AG192" s="32"/>
      <c r="AH192" s="32"/>
      <c r="AI192" s="32"/>
      <c r="AJ192" s="32"/>
      <c r="AK192" s="32"/>
      <c r="AL192" s="32"/>
    </row>
    <row r="193" spans="1:38" x14ac:dyDescent="0.25">
      <c r="A193" s="513">
        <v>2024</v>
      </c>
      <c r="B193" s="268" t="s">
        <v>55</v>
      </c>
      <c r="C193" s="84">
        <f t="shared" ref="C193:C204" si="15">IF($B193="Diciembre",C181/(1+O193/100),
IF($B193="Enero",C192*(1+O193/100),
IF($B193="Febrero",C191*(1+O193/100),
IF($B193="Marzo",C190*(1+O193/100),
IF($B193="Abril",C189*(1+O193/100),
IF($B193="Mayo",C188*(1+O193/100),
IF($B193="Junio",C187*(1+O193/100),
IF($B193="Julio",C186*(1+O193/100),
IF($B193="Agosto",C185*(1+O193/100),
IF($B193="Septiembre",C184*(1+O193/100),
IF($B193="Octubre",C183*(1+O193/100),
IF($B193="Noviembre",C182*(1+O193/100),"Error"))))))))))))</f>
        <v>62.990800697356789</v>
      </c>
      <c r="D193" s="35">
        <v>151.88999999999999</v>
      </c>
      <c r="E193" s="35">
        <v>180.38</v>
      </c>
      <c r="F193" s="35">
        <v>146.55000000000001</v>
      </c>
      <c r="G193" s="35">
        <v>149.38</v>
      </c>
      <c r="H193" s="35">
        <v>146.11000000000001</v>
      </c>
      <c r="I193" s="223">
        <f t="shared" si="14"/>
        <v>0.88491778774289998</v>
      </c>
      <c r="J193" s="35">
        <v>0.19</v>
      </c>
      <c r="K193" s="35">
        <v>2.15</v>
      </c>
      <c r="L193" s="35">
        <v>-0.78</v>
      </c>
      <c r="M193" s="35">
        <v>0.11</v>
      </c>
      <c r="N193" s="257">
        <v>0.14000000000000001</v>
      </c>
      <c r="O193" s="223">
        <f t="shared" si="8"/>
        <v>0.88491778774289998</v>
      </c>
      <c r="P193" s="35">
        <v>0.19</v>
      </c>
      <c r="Q193" s="35">
        <v>2.15</v>
      </c>
      <c r="R193" s="35">
        <v>-0.78</v>
      </c>
      <c r="S193" s="35">
        <v>0.11</v>
      </c>
      <c r="T193" s="257">
        <v>0.14000000000000001</v>
      </c>
      <c r="U193" s="229">
        <f t="shared" si="9"/>
        <v>13.979686098654717</v>
      </c>
      <c r="V193" s="238">
        <v>8.4700000000000006</v>
      </c>
      <c r="W193" s="238">
        <v>22.46</v>
      </c>
      <c r="X193" s="238">
        <v>0.77</v>
      </c>
      <c r="Y193" s="238">
        <v>13.38</v>
      </c>
      <c r="Z193" s="257">
        <v>9.35</v>
      </c>
    </row>
    <row r="194" spans="1:38" x14ac:dyDescent="0.25">
      <c r="A194" s="514"/>
      <c r="B194" s="102" t="s">
        <v>56</v>
      </c>
      <c r="C194" s="84">
        <f t="shared" si="15"/>
        <v>64.047099486106077</v>
      </c>
      <c r="D194" s="35">
        <v>155.13</v>
      </c>
      <c r="E194" s="35">
        <v>181.25</v>
      </c>
      <c r="F194" s="35">
        <v>150.44999999999999</v>
      </c>
      <c r="G194" s="35">
        <v>156.18</v>
      </c>
      <c r="H194" s="35">
        <v>149.52000000000001</v>
      </c>
      <c r="I194" s="83">
        <f t="shared" si="14"/>
        <v>1.6861285500747405</v>
      </c>
      <c r="J194" s="35">
        <v>2.14</v>
      </c>
      <c r="K194" s="35">
        <v>0.48</v>
      </c>
      <c r="L194" s="35">
        <v>2.66</v>
      </c>
      <c r="M194" s="35">
        <v>4.55</v>
      </c>
      <c r="N194" s="257">
        <v>2.33</v>
      </c>
      <c r="O194" s="83">
        <f t="shared" si="8"/>
        <v>2.5766666666666689</v>
      </c>
      <c r="P194" s="35">
        <v>2.33</v>
      </c>
      <c r="Q194" s="35">
        <v>2.64</v>
      </c>
      <c r="R194" s="35">
        <v>1.87</v>
      </c>
      <c r="S194" s="35">
        <v>4.66</v>
      </c>
      <c r="T194" s="257">
        <v>2.48</v>
      </c>
      <c r="U194" s="84">
        <f t="shared" si="9"/>
        <v>13.92149476831092</v>
      </c>
      <c r="V194" s="35">
        <v>11.08</v>
      </c>
      <c r="W194" s="35">
        <v>21.36</v>
      </c>
      <c r="X194" s="35">
        <v>0</v>
      </c>
      <c r="Y194" s="35">
        <v>13.83</v>
      </c>
      <c r="Z194" s="257">
        <v>10.53</v>
      </c>
    </row>
    <row r="195" spans="1:38" x14ac:dyDescent="0.25">
      <c r="A195" s="514"/>
      <c r="B195" s="102" t="s">
        <v>57</v>
      </c>
      <c r="C195" s="84">
        <f t="shared" si="15"/>
        <v>64.686097815026088</v>
      </c>
      <c r="D195" s="35">
        <v>156.71</v>
      </c>
      <c r="E195" s="35">
        <v>181.46</v>
      </c>
      <c r="F195" s="35">
        <v>155.82</v>
      </c>
      <c r="G195" s="35">
        <v>159.61000000000001</v>
      </c>
      <c r="H195" s="35">
        <v>150.61000000000001</v>
      </c>
      <c r="I195" s="83">
        <f t="shared" si="14"/>
        <v>1.0005829596412579</v>
      </c>
      <c r="J195" s="35">
        <v>1.01</v>
      </c>
      <c r="K195" s="35">
        <v>0.12</v>
      </c>
      <c r="L195" s="35">
        <v>3.57</v>
      </c>
      <c r="M195" s="35">
        <v>2.2000000000000002</v>
      </c>
      <c r="N195" s="257">
        <v>0.72</v>
      </c>
      <c r="O195" s="83">
        <f t="shared" si="8"/>
        <v>3.6000747384155498</v>
      </c>
      <c r="P195" s="35">
        <v>3.37</v>
      </c>
      <c r="Q195" s="35">
        <v>2.76</v>
      </c>
      <c r="R195" s="35">
        <v>5.5</v>
      </c>
      <c r="S195" s="35">
        <v>6.96</v>
      </c>
      <c r="T195" s="257">
        <v>3.22</v>
      </c>
      <c r="U195" s="84">
        <f t="shared" si="9"/>
        <v>13.267907324364732</v>
      </c>
      <c r="V195" s="35">
        <v>11.93</v>
      </c>
      <c r="W195" s="35">
        <v>19.510000000000002</v>
      </c>
      <c r="X195" s="35">
        <v>0.94</v>
      </c>
      <c r="Y195" s="35">
        <v>10.85</v>
      </c>
      <c r="Z195" s="257">
        <v>11.01</v>
      </c>
    </row>
    <row r="196" spans="1:38" x14ac:dyDescent="0.25">
      <c r="A196" s="514"/>
      <c r="B196" s="102" t="s">
        <v>58</v>
      </c>
      <c r="C196" s="84">
        <f t="shared" si="15"/>
        <v>64.844956088571308</v>
      </c>
      <c r="D196" s="35">
        <v>156.78</v>
      </c>
      <c r="E196" s="35">
        <v>184.29</v>
      </c>
      <c r="F196" s="35">
        <v>150.37</v>
      </c>
      <c r="G196" s="35">
        <v>160.88</v>
      </c>
      <c r="H196" s="35">
        <v>150.88999999999999</v>
      </c>
      <c r="I196" s="83">
        <f t="shared" si="14"/>
        <v>0.25720478325859353</v>
      </c>
      <c r="J196" s="35">
        <v>0.05</v>
      </c>
      <c r="K196" s="35">
        <v>1.56</v>
      </c>
      <c r="L196" s="35">
        <v>-3.49</v>
      </c>
      <c r="M196" s="35">
        <v>0.8</v>
      </c>
      <c r="N196" s="257">
        <v>0.19</v>
      </c>
      <c r="O196" s="83">
        <f t="shared" si="8"/>
        <v>3.854499252615847</v>
      </c>
      <c r="P196" s="35">
        <v>3.42</v>
      </c>
      <c r="Q196" s="35">
        <v>4.37</v>
      </c>
      <c r="R196" s="35">
        <v>1.81</v>
      </c>
      <c r="S196" s="35">
        <v>7.81</v>
      </c>
      <c r="T196" s="257">
        <v>3.42</v>
      </c>
      <c r="U196" s="84">
        <f t="shared" si="9"/>
        <v>11.745007473841561</v>
      </c>
      <c r="V196" s="35">
        <v>8.83</v>
      </c>
      <c r="W196" s="35">
        <v>19.36</v>
      </c>
      <c r="X196" s="35">
        <v>-1.01</v>
      </c>
      <c r="Y196" s="35">
        <v>9.65</v>
      </c>
      <c r="Z196" s="257">
        <v>7.88</v>
      </c>
    </row>
    <row r="197" spans="1:38" x14ac:dyDescent="0.25">
      <c r="A197" s="514"/>
      <c r="B197" s="102" t="s">
        <v>59</v>
      </c>
      <c r="C197" s="84">
        <f t="shared" si="15"/>
        <v>65.280418712804504</v>
      </c>
      <c r="D197" s="35">
        <v>157.16999999999999</v>
      </c>
      <c r="E197" s="35">
        <v>185.73</v>
      </c>
      <c r="F197" s="35">
        <v>152.31</v>
      </c>
      <c r="G197" s="35">
        <v>162.08000000000001</v>
      </c>
      <c r="H197" s="35">
        <v>151.28</v>
      </c>
      <c r="I197" s="83">
        <f t="shared" si="14"/>
        <v>0.67412556053811756</v>
      </c>
      <c r="J197" s="35">
        <v>0.25</v>
      </c>
      <c r="K197" s="35">
        <v>0.78</v>
      </c>
      <c r="L197" s="35">
        <v>1.29</v>
      </c>
      <c r="M197" s="35">
        <v>0.75</v>
      </c>
      <c r="N197" s="257">
        <v>0.26</v>
      </c>
      <c r="O197" s="83">
        <f t="shared" si="8"/>
        <v>4.5519282511210806</v>
      </c>
      <c r="P197" s="35">
        <v>3.68</v>
      </c>
      <c r="Q197" s="35">
        <v>5.18</v>
      </c>
      <c r="R197" s="35">
        <v>3.12</v>
      </c>
      <c r="S197" s="35">
        <v>8.6199999999999992</v>
      </c>
      <c r="T197" s="257">
        <v>3.69</v>
      </c>
      <c r="U197" s="84">
        <f t="shared" si="9"/>
        <v>11.435635276532144</v>
      </c>
      <c r="V197" s="35">
        <v>7.94</v>
      </c>
      <c r="W197" s="35">
        <v>18.350000000000001</v>
      </c>
      <c r="X197" s="35">
        <v>0.84</v>
      </c>
      <c r="Y197" s="35">
        <v>11.4</v>
      </c>
      <c r="Z197" s="257">
        <v>7.2</v>
      </c>
    </row>
    <row r="198" spans="1:38" x14ac:dyDescent="0.25">
      <c r="A198" s="514"/>
      <c r="B198" s="102" t="s">
        <v>60</v>
      </c>
      <c r="C198" s="84">
        <f t="shared" si="15"/>
        <v>65.825320977222844</v>
      </c>
      <c r="D198" s="35">
        <v>159.46</v>
      </c>
      <c r="E198" s="35">
        <v>187.84</v>
      </c>
      <c r="F198" s="35">
        <v>151.52000000000001</v>
      </c>
      <c r="G198" s="35">
        <v>163.11000000000001</v>
      </c>
      <c r="H198" s="35">
        <v>152.75</v>
      </c>
      <c r="I198" s="83">
        <f t="shared" si="14"/>
        <v>0.83295964125560551</v>
      </c>
      <c r="J198" s="35">
        <v>1.45</v>
      </c>
      <c r="K198" s="35">
        <v>1.1399999999999999</v>
      </c>
      <c r="L198" s="35">
        <v>-0.52</v>
      </c>
      <c r="M198" s="35">
        <v>0.64</v>
      </c>
      <c r="N198" s="257">
        <v>0.97</v>
      </c>
      <c r="O198" s="83">
        <f t="shared" si="8"/>
        <v>5.4246337817638306</v>
      </c>
      <c r="P198" s="35">
        <v>5.18</v>
      </c>
      <c r="Q198" s="35">
        <v>6.38</v>
      </c>
      <c r="R198" s="35">
        <v>2.59</v>
      </c>
      <c r="S198" s="35">
        <v>9.31</v>
      </c>
      <c r="T198" s="257">
        <v>4.6900000000000004</v>
      </c>
      <c r="U198" s="84">
        <f t="shared" si="9"/>
        <v>12.266801195814658</v>
      </c>
      <c r="V198" s="35">
        <v>9.2899999999999991</v>
      </c>
      <c r="W198" s="35">
        <v>19.100000000000001</v>
      </c>
      <c r="X198" s="35">
        <v>2.14</v>
      </c>
      <c r="Y198" s="35">
        <v>11.6</v>
      </c>
      <c r="Z198" s="257">
        <v>7.9</v>
      </c>
    </row>
    <row r="199" spans="1:38" x14ac:dyDescent="0.25">
      <c r="A199" s="514"/>
      <c r="B199" s="102" t="s">
        <v>61</v>
      </c>
      <c r="C199" s="84">
        <f t="shared" si="15"/>
        <v>66.14695741591126</v>
      </c>
      <c r="D199" s="35">
        <v>160.85</v>
      </c>
      <c r="E199" s="35">
        <v>186.76</v>
      </c>
      <c r="F199" s="35">
        <v>154.18</v>
      </c>
      <c r="G199" s="35">
        <v>164.38</v>
      </c>
      <c r="H199" s="35">
        <v>154.82</v>
      </c>
      <c r="I199" s="83">
        <f t="shared" si="14"/>
        <v>0.49584454409566631</v>
      </c>
      <c r="J199" s="35">
        <v>0.88</v>
      </c>
      <c r="K199" s="35">
        <v>-0.57999999999999996</v>
      </c>
      <c r="L199" s="35">
        <v>1.76</v>
      </c>
      <c r="M199" s="35">
        <v>0.78</v>
      </c>
      <c r="N199" s="257">
        <v>1.35</v>
      </c>
      <c r="O199" s="83">
        <f t="shared" si="8"/>
        <v>5.939760837070259</v>
      </c>
      <c r="P199" s="35">
        <v>6.1</v>
      </c>
      <c r="Q199" s="35">
        <v>5.77</v>
      </c>
      <c r="R199" s="35">
        <v>4.3899999999999997</v>
      </c>
      <c r="S199" s="35">
        <v>10.16</v>
      </c>
      <c r="T199" s="257">
        <v>6.11</v>
      </c>
      <c r="U199" s="84">
        <f t="shared" si="9"/>
        <v>11.721061285500756</v>
      </c>
      <c r="V199" s="35">
        <v>7.67</v>
      </c>
      <c r="W199" s="35">
        <v>17.809999999999999</v>
      </c>
      <c r="X199" s="35">
        <v>4.93</v>
      </c>
      <c r="Y199" s="35">
        <v>11.93</v>
      </c>
      <c r="Z199" s="257">
        <v>6.79</v>
      </c>
    </row>
    <row r="200" spans="1:38" x14ac:dyDescent="0.25">
      <c r="A200" s="514"/>
      <c r="B200" s="102" t="s">
        <v>62</v>
      </c>
      <c r="C200" s="84">
        <f t="shared" si="15"/>
        <v>66.045665550404749</v>
      </c>
      <c r="D200" s="35">
        <v>161.01</v>
      </c>
      <c r="E200" s="35">
        <v>184.04</v>
      </c>
      <c r="F200" s="35">
        <v>159.75</v>
      </c>
      <c r="G200" s="35">
        <v>162.5</v>
      </c>
      <c r="H200" s="35">
        <v>154.85</v>
      </c>
      <c r="I200" s="83">
        <f t="shared" si="14"/>
        <v>-0.14275037369207627</v>
      </c>
      <c r="J200" s="35">
        <v>0.1</v>
      </c>
      <c r="K200" s="35">
        <v>-1.45</v>
      </c>
      <c r="L200" s="35">
        <v>3.61</v>
      </c>
      <c r="M200" s="35">
        <v>-1.1499999999999999</v>
      </c>
      <c r="N200" s="257">
        <v>0.02</v>
      </c>
      <c r="O200" s="83">
        <f t="shared" si="8"/>
        <v>5.7775336322870023</v>
      </c>
      <c r="P200" s="35">
        <v>6.21</v>
      </c>
      <c r="Q200" s="35">
        <v>4.2300000000000004</v>
      </c>
      <c r="R200" s="35">
        <v>8.17</v>
      </c>
      <c r="S200" s="35">
        <v>8.9</v>
      </c>
      <c r="T200" s="257">
        <v>6.13</v>
      </c>
      <c r="U200" s="84">
        <f t="shared" si="9"/>
        <v>10.694110612855019</v>
      </c>
      <c r="V200" s="35">
        <v>6.88</v>
      </c>
      <c r="W200" s="35">
        <v>15.16</v>
      </c>
      <c r="X200" s="35">
        <v>7.54</v>
      </c>
      <c r="Y200" s="35">
        <v>11.58</v>
      </c>
      <c r="Z200" s="257">
        <v>6.13</v>
      </c>
    </row>
    <row r="201" spans="1:38" x14ac:dyDescent="0.25">
      <c r="A201" s="514"/>
      <c r="B201" s="347" t="s">
        <v>63</v>
      </c>
      <c r="C201" s="84">
        <f t="shared" si="15"/>
        <v>65.481695813284873</v>
      </c>
      <c r="D201" s="35">
        <v>161.15</v>
      </c>
      <c r="E201" s="35">
        <v>180.42</v>
      </c>
      <c r="F201" s="35">
        <v>158.87</v>
      </c>
      <c r="G201" s="35">
        <v>162.34</v>
      </c>
      <c r="H201" s="35">
        <v>155.35</v>
      </c>
      <c r="I201" s="83">
        <f t="shared" si="14"/>
        <v>-0.86097159940209345</v>
      </c>
      <c r="J201" s="35">
        <v>0.09</v>
      </c>
      <c r="K201" s="35">
        <v>-1.97</v>
      </c>
      <c r="L201" s="35">
        <v>-0.55000000000000004</v>
      </c>
      <c r="M201" s="35">
        <v>-0.1</v>
      </c>
      <c r="N201" s="35">
        <v>0.32</v>
      </c>
      <c r="O201" s="83">
        <f t="shared" si="8"/>
        <v>4.8742899850523225</v>
      </c>
      <c r="P201" s="35">
        <v>6.3</v>
      </c>
      <c r="Q201" s="35">
        <v>2.17</v>
      </c>
      <c r="R201" s="35">
        <v>7.57</v>
      </c>
      <c r="S201" s="35">
        <v>8.7899999999999991</v>
      </c>
      <c r="T201" s="257">
        <v>6.47</v>
      </c>
      <c r="U201" s="84">
        <f t="shared" si="9"/>
        <v>9.8915396113602476</v>
      </c>
      <c r="V201" s="35">
        <v>6.76</v>
      </c>
      <c r="W201" s="35">
        <v>12.62</v>
      </c>
      <c r="X201" s="35">
        <v>9.16</v>
      </c>
      <c r="Y201" s="35">
        <v>12.29</v>
      </c>
      <c r="Z201" s="257">
        <v>6.25</v>
      </c>
    </row>
    <row r="202" spans="1:38" x14ac:dyDescent="0.25">
      <c r="A202" s="514"/>
      <c r="B202" s="102" t="s">
        <v>64</v>
      </c>
      <c r="C202" s="84">
        <f t="shared" si="15"/>
        <v>64.827605901712701</v>
      </c>
      <c r="D202" s="35">
        <v>161.16999999999999</v>
      </c>
      <c r="E202" s="35">
        <v>176.36</v>
      </c>
      <c r="F202" s="35">
        <v>158.09</v>
      </c>
      <c r="G202" s="35">
        <v>163.31</v>
      </c>
      <c r="H202" s="35">
        <v>155.35</v>
      </c>
      <c r="I202" s="83">
        <f t="shared" si="14"/>
        <v>-1.0268908819133042</v>
      </c>
      <c r="J202" s="35">
        <v>0.01</v>
      </c>
      <c r="K202" s="35">
        <v>-2.25</v>
      </c>
      <c r="L202" s="35">
        <v>-0.49</v>
      </c>
      <c r="M202" s="35">
        <v>0.6</v>
      </c>
      <c r="N202" s="257">
        <v>0</v>
      </c>
      <c r="O202" s="83">
        <f t="shared" si="8"/>
        <v>3.8267115097159996</v>
      </c>
      <c r="P202" s="35">
        <v>6.31</v>
      </c>
      <c r="Q202" s="35">
        <v>-0.12</v>
      </c>
      <c r="R202" s="35">
        <v>7.04</v>
      </c>
      <c r="S202" s="35">
        <v>9.44</v>
      </c>
      <c r="T202" s="257">
        <v>6.47</v>
      </c>
      <c r="U202" s="84">
        <f t="shared" si="9"/>
        <v>8.4937070254110694</v>
      </c>
      <c r="V202" s="35">
        <v>7.07</v>
      </c>
      <c r="W202" s="35">
        <v>9.48</v>
      </c>
      <c r="X202" s="35">
        <v>7.35</v>
      </c>
      <c r="Y202" s="35">
        <v>13.65</v>
      </c>
      <c r="Z202" s="257">
        <v>6.81</v>
      </c>
    </row>
    <row r="203" spans="1:38" x14ac:dyDescent="0.25">
      <c r="A203" s="514"/>
      <c r="B203" s="102" t="s">
        <v>65</v>
      </c>
      <c r="C203" s="84">
        <f t="shared" si="15"/>
        <v>64.941385421881293</v>
      </c>
      <c r="D203" s="35">
        <v>161.22999999999999</v>
      </c>
      <c r="E203" s="35">
        <v>176.07</v>
      </c>
      <c r="F203" s="35">
        <v>160.22</v>
      </c>
      <c r="G203" s="35">
        <v>163.19</v>
      </c>
      <c r="H203" s="35">
        <v>155.55000000000001</v>
      </c>
      <c r="I203" s="83">
        <f t="shared" si="14"/>
        <v>0.16562032884902911</v>
      </c>
      <c r="J203" s="35">
        <v>0.04</v>
      </c>
      <c r="K203" s="35">
        <v>-0.17</v>
      </c>
      <c r="L203" s="35">
        <v>1.35</v>
      </c>
      <c r="M203" s="35">
        <v>-7.0000000000000007E-2</v>
      </c>
      <c r="N203" s="257">
        <v>0.13</v>
      </c>
      <c r="O203" s="83">
        <f t="shared" si="8"/>
        <v>4.0089387144992585</v>
      </c>
      <c r="P203" s="35">
        <v>6.36</v>
      </c>
      <c r="Q203" s="35">
        <v>-0.28999999999999998</v>
      </c>
      <c r="R203" s="35">
        <v>8.48</v>
      </c>
      <c r="S203" s="35">
        <v>9.36</v>
      </c>
      <c r="T203" s="257">
        <v>6.61</v>
      </c>
      <c r="U203" s="84">
        <f t="shared" si="9"/>
        <v>5.8637219730941776</v>
      </c>
      <c r="V203" s="35">
        <v>6.51</v>
      </c>
      <c r="W203" s="35">
        <v>3.21</v>
      </c>
      <c r="X203" s="35">
        <v>8.7100000000000009</v>
      </c>
      <c r="Y203" s="35">
        <v>13.38</v>
      </c>
      <c r="Z203" s="257">
        <v>6.72</v>
      </c>
    </row>
    <row r="204" spans="1:38" s="322" customFormat="1" x14ac:dyDescent="0.25">
      <c r="A204" s="514"/>
      <c r="B204" s="102" t="s">
        <v>66</v>
      </c>
      <c r="C204" s="83">
        <f t="shared" si="15"/>
        <v>59.197204255934238</v>
      </c>
      <c r="D204" s="35">
        <v>161.32</v>
      </c>
      <c r="E204" s="35">
        <v>180.55</v>
      </c>
      <c r="F204" s="35">
        <v>161.51</v>
      </c>
      <c r="G204" s="35">
        <v>163.72999999999999</v>
      </c>
      <c r="H204" s="35">
        <v>156.56</v>
      </c>
      <c r="I204" s="83">
        <f t="shared" si="14"/>
        <v>1.4470254110612866</v>
      </c>
      <c r="J204" s="35">
        <v>0.06</v>
      </c>
      <c r="K204" s="35">
        <v>2.5499999999999998</v>
      </c>
      <c r="L204" s="35">
        <v>0.81</v>
      </c>
      <c r="M204" s="35">
        <v>0.33</v>
      </c>
      <c r="N204" s="257">
        <v>0.65</v>
      </c>
      <c r="O204" s="83">
        <f t="shared" si="8"/>
        <v>5.4750373692077794</v>
      </c>
      <c r="P204" s="35">
        <v>6.42</v>
      </c>
      <c r="Q204" s="35">
        <v>2.25</v>
      </c>
      <c r="R204" s="35">
        <v>9.36</v>
      </c>
      <c r="S204" s="35">
        <v>9.7200000000000006</v>
      </c>
      <c r="T204" s="257">
        <v>7.3</v>
      </c>
      <c r="U204" s="87">
        <f t="shared" si="9"/>
        <v>5.4750373692077794</v>
      </c>
      <c r="V204" s="39">
        <v>6.42</v>
      </c>
      <c r="W204" s="39">
        <v>2.25</v>
      </c>
      <c r="X204" s="39">
        <v>9.36</v>
      </c>
      <c r="Y204" s="39">
        <v>9.7200000000000006</v>
      </c>
      <c r="Z204" s="42">
        <v>7.3</v>
      </c>
      <c r="AA204" s="32"/>
      <c r="AB204" s="32"/>
      <c r="AC204" s="32"/>
      <c r="AD204" s="32"/>
      <c r="AE204" s="32"/>
      <c r="AF204" s="32"/>
      <c r="AG204" s="32"/>
      <c r="AH204" s="32"/>
      <c r="AI204" s="32"/>
      <c r="AJ204" s="32"/>
      <c r="AK204" s="32"/>
      <c r="AL204" s="32"/>
    </row>
    <row r="205" spans="1:38" x14ac:dyDescent="0.25">
      <c r="A205" s="420">
        <v>2025</v>
      </c>
      <c r="B205" s="268" t="s">
        <v>55</v>
      </c>
      <c r="C205" s="223">
        <f t="shared" ref="C205:C213" si="16">IF($B205="Diciembre",C193/(1+O205/100),
IF($B205="Enero",C204*(1+O205/100),
IF($B205="Febrero",C203*(1+O205/100),
IF($B205="Marzo",C202*(1+O205/100),
IF($B205="Abril",C201*(1+O205/100),
IF($B205="Mayo",C200*(1+O205/100),
IF($B205="Junio",C199*(1+O205/100),
IF($B205="Julio",C198*(1+O205/100),
IF($B205="Agosto",C197*(1+O205/100),
IF($B205="Septiembre",C196*(1+O205/100),
IF($B205="Octubre",C195*(1+O205/100),
IF($B205="Noviembre",C194*(1+O205/100),"Error"))))))))))))</f>
        <v>59.292140998006275</v>
      </c>
      <c r="D205" s="238">
        <v>161.34</v>
      </c>
      <c r="E205" s="238">
        <v>181.64</v>
      </c>
      <c r="F205" s="238">
        <v>160.66999999999999</v>
      </c>
      <c r="G205" s="238">
        <v>163.36000000000001</v>
      </c>
      <c r="H205" s="316">
        <v>156.49</v>
      </c>
      <c r="I205" s="223">
        <f t="shared" ref="I205:I213" si="17">+J205*0.0732436472346786+K205*0.439461883408072+L205*0.152466367713005+M205*0.0597907324364724+N205*0.275037369207773</f>
        <v>0.16037369207772784</v>
      </c>
      <c r="J205" s="238">
        <v>0.01</v>
      </c>
      <c r="K205" s="238">
        <v>0.6</v>
      </c>
      <c r="L205" s="238">
        <v>-0.52</v>
      </c>
      <c r="M205" s="238">
        <v>-0.23</v>
      </c>
      <c r="N205" s="316">
        <v>-0.04</v>
      </c>
      <c r="O205" s="223">
        <f t="shared" ref="O205:O213" si="18">+P205*0.0732436472346786+Q205*0.439461883408072+R205*0.152466367713005+S205*0.0597907324364724+T205*0.275037369207773</f>
        <v>0.16037369207772784</v>
      </c>
      <c r="P205" s="238">
        <v>0.01</v>
      </c>
      <c r="Q205" s="238">
        <v>0.6</v>
      </c>
      <c r="R205" s="238">
        <v>-0.52</v>
      </c>
      <c r="S205" s="238">
        <v>-0.23</v>
      </c>
      <c r="T205" s="316">
        <v>-0.04</v>
      </c>
      <c r="U205" s="223">
        <f t="shared" ref="U205:U213" si="19">+V205*0.0732436472346786+W205*0.439461883408072+X205*0.152466367713005+Y205*0.0597907324364724+Z205*0.275037369207773</f>
        <v>4.745381165919289</v>
      </c>
      <c r="V205" s="238">
        <v>6.22</v>
      </c>
      <c r="W205" s="238">
        <v>0.7</v>
      </c>
      <c r="X205" s="238">
        <v>9.64</v>
      </c>
      <c r="Y205" s="238">
        <v>9.36</v>
      </c>
      <c r="Z205" s="316">
        <v>7.1</v>
      </c>
    </row>
    <row r="206" spans="1:38" x14ac:dyDescent="0.25">
      <c r="A206" s="421"/>
      <c r="B206" s="102" t="s">
        <v>56</v>
      </c>
      <c r="C206" s="83">
        <f t="shared" si="16"/>
        <v>60.867406033949251</v>
      </c>
      <c r="D206" s="35">
        <v>161.54</v>
      </c>
      <c r="E206" s="35">
        <v>181.12</v>
      </c>
      <c r="F206" s="35">
        <v>183.84</v>
      </c>
      <c r="G206" s="35">
        <v>171.57</v>
      </c>
      <c r="H206" s="257">
        <v>158.13999999999999</v>
      </c>
      <c r="I206" s="83">
        <f t="shared" si="17"/>
        <v>2.672929745889395</v>
      </c>
      <c r="J206" s="35">
        <v>0.13</v>
      </c>
      <c r="K206" s="35">
        <v>-0.28999999999999998</v>
      </c>
      <c r="L206" s="35">
        <v>14.42</v>
      </c>
      <c r="M206" s="35">
        <v>5.03</v>
      </c>
      <c r="N206" s="257">
        <v>1.06</v>
      </c>
      <c r="O206" s="83">
        <f t="shared" si="18"/>
        <v>2.821420029895374</v>
      </c>
      <c r="P206" s="35">
        <v>0.13</v>
      </c>
      <c r="Q206" s="35">
        <v>0.32</v>
      </c>
      <c r="R206" s="35">
        <v>13.82</v>
      </c>
      <c r="S206" s="35">
        <v>4.79</v>
      </c>
      <c r="T206" s="257">
        <v>1.01</v>
      </c>
      <c r="U206" s="83">
        <f t="shared" si="19"/>
        <v>5.8287144992526292</v>
      </c>
      <c r="V206" s="35">
        <v>4.13</v>
      </c>
      <c r="W206" s="35">
        <v>-7.0000000000000007E-2</v>
      </c>
      <c r="X206" s="35">
        <v>22.19</v>
      </c>
      <c r="Y206" s="35">
        <v>9.86</v>
      </c>
      <c r="Z206" s="257">
        <v>5.76</v>
      </c>
    </row>
    <row r="207" spans="1:38" x14ac:dyDescent="0.25">
      <c r="A207" s="421"/>
      <c r="B207" s="102" t="s">
        <v>57</v>
      </c>
      <c r="C207" s="83">
        <f t="shared" si="16"/>
        <v>61.081515862257291</v>
      </c>
      <c r="D207" s="35">
        <v>161.9</v>
      </c>
      <c r="E207" s="35">
        <v>182.32</v>
      </c>
      <c r="F207" s="35">
        <v>181.23</v>
      </c>
      <c r="G207" s="35">
        <v>178.15</v>
      </c>
      <c r="H207" s="257">
        <v>158.47999999999999</v>
      </c>
      <c r="I207" s="83">
        <f t="shared" si="17"/>
        <v>0.37641255605381135</v>
      </c>
      <c r="J207" s="35">
        <v>0.22</v>
      </c>
      <c r="K207" s="35">
        <v>0.66</v>
      </c>
      <c r="L207" s="35">
        <v>-1.42</v>
      </c>
      <c r="M207" s="35">
        <v>3.83</v>
      </c>
      <c r="N207" s="257">
        <v>0.21</v>
      </c>
      <c r="O207" s="83">
        <f t="shared" si="18"/>
        <v>3.1831091180867039</v>
      </c>
      <c r="P207" s="35">
        <v>0.36</v>
      </c>
      <c r="Q207" s="35">
        <v>0.98</v>
      </c>
      <c r="R207" s="35">
        <v>12.21</v>
      </c>
      <c r="S207" s="35">
        <v>8.8000000000000007</v>
      </c>
      <c r="T207" s="257">
        <v>1.23</v>
      </c>
      <c r="U207" s="83">
        <f t="shared" si="19"/>
        <v>5.0690582959641359</v>
      </c>
      <c r="V207" s="35">
        <v>3.32</v>
      </c>
      <c r="W207" s="35">
        <v>0.47</v>
      </c>
      <c r="X207" s="35">
        <v>16.309999999999999</v>
      </c>
      <c r="Y207" s="35">
        <v>11.61</v>
      </c>
      <c r="Z207" s="257">
        <v>5.23</v>
      </c>
    </row>
    <row r="208" spans="1:38" x14ac:dyDescent="0.25">
      <c r="A208" s="421"/>
      <c r="B208" s="102" t="s">
        <v>58</v>
      </c>
      <c r="C208" s="83">
        <f t="shared" si="16"/>
        <v>61.672956988186534</v>
      </c>
      <c r="D208" s="35">
        <v>165.13</v>
      </c>
      <c r="E208" s="35">
        <v>184.08</v>
      </c>
      <c r="F208" s="35">
        <v>180.82</v>
      </c>
      <c r="G208" s="35">
        <v>177.98</v>
      </c>
      <c r="H208" s="257">
        <v>161.15</v>
      </c>
      <c r="I208" s="83">
        <f t="shared" si="17"/>
        <v>0.9963976083707029</v>
      </c>
      <c r="J208" s="35">
        <v>1.99</v>
      </c>
      <c r="K208" s="35">
        <v>0.97</v>
      </c>
      <c r="L208" s="35">
        <v>-0.23</v>
      </c>
      <c r="M208" s="35">
        <v>-0.09</v>
      </c>
      <c r="N208" s="257">
        <v>1.69</v>
      </c>
      <c r="O208" s="83">
        <f t="shared" si="18"/>
        <v>4.182212257100157</v>
      </c>
      <c r="P208" s="35">
        <v>2.36</v>
      </c>
      <c r="Q208" s="35">
        <v>1.96</v>
      </c>
      <c r="R208" s="35">
        <v>11.95</v>
      </c>
      <c r="S208" s="35">
        <v>8.6999999999999993</v>
      </c>
      <c r="T208" s="257">
        <v>2.93</v>
      </c>
      <c r="U208" s="83">
        <f t="shared" si="19"/>
        <v>5.9353213751868594</v>
      </c>
      <c r="V208" s="35">
        <v>5.33</v>
      </c>
      <c r="W208" s="35">
        <v>-0.11</v>
      </c>
      <c r="X208" s="35">
        <v>20.25</v>
      </c>
      <c r="Y208" s="35">
        <v>10.63</v>
      </c>
      <c r="Z208" s="257">
        <v>6.8</v>
      </c>
    </row>
    <row r="209" spans="1:26" x14ac:dyDescent="0.25">
      <c r="A209" s="421"/>
      <c r="B209" s="102" t="s">
        <v>59</v>
      </c>
      <c r="C209" s="83">
        <f t="shared" si="16"/>
        <v>61.799686787790939</v>
      </c>
      <c r="D209" s="35">
        <v>166.61</v>
      </c>
      <c r="E209" s="35">
        <v>182.36</v>
      </c>
      <c r="F209" s="35">
        <v>181.99</v>
      </c>
      <c r="G209" s="35">
        <v>180.49</v>
      </c>
      <c r="H209" s="257">
        <v>163.22999999999999</v>
      </c>
      <c r="I209" s="83">
        <f t="shared" si="17"/>
        <v>0.19103139013452961</v>
      </c>
      <c r="J209" s="35">
        <v>0.9</v>
      </c>
      <c r="K209" s="35">
        <v>-0.94</v>
      </c>
      <c r="L209" s="35">
        <v>0.65</v>
      </c>
      <c r="M209" s="35">
        <v>1.41</v>
      </c>
      <c r="N209" s="257">
        <v>1.29</v>
      </c>
      <c r="O209" s="83">
        <f t="shared" si="18"/>
        <v>4.3962929745889472</v>
      </c>
      <c r="P209" s="35">
        <v>3.28</v>
      </c>
      <c r="Q209" s="35">
        <v>1</v>
      </c>
      <c r="R209" s="35">
        <v>12.68</v>
      </c>
      <c r="S209" s="35">
        <v>10.23</v>
      </c>
      <c r="T209" s="257">
        <v>4.26</v>
      </c>
      <c r="U209" s="83">
        <f t="shared" si="19"/>
        <v>5.4656053811659309</v>
      </c>
      <c r="V209" s="35">
        <v>6.01</v>
      </c>
      <c r="W209" s="35">
        <v>-1.81</v>
      </c>
      <c r="X209" s="35">
        <v>19.489999999999998</v>
      </c>
      <c r="Y209" s="35">
        <v>11.36</v>
      </c>
      <c r="Z209" s="257">
        <v>7.89</v>
      </c>
    </row>
    <row r="210" spans="1:26" x14ac:dyDescent="0.25">
      <c r="A210" s="421"/>
      <c r="B210" s="102" t="s">
        <v>60</v>
      </c>
      <c r="C210" s="83">
        <f t="shared" si="16"/>
        <v>61.218262288949546</v>
      </c>
      <c r="D210" s="35">
        <v>166.77</v>
      </c>
      <c r="E210" s="35">
        <v>178.8</v>
      </c>
      <c r="F210" s="35">
        <v>181.08</v>
      </c>
      <c r="G210" s="35">
        <v>179.2</v>
      </c>
      <c r="H210" s="257">
        <v>163.27000000000001</v>
      </c>
      <c r="I210" s="83">
        <f t="shared" si="17"/>
        <v>-0.96079222720478408</v>
      </c>
      <c r="J210" s="35">
        <v>0.09</v>
      </c>
      <c r="K210" s="35">
        <v>-1.95</v>
      </c>
      <c r="L210" s="35">
        <v>-0.5</v>
      </c>
      <c r="M210" s="35">
        <v>-0.71</v>
      </c>
      <c r="N210" s="257">
        <v>0.03</v>
      </c>
      <c r="O210" s="83">
        <f t="shared" si="18"/>
        <v>3.4141106128550147</v>
      </c>
      <c r="P210" s="35">
        <v>3.38</v>
      </c>
      <c r="Q210" s="35">
        <v>-0.97</v>
      </c>
      <c r="R210" s="35">
        <v>12.12</v>
      </c>
      <c r="S210" s="35">
        <v>9.4499999999999993</v>
      </c>
      <c r="T210" s="257">
        <v>4.29</v>
      </c>
      <c r="U210" s="83">
        <f t="shared" si="19"/>
        <v>3.6771449925261694</v>
      </c>
      <c r="V210" s="35">
        <v>4.59</v>
      </c>
      <c r="W210" s="35">
        <v>-4.82</v>
      </c>
      <c r="X210" s="35">
        <v>19.510000000000002</v>
      </c>
      <c r="Y210" s="35">
        <v>9.86</v>
      </c>
      <c r="Z210" s="257">
        <v>6.89</v>
      </c>
    </row>
    <row r="211" spans="1:26" x14ac:dyDescent="0.25">
      <c r="A211" s="421"/>
      <c r="B211" s="102" t="s">
        <v>61</v>
      </c>
      <c r="C211" s="83">
        <f t="shared" si="16"/>
        <v>61.021893924697281</v>
      </c>
      <c r="D211" s="35">
        <v>166.49</v>
      </c>
      <c r="E211" s="35">
        <v>178.45</v>
      </c>
      <c r="F211" s="35">
        <v>178.93</v>
      </c>
      <c r="G211" s="35">
        <v>179.04</v>
      </c>
      <c r="H211" s="257">
        <v>163.13</v>
      </c>
      <c r="I211" s="83">
        <f t="shared" si="17"/>
        <v>-0.30476831091180934</v>
      </c>
      <c r="J211" s="35">
        <v>-0.17</v>
      </c>
      <c r="K211" s="35">
        <v>-0.19</v>
      </c>
      <c r="L211" s="35">
        <v>-1.19</v>
      </c>
      <c r="M211" s="35">
        <v>-0.09</v>
      </c>
      <c r="N211" s="257">
        <v>-0.08</v>
      </c>
      <c r="O211" s="83">
        <f t="shared" si="18"/>
        <v>3.0823916292974656</v>
      </c>
      <c r="P211" s="35">
        <v>3.2</v>
      </c>
      <c r="Q211" s="35">
        <v>-1.1599999999999999</v>
      </c>
      <c r="R211" s="35">
        <v>10.78</v>
      </c>
      <c r="S211" s="35">
        <v>9.35</v>
      </c>
      <c r="T211" s="257">
        <v>4.2</v>
      </c>
      <c r="U211" s="83">
        <f t="shared" si="19"/>
        <v>2.7582511210762419</v>
      </c>
      <c r="V211" s="35">
        <v>3.51</v>
      </c>
      <c r="W211" s="35">
        <v>-4.45</v>
      </c>
      <c r="X211" s="35">
        <v>16.05</v>
      </c>
      <c r="Y211" s="35">
        <v>8.91</v>
      </c>
      <c r="Z211" s="257">
        <v>5.37</v>
      </c>
    </row>
    <row r="212" spans="1:26" x14ac:dyDescent="0.25">
      <c r="A212" s="421"/>
      <c r="B212" s="102" t="s">
        <v>62</v>
      </c>
      <c r="C212" s="83">
        <f t="shared" si="16"/>
        <v>60.723040953615069</v>
      </c>
      <c r="D212" s="35">
        <v>166.52</v>
      </c>
      <c r="E212" s="35">
        <v>175.58</v>
      </c>
      <c r="F212" s="35">
        <v>180.72</v>
      </c>
      <c r="G212" s="35">
        <v>179.45</v>
      </c>
      <c r="H212" s="257">
        <v>163.18</v>
      </c>
      <c r="I212" s="83">
        <f t="shared" si="17"/>
        <v>-0.53233183856502231</v>
      </c>
      <c r="J212" s="35">
        <v>0.01</v>
      </c>
      <c r="K212" s="35">
        <v>-1.61</v>
      </c>
      <c r="L212" s="35">
        <v>1</v>
      </c>
      <c r="M212" s="35">
        <v>0.23</v>
      </c>
      <c r="N212" s="257">
        <v>0.03</v>
      </c>
      <c r="O212" s="83">
        <f t="shared" si="18"/>
        <v>2.5775485799701112</v>
      </c>
      <c r="P212" s="35">
        <v>3.22</v>
      </c>
      <c r="Q212" s="35">
        <v>-2.75</v>
      </c>
      <c r="R212" s="35">
        <v>11.89</v>
      </c>
      <c r="S212" s="35">
        <v>9.6</v>
      </c>
      <c r="T212" s="257">
        <v>4.2300000000000004</v>
      </c>
      <c r="U212" s="83">
        <f t="shared" si="19"/>
        <v>2.3326457399103218</v>
      </c>
      <c r="V212" s="35">
        <v>3.42</v>
      </c>
      <c r="W212" s="35">
        <v>-4.5999999999999996</v>
      </c>
      <c r="X212" s="35">
        <v>13.12</v>
      </c>
      <c r="Y212" s="35">
        <v>10.43</v>
      </c>
      <c r="Z212" s="257">
        <v>5.38</v>
      </c>
    </row>
    <row r="213" spans="1:26" x14ac:dyDescent="0.25">
      <c r="A213" s="422"/>
      <c r="B213" s="103" t="s">
        <v>63</v>
      </c>
      <c r="C213" s="87">
        <f t="shared" si="16"/>
        <v>60.816579615227852</v>
      </c>
      <c r="D213" s="39">
        <v>166.34</v>
      </c>
      <c r="E213" s="39">
        <v>176.5</v>
      </c>
      <c r="F213" s="39">
        <v>179</v>
      </c>
      <c r="G213" s="39">
        <v>181</v>
      </c>
      <c r="H213" s="42">
        <v>163.44999999999999</v>
      </c>
      <c r="I213" s="87">
        <f t="shared" si="17"/>
        <v>0.17677130044843023</v>
      </c>
      <c r="J213" s="39">
        <v>-0.1</v>
      </c>
      <c r="K213" s="39">
        <v>0.53</v>
      </c>
      <c r="L213" s="39">
        <v>-0.95</v>
      </c>
      <c r="M213" s="39">
        <v>0.87</v>
      </c>
      <c r="N213" s="42">
        <v>0.16</v>
      </c>
      <c r="O213" s="87">
        <f t="shared" si="18"/>
        <v>2.7355605381165984</v>
      </c>
      <c r="P213" s="39">
        <v>3.11</v>
      </c>
      <c r="Q213" s="39">
        <v>-2.2400000000000002</v>
      </c>
      <c r="R213" s="39">
        <v>10.83</v>
      </c>
      <c r="S213" s="39">
        <v>10.55</v>
      </c>
      <c r="T213" s="42">
        <v>4.4000000000000004</v>
      </c>
      <c r="U213" s="87">
        <f t="shared" si="19"/>
        <v>3.3344992526158519</v>
      </c>
      <c r="V213" s="39">
        <v>3.22</v>
      </c>
      <c r="W213" s="39">
        <v>-2.17</v>
      </c>
      <c r="X213" s="39">
        <v>12.67</v>
      </c>
      <c r="Y213" s="39">
        <v>11.5</v>
      </c>
      <c r="Z213" s="42">
        <v>5.21</v>
      </c>
    </row>
    <row r="214" spans="1:26" ht="15" x14ac:dyDescent="0.25">
      <c r="K214" s="124"/>
    </row>
    <row r="215" spans="1:26" ht="15" x14ac:dyDescent="0.25">
      <c r="A215" s="32" t="s">
        <v>67</v>
      </c>
      <c r="K215" s="124"/>
    </row>
    <row r="216" spans="1:26" ht="15" x14ac:dyDescent="0.25">
      <c r="A216" s="139" t="s">
        <v>157</v>
      </c>
      <c r="K216" s="124"/>
    </row>
    <row r="217" spans="1:26" ht="15" x14ac:dyDescent="0.25">
      <c r="A217" s="139" t="s">
        <v>247</v>
      </c>
      <c r="K217" s="124"/>
    </row>
  </sheetData>
  <autoFilter ref="A11:Z204" xr:uid="{00000000-0001-0000-0A00-000000000000}"/>
  <mergeCells count="31">
    <mergeCell ref="A25:A36"/>
    <mergeCell ref="A37:A48"/>
    <mergeCell ref="A49:A60"/>
    <mergeCell ref="A13:A24"/>
    <mergeCell ref="A157:A168"/>
    <mergeCell ref="A61:A72"/>
    <mergeCell ref="A109:A120"/>
    <mergeCell ref="A97:A108"/>
    <mergeCell ref="A73:A84"/>
    <mergeCell ref="A85:A96"/>
    <mergeCell ref="A193:A204"/>
    <mergeCell ref="A205:A213"/>
    <mergeCell ref="A2:Z2"/>
    <mergeCell ref="A3:Z3"/>
    <mergeCell ref="A4:Z4"/>
    <mergeCell ref="A5:Z5"/>
    <mergeCell ref="A7:Z7"/>
    <mergeCell ref="A8:Z8"/>
    <mergeCell ref="A9:Z9"/>
    <mergeCell ref="D10:H10"/>
    <mergeCell ref="I10:N10"/>
    <mergeCell ref="O10:T10"/>
    <mergeCell ref="U10:Z10"/>
    <mergeCell ref="A10:A11"/>
    <mergeCell ref="B10:B11"/>
    <mergeCell ref="C10:C11"/>
    <mergeCell ref="A181:A192"/>
    <mergeCell ref="A169:A180"/>
    <mergeCell ref="A145:A156"/>
    <mergeCell ref="A121:A132"/>
    <mergeCell ref="A133:A144"/>
  </mergeCells>
  <phoneticPr fontId="62" type="noConversion"/>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219"/>
  <sheetViews>
    <sheetView showGridLines="0" zoomScale="120" zoomScaleNormal="120" zoomScalePageLayoutView="90" workbookViewId="0">
      <pane ySplit="11" topLeftCell="A202" activePane="bottomLeft" state="frozen"/>
      <selection pane="bottomLeft" activeCell="Y213" sqref="Y213"/>
    </sheetView>
  </sheetViews>
  <sheetFormatPr baseColWidth="10" defaultColWidth="10.85546875" defaultRowHeight="12.75" x14ac:dyDescent="0.25"/>
  <cols>
    <col min="1" max="1" width="14.42578125" style="32" customWidth="1"/>
    <col min="2" max="2" width="11.42578125" style="32" customWidth="1"/>
    <col min="3" max="3" width="13.140625" style="32" bestFit="1" customWidth="1"/>
    <col min="4" max="4" width="14.140625" style="32" customWidth="1"/>
    <col min="5" max="7" width="12.42578125" style="32" customWidth="1"/>
    <col min="8" max="8" width="15.28515625" style="32" customWidth="1"/>
    <col min="9" max="13" width="14" style="32" customWidth="1"/>
    <col min="14" max="20" width="15.28515625" style="32" customWidth="1"/>
    <col min="21" max="21" width="12.28515625" style="32" customWidth="1"/>
    <col min="22" max="22" width="10.7109375" style="32" customWidth="1"/>
    <col min="23" max="25" width="12.28515625" style="32" customWidth="1"/>
    <col min="26" max="26" width="12.42578125" style="32" customWidth="1"/>
    <col min="27" max="16384" width="10.85546875" style="32"/>
  </cols>
  <sheetData>
    <row r="1" spans="1:26" x14ac:dyDescent="0.25">
      <c r="A1" s="30"/>
      <c r="B1" s="31"/>
      <c r="C1" s="31"/>
      <c r="D1" s="31"/>
      <c r="E1" s="31"/>
      <c r="F1" s="31"/>
      <c r="G1" s="31"/>
      <c r="H1" s="31"/>
      <c r="I1" s="31"/>
      <c r="J1" s="31"/>
      <c r="K1" s="31"/>
      <c r="L1" s="31"/>
      <c r="M1" s="31"/>
      <c r="N1" s="31"/>
      <c r="O1" s="31"/>
      <c r="P1" s="31"/>
      <c r="Q1" s="31"/>
      <c r="R1" s="31"/>
      <c r="S1" s="31"/>
      <c r="T1" s="31"/>
      <c r="U1" s="31"/>
      <c r="V1" s="31"/>
      <c r="W1" s="31"/>
      <c r="X1" s="31"/>
      <c r="Y1" s="31"/>
      <c r="Z1" s="93"/>
    </row>
    <row r="2" spans="1:26" s="48" customFormat="1" ht="15" x14ac:dyDescent="0.25">
      <c r="A2" s="498" t="s">
        <v>46</v>
      </c>
      <c r="B2" s="427"/>
      <c r="C2" s="427"/>
      <c r="D2" s="427"/>
      <c r="E2" s="427"/>
      <c r="F2" s="427"/>
      <c r="G2" s="427"/>
      <c r="H2" s="427"/>
      <c r="I2" s="427"/>
      <c r="J2" s="427"/>
      <c r="K2" s="427"/>
      <c r="L2" s="427"/>
      <c r="M2" s="427"/>
      <c r="N2" s="427"/>
      <c r="O2" s="427"/>
      <c r="P2" s="427"/>
      <c r="Q2" s="427"/>
      <c r="R2" s="427"/>
      <c r="S2" s="427"/>
      <c r="T2" s="427"/>
      <c r="U2" s="427"/>
      <c r="V2" s="427"/>
      <c r="W2" s="427"/>
      <c r="X2" s="427"/>
      <c r="Y2" s="427"/>
      <c r="Z2" s="499"/>
    </row>
    <row r="3" spans="1:26" s="48" customFormat="1" ht="15" x14ac:dyDescent="0.25">
      <c r="A3" s="498" t="s">
        <v>47</v>
      </c>
      <c r="B3" s="427"/>
      <c r="C3" s="427"/>
      <c r="D3" s="427"/>
      <c r="E3" s="427"/>
      <c r="F3" s="427"/>
      <c r="G3" s="427"/>
      <c r="H3" s="427"/>
      <c r="I3" s="427"/>
      <c r="J3" s="427"/>
      <c r="K3" s="427"/>
      <c r="L3" s="427"/>
      <c r="M3" s="427"/>
      <c r="N3" s="427"/>
      <c r="O3" s="427"/>
      <c r="P3" s="427"/>
      <c r="Q3" s="427"/>
      <c r="R3" s="427"/>
      <c r="S3" s="427"/>
      <c r="T3" s="427"/>
      <c r="U3" s="427"/>
      <c r="V3" s="427"/>
      <c r="W3" s="427"/>
      <c r="X3" s="427"/>
      <c r="Y3" s="427"/>
      <c r="Z3" s="499"/>
    </row>
    <row r="4" spans="1:26" s="48" customFormat="1" ht="15" x14ac:dyDescent="0.25">
      <c r="A4" s="498" t="s">
        <v>15</v>
      </c>
      <c r="B4" s="427"/>
      <c r="C4" s="427"/>
      <c r="D4" s="427"/>
      <c r="E4" s="427"/>
      <c r="F4" s="427"/>
      <c r="G4" s="427"/>
      <c r="H4" s="427"/>
      <c r="I4" s="427"/>
      <c r="J4" s="427"/>
      <c r="K4" s="427"/>
      <c r="L4" s="427"/>
      <c r="M4" s="427"/>
      <c r="N4" s="427"/>
      <c r="O4" s="427"/>
      <c r="P4" s="427"/>
      <c r="Q4" s="427"/>
      <c r="R4" s="427"/>
      <c r="S4" s="427"/>
      <c r="T4" s="427"/>
      <c r="U4" s="427"/>
      <c r="V4" s="427"/>
      <c r="W4" s="427"/>
      <c r="X4" s="427"/>
      <c r="Y4" s="427"/>
      <c r="Z4" s="499"/>
    </row>
    <row r="5" spans="1:26" s="48" customFormat="1" ht="15" x14ac:dyDescent="0.25">
      <c r="A5" s="498" t="s">
        <v>48</v>
      </c>
      <c r="B5" s="427"/>
      <c r="C5" s="427"/>
      <c r="D5" s="427"/>
      <c r="E5" s="427"/>
      <c r="F5" s="427"/>
      <c r="G5" s="427"/>
      <c r="H5" s="427"/>
      <c r="I5" s="427"/>
      <c r="J5" s="427"/>
      <c r="K5" s="427"/>
      <c r="L5" s="427"/>
      <c r="M5" s="427"/>
      <c r="N5" s="427"/>
      <c r="O5" s="427"/>
      <c r="P5" s="427"/>
      <c r="Q5" s="427"/>
      <c r="R5" s="427"/>
      <c r="S5" s="427"/>
      <c r="T5" s="427"/>
      <c r="U5" s="427"/>
      <c r="V5" s="427"/>
      <c r="W5" s="427"/>
      <c r="X5" s="427"/>
      <c r="Y5" s="427"/>
      <c r="Z5" s="499"/>
    </row>
    <row r="6" spans="1:26" s="48" customFormat="1" ht="15" x14ac:dyDescent="0.25">
      <c r="A6" s="94"/>
      <c r="Z6" s="97"/>
    </row>
    <row r="7" spans="1:26" s="48" customFormat="1" ht="17.25" customHeight="1" x14ac:dyDescent="0.25">
      <c r="A7" s="500" t="s">
        <v>236</v>
      </c>
      <c r="B7" s="430"/>
      <c r="C7" s="430"/>
      <c r="D7" s="430"/>
      <c r="E7" s="430"/>
      <c r="F7" s="430"/>
      <c r="G7" s="430"/>
      <c r="H7" s="430"/>
      <c r="I7" s="430"/>
      <c r="J7" s="430"/>
      <c r="K7" s="430"/>
      <c r="L7" s="430"/>
      <c r="M7" s="430"/>
      <c r="N7" s="430"/>
      <c r="O7" s="430"/>
      <c r="P7" s="430"/>
      <c r="Q7" s="430"/>
      <c r="R7" s="430"/>
      <c r="S7" s="430"/>
      <c r="T7" s="430"/>
      <c r="U7" s="430"/>
      <c r="V7" s="430"/>
      <c r="W7" s="430"/>
      <c r="X7" s="430"/>
      <c r="Y7" s="430"/>
      <c r="Z7" s="501"/>
    </row>
    <row r="8" spans="1:26" s="48" customFormat="1" ht="17.25" customHeight="1" x14ac:dyDescent="0.25">
      <c r="A8" s="500" t="s">
        <v>246</v>
      </c>
      <c r="B8" s="430"/>
      <c r="C8" s="430"/>
      <c r="D8" s="430"/>
      <c r="E8" s="430"/>
      <c r="F8" s="430"/>
      <c r="G8" s="430"/>
      <c r="H8" s="430"/>
      <c r="I8" s="430"/>
      <c r="J8" s="430"/>
      <c r="K8" s="430"/>
      <c r="L8" s="430"/>
      <c r="M8" s="430"/>
      <c r="N8" s="430"/>
      <c r="O8" s="430"/>
      <c r="P8" s="430"/>
      <c r="Q8" s="430"/>
      <c r="R8" s="430"/>
      <c r="S8" s="430"/>
      <c r="T8" s="430"/>
      <c r="U8" s="430"/>
      <c r="V8" s="430"/>
      <c r="W8" s="430"/>
      <c r="X8" s="430"/>
      <c r="Y8" s="430"/>
      <c r="Z8" s="501"/>
    </row>
    <row r="9" spans="1:26" s="48" customFormat="1" ht="17.25" customHeight="1" thickBot="1" x14ac:dyDescent="0.3">
      <c r="A9" s="502" t="str">
        <f>'Cuadro 3'!A9:BB9</f>
        <v>2009 - junio 2025</v>
      </c>
      <c r="B9" s="430"/>
      <c r="C9" s="503"/>
      <c r="D9" s="503"/>
      <c r="E9" s="503"/>
      <c r="F9" s="503"/>
      <c r="G9" s="503"/>
      <c r="H9" s="503"/>
      <c r="I9" s="503"/>
      <c r="J9" s="503"/>
      <c r="K9" s="503"/>
      <c r="L9" s="503"/>
      <c r="M9" s="503"/>
      <c r="N9" s="503"/>
      <c r="O9" s="503"/>
      <c r="P9" s="503"/>
      <c r="Q9" s="503"/>
      <c r="R9" s="503"/>
      <c r="S9" s="503"/>
      <c r="T9" s="503"/>
      <c r="U9" s="503"/>
      <c r="V9" s="503"/>
      <c r="W9" s="503"/>
      <c r="X9" s="503"/>
      <c r="Y9" s="503"/>
      <c r="Z9" s="504"/>
    </row>
    <row r="10" spans="1:26" s="48" customFormat="1" ht="17.25" customHeight="1" x14ac:dyDescent="0.25">
      <c r="A10" s="570" t="s">
        <v>49</v>
      </c>
      <c r="B10" s="486" t="s">
        <v>77</v>
      </c>
      <c r="C10" s="572" t="s">
        <v>156</v>
      </c>
      <c r="D10" s="471" t="s">
        <v>80</v>
      </c>
      <c r="E10" s="471"/>
      <c r="F10" s="471"/>
      <c r="G10" s="471"/>
      <c r="H10" s="567"/>
      <c r="I10" s="562" t="s">
        <v>90</v>
      </c>
      <c r="J10" s="507"/>
      <c r="K10" s="507"/>
      <c r="L10" s="507"/>
      <c r="M10" s="507"/>
      <c r="N10" s="563"/>
      <c r="O10" s="524" t="s">
        <v>69</v>
      </c>
      <c r="P10" s="524"/>
      <c r="Q10" s="524"/>
      <c r="R10" s="524"/>
      <c r="S10" s="524"/>
      <c r="T10" s="568"/>
      <c r="U10" s="506" t="s">
        <v>70</v>
      </c>
      <c r="V10" s="507"/>
      <c r="W10" s="507"/>
      <c r="X10" s="507"/>
      <c r="Y10" s="507"/>
      <c r="Z10" s="508"/>
    </row>
    <row r="11" spans="1:26" s="48" customFormat="1" ht="45.75" thickBot="1" x14ac:dyDescent="0.3">
      <c r="A11" s="475"/>
      <c r="B11" s="571"/>
      <c r="C11" s="573"/>
      <c r="D11" s="23" t="s">
        <v>194</v>
      </c>
      <c r="E11" s="23" t="s">
        <v>146</v>
      </c>
      <c r="F11" s="23" t="s">
        <v>147</v>
      </c>
      <c r="G11" s="23" t="s">
        <v>195</v>
      </c>
      <c r="H11" s="23" t="s">
        <v>196</v>
      </c>
      <c r="I11" s="22" t="s">
        <v>81</v>
      </c>
      <c r="J11" s="22" t="s">
        <v>145</v>
      </c>
      <c r="K11" s="22" t="s">
        <v>146</v>
      </c>
      <c r="L11" s="22" t="s">
        <v>147</v>
      </c>
      <c r="M11" s="22" t="s">
        <v>148</v>
      </c>
      <c r="N11" s="22" t="s">
        <v>149</v>
      </c>
      <c r="O11" s="23" t="s">
        <v>81</v>
      </c>
      <c r="P11" s="23" t="s">
        <v>145</v>
      </c>
      <c r="Q11" s="21" t="s">
        <v>146</v>
      </c>
      <c r="R11" s="64" t="s">
        <v>147</v>
      </c>
      <c r="S11" s="64" t="s">
        <v>148</v>
      </c>
      <c r="T11" s="24" t="s">
        <v>149</v>
      </c>
      <c r="U11" s="121" t="s">
        <v>81</v>
      </c>
      <c r="V11" s="22" t="s">
        <v>145</v>
      </c>
      <c r="W11" s="22" t="s">
        <v>146</v>
      </c>
      <c r="X11" s="22" t="s">
        <v>147</v>
      </c>
      <c r="Y11" s="22" t="s">
        <v>148</v>
      </c>
      <c r="Z11" s="122" t="s">
        <v>149</v>
      </c>
    </row>
    <row r="12" spans="1:26" s="48" customFormat="1" ht="20.45" customHeight="1" x14ac:dyDescent="0.25">
      <c r="A12" s="342">
        <v>2008</v>
      </c>
      <c r="B12" s="296" t="s">
        <v>66</v>
      </c>
      <c r="C12" s="298">
        <f t="shared" ref="C12:C75" si="0">IF($B12="Diciembre",C24/(1+O24/100),
IF($B12="Enero",C11*(1+O12/100),
IF($B12="Febrero",C10*(1+O12/100),
IF($B12="Marzo",C9*(1+O12/100),
IF($B12="Abril",C8*(1+O12/100),
IF($B12="Mayo",C7*(1+O12/100),
IF($B12="Junio",C6*(1+O12/100),
IF($B12="Julio",C5*(1+O12/100),
IF($B12="Agosto",C4*(1+O12/100),
IF($B12="Septiembre",C3*(1+O12/100),
IF($B12="Octubre",C2*(1+O12/100),
IF($B12="Noviembre",C1*(1+O12/100),"Error"))))))))))))</f>
        <v>60.665113788590865</v>
      </c>
      <c r="D12" s="134"/>
      <c r="E12" s="134"/>
      <c r="F12" s="134"/>
      <c r="G12" s="134"/>
      <c r="H12" s="99"/>
      <c r="I12" s="138"/>
      <c r="J12" s="135"/>
      <c r="K12" s="135"/>
      <c r="L12" s="135"/>
      <c r="M12" s="135"/>
      <c r="N12" s="135"/>
      <c r="O12" s="133"/>
      <c r="P12" s="133"/>
      <c r="Q12" s="133"/>
      <c r="R12" s="133"/>
      <c r="S12" s="133"/>
      <c r="T12" s="143"/>
      <c r="U12" s="135"/>
      <c r="V12" s="135"/>
      <c r="W12" s="135"/>
      <c r="X12" s="135"/>
      <c r="Y12" s="135"/>
      <c r="Z12" s="144"/>
    </row>
    <row r="13" spans="1:26" x14ac:dyDescent="0.25">
      <c r="A13" s="482">
        <v>2009</v>
      </c>
      <c r="B13" s="236" t="s">
        <v>55</v>
      </c>
      <c r="C13" s="228">
        <f t="shared" si="0"/>
        <v>60.731605197993247</v>
      </c>
      <c r="D13" s="81">
        <v>79.72</v>
      </c>
      <c r="E13" s="81">
        <v>54.18</v>
      </c>
      <c r="F13" s="81">
        <v>44.94</v>
      </c>
      <c r="G13" s="81">
        <v>79.72</v>
      </c>
      <c r="H13" s="82">
        <v>79.72</v>
      </c>
      <c r="I13" s="161">
        <f t="shared" ref="I13:I76" si="1">+J13*0.061607428632394+K13*0.423821843898127+L13*0.167851046318453+M13*0.041244989407264+N13*0.305474691743762</f>
        <v>0.10960402981207362</v>
      </c>
      <c r="J13" s="81">
        <v>0</v>
      </c>
      <c r="K13" s="81">
        <v>1.32</v>
      </c>
      <c r="L13" s="81">
        <v>-2.68</v>
      </c>
      <c r="M13" s="81">
        <v>0</v>
      </c>
      <c r="N13" s="81">
        <v>0</v>
      </c>
      <c r="O13" s="161">
        <f t="shared" ref="O13:O76" si="2">+P13*0.061607428632394+Q13*0.423821843898127+R13*0.167851046318453+S13*0.041244989407264+T13*0.305474691743762</f>
        <v>0.10960402981207362</v>
      </c>
      <c r="P13" s="81">
        <v>0</v>
      </c>
      <c r="Q13" s="81">
        <v>1.32</v>
      </c>
      <c r="R13" s="81">
        <v>-2.68</v>
      </c>
      <c r="S13" s="81">
        <v>0</v>
      </c>
      <c r="T13" s="115">
        <v>0</v>
      </c>
      <c r="U13" s="161">
        <f t="shared" ref="U13:U76" si="3">+V13*0.061607428632394+W13*0.423821843898127+X13*0.167851046318453+Y13*0.041244989407264+Z13*0.305474691743762</f>
        <v>7.8959847053085586</v>
      </c>
      <c r="V13" s="81">
        <v>6.46</v>
      </c>
      <c r="W13" s="81">
        <v>17.670000000000002</v>
      </c>
      <c r="X13" s="81">
        <v>-13.29</v>
      </c>
      <c r="Y13" s="81">
        <v>6.46</v>
      </c>
      <c r="Z13" s="115">
        <v>6.46</v>
      </c>
    </row>
    <row r="14" spans="1:26" x14ac:dyDescent="0.25">
      <c r="A14" s="483"/>
      <c r="B14" s="53" t="s">
        <v>56</v>
      </c>
      <c r="C14" s="105">
        <f t="shared" si="0"/>
        <v>61.321764779289296</v>
      </c>
      <c r="D14" s="84">
        <v>79.88</v>
      </c>
      <c r="E14" s="84">
        <v>54.25</v>
      </c>
      <c r="F14" s="84">
        <v>47.24</v>
      </c>
      <c r="G14" s="84">
        <v>79.88</v>
      </c>
      <c r="H14" s="85">
        <v>79.88</v>
      </c>
      <c r="I14" s="162">
        <f t="shared" si="1"/>
        <v>0.9946360556918824</v>
      </c>
      <c r="J14" s="84">
        <v>0.19</v>
      </c>
      <c r="K14" s="84">
        <v>0.14000000000000001</v>
      </c>
      <c r="L14" s="84">
        <v>5.1100000000000003</v>
      </c>
      <c r="M14" s="84">
        <v>0.19</v>
      </c>
      <c r="N14" s="84">
        <v>0.19</v>
      </c>
      <c r="O14" s="162">
        <f t="shared" si="2"/>
        <v>1.0824194494825572</v>
      </c>
      <c r="P14" s="84">
        <v>0.19</v>
      </c>
      <c r="Q14" s="84">
        <v>1.46</v>
      </c>
      <c r="R14" s="84">
        <v>2.2999999999999998</v>
      </c>
      <c r="S14" s="84">
        <v>0.19</v>
      </c>
      <c r="T14" s="117">
        <v>0.19</v>
      </c>
      <c r="U14" s="162">
        <f t="shared" si="3"/>
        <v>11.924647353340134</v>
      </c>
      <c r="V14" s="84">
        <v>15.34</v>
      </c>
      <c r="W14" s="84">
        <v>17.04</v>
      </c>
      <c r="X14" s="84">
        <v>-9.3000000000000007</v>
      </c>
      <c r="Y14" s="84">
        <v>15.34</v>
      </c>
      <c r="Z14" s="117">
        <v>15.34</v>
      </c>
    </row>
    <row r="15" spans="1:26" x14ac:dyDescent="0.25">
      <c r="A15" s="483"/>
      <c r="B15" s="53" t="s">
        <v>57</v>
      </c>
      <c r="C15" s="105">
        <f t="shared" si="0"/>
        <v>62.938368393579779</v>
      </c>
      <c r="D15" s="84">
        <v>79.88</v>
      </c>
      <c r="E15" s="84">
        <v>55.24</v>
      </c>
      <c r="F15" s="84">
        <v>52.43</v>
      </c>
      <c r="G15" s="84">
        <v>79.88</v>
      </c>
      <c r="H15" s="85">
        <v>79.88</v>
      </c>
      <c r="I15" s="162">
        <f t="shared" si="1"/>
        <v>2.6143602444712051</v>
      </c>
      <c r="J15" s="84">
        <v>0</v>
      </c>
      <c r="K15" s="84">
        <v>1.82</v>
      </c>
      <c r="L15" s="84">
        <v>10.98</v>
      </c>
      <c r="M15" s="84">
        <v>0</v>
      </c>
      <c r="N15" s="84">
        <v>0</v>
      </c>
      <c r="O15" s="162">
        <f t="shared" si="2"/>
        <v>3.7472188924113379</v>
      </c>
      <c r="P15" s="84">
        <v>0.19</v>
      </c>
      <c r="Q15" s="84">
        <v>3.3</v>
      </c>
      <c r="R15" s="84">
        <v>13.53</v>
      </c>
      <c r="S15" s="84">
        <v>0.19</v>
      </c>
      <c r="T15" s="117">
        <v>0.19</v>
      </c>
      <c r="U15" s="162">
        <f t="shared" si="3"/>
        <v>8.3230547469174354</v>
      </c>
      <c r="V15" s="84">
        <v>6.76</v>
      </c>
      <c r="W15" s="84">
        <v>14.65</v>
      </c>
      <c r="X15" s="84">
        <v>-3.85</v>
      </c>
      <c r="Y15" s="84">
        <v>6.76</v>
      </c>
      <c r="Z15" s="117">
        <v>6.76</v>
      </c>
    </row>
    <row r="16" spans="1:26" x14ac:dyDescent="0.25">
      <c r="A16" s="483"/>
      <c r="B16" s="53" t="s">
        <v>58</v>
      </c>
      <c r="C16" s="105">
        <f t="shared" si="0"/>
        <v>63.61246000349071</v>
      </c>
      <c r="D16" s="84">
        <v>82.1</v>
      </c>
      <c r="E16" s="84">
        <v>56.27</v>
      </c>
      <c r="F16" s="84">
        <v>50.08</v>
      </c>
      <c r="G16" s="84">
        <v>82.1</v>
      </c>
      <c r="H16" s="85">
        <v>82.1</v>
      </c>
      <c r="I16" s="162">
        <f t="shared" si="1"/>
        <v>1.1840450153175512</v>
      </c>
      <c r="J16" s="84">
        <v>2.79</v>
      </c>
      <c r="K16" s="84">
        <v>1.88</v>
      </c>
      <c r="L16" s="84">
        <v>-4.4800000000000004</v>
      </c>
      <c r="M16" s="84">
        <v>2.79</v>
      </c>
      <c r="N16" s="84">
        <v>2.79</v>
      </c>
      <c r="O16" s="162">
        <f t="shared" si="2"/>
        <v>4.8583873512063551</v>
      </c>
      <c r="P16" s="84">
        <v>2.99</v>
      </c>
      <c r="Q16" s="84">
        <v>5.24</v>
      </c>
      <c r="R16" s="84">
        <v>8.44</v>
      </c>
      <c r="S16" s="84">
        <v>2.99</v>
      </c>
      <c r="T16" s="117">
        <v>2.99</v>
      </c>
      <c r="U16" s="162">
        <f t="shared" si="3"/>
        <v>6.6437382451113347</v>
      </c>
      <c r="V16" s="84">
        <v>6.75</v>
      </c>
      <c r="W16" s="84">
        <v>12.63</v>
      </c>
      <c r="X16" s="84">
        <v>-8.73</v>
      </c>
      <c r="Y16" s="84">
        <v>6.75</v>
      </c>
      <c r="Z16" s="117">
        <v>6.75</v>
      </c>
    </row>
    <row r="17" spans="1:26" x14ac:dyDescent="0.25">
      <c r="A17" s="483"/>
      <c r="B17" s="53" t="s">
        <v>59</v>
      </c>
      <c r="C17" s="105">
        <f t="shared" si="0"/>
        <v>63.972638821244637</v>
      </c>
      <c r="D17" s="84">
        <v>82.28</v>
      </c>
      <c r="E17" s="84">
        <v>57.39</v>
      </c>
      <c r="F17" s="84">
        <v>49.04</v>
      </c>
      <c r="G17" s="84">
        <v>82.28</v>
      </c>
      <c r="H17" s="85">
        <v>82.28</v>
      </c>
      <c r="I17" s="162">
        <f t="shared" si="1"/>
        <v>0.58154754919144613</v>
      </c>
      <c r="J17" s="84">
        <v>0.22</v>
      </c>
      <c r="K17" s="84">
        <v>1.98</v>
      </c>
      <c r="L17" s="84">
        <v>-2.0699999999999998</v>
      </c>
      <c r="M17" s="84">
        <v>0.22</v>
      </c>
      <c r="N17" s="84">
        <v>0.22</v>
      </c>
      <c r="O17" s="162">
        <f t="shared" si="2"/>
        <v>5.4521038964502919</v>
      </c>
      <c r="P17" s="84">
        <v>3.21</v>
      </c>
      <c r="Q17" s="84">
        <v>7.32</v>
      </c>
      <c r="R17" s="84">
        <v>6.19</v>
      </c>
      <c r="S17" s="84">
        <v>3.21</v>
      </c>
      <c r="T17" s="117">
        <v>3.21</v>
      </c>
      <c r="U17" s="162">
        <f t="shared" si="3"/>
        <v>7.2112317675389779</v>
      </c>
      <c r="V17" s="84">
        <v>6.68</v>
      </c>
      <c r="W17" s="84">
        <v>14.88</v>
      </c>
      <c r="X17" s="84">
        <v>-10.86</v>
      </c>
      <c r="Y17" s="84">
        <v>6.68</v>
      </c>
      <c r="Z17" s="117">
        <v>6.68</v>
      </c>
    </row>
    <row r="18" spans="1:26" x14ac:dyDescent="0.25">
      <c r="A18" s="483"/>
      <c r="B18" s="53" t="s">
        <v>60</v>
      </c>
      <c r="C18" s="105">
        <f t="shared" si="0"/>
        <v>64.06356772346129</v>
      </c>
      <c r="D18" s="84">
        <v>82.28</v>
      </c>
      <c r="E18" s="84">
        <v>58.52</v>
      </c>
      <c r="F18" s="84">
        <v>46.98</v>
      </c>
      <c r="G18" s="84">
        <v>82.28</v>
      </c>
      <c r="H18" s="85">
        <v>82.28</v>
      </c>
      <c r="I18" s="162">
        <f t="shared" si="1"/>
        <v>0.13163314840499207</v>
      </c>
      <c r="J18" s="84">
        <v>0</v>
      </c>
      <c r="K18" s="84">
        <v>1.97</v>
      </c>
      <c r="L18" s="84">
        <v>-4.1900000000000004</v>
      </c>
      <c r="M18" s="84">
        <v>0</v>
      </c>
      <c r="N18" s="84">
        <v>0</v>
      </c>
      <c r="O18" s="162">
        <f t="shared" si="2"/>
        <v>5.6019905389340208</v>
      </c>
      <c r="P18" s="84">
        <v>3.21</v>
      </c>
      <c r="Q18" s="84">
        <v>9.44</v>
      </c>
      <c r="R18" s="84">
        <v>1.73</v>
      </c>
      <c r="S18" s="84">
        <v>3.21</v>
      </c>
      <c r="T18" s="117">
        <v>3.21</v>
      </c>
      <c r="U18" s="162">
        <f t="shared" si="3"/>
        <v>7.1678396915151392</v>
      </c>
      <c r="V18" s="84">
        <v>6.68</v>
      </c>
      <c r="W18" s="84">
        <v>16.14</v>
      </c>
      <c r="X18" s="84">
        <v>-14.3</v>
      </c>
      <c r="Y18" s="84">
        <v>6.68</v>
      </c>
      <c r="Z18" s="117">
        <v>6.68</v>
      </c>
    </row>
    <row r="19" spans="1:26" x14ac:dyDescent="0.25">
      <c r="A19" s="483"/>
      <c r="B19" s="53" t="s">
        <v>61</v>
      </c>
      <c r="C19" s="105">
        <f t="shared" si="0"/>
        <v>64.020137824989078</v>
      </c>
      <c r="D19" s="84">
        <v>82.28</v>
      </c>
      <c r="E19" s="84">
        <v>58.81</v>
      </c>
      <c r="F19" s="84">
        <v>46.15</v>
      </c>
      <c r="G19" s="84">
        <v>82.28</v>
      </c>
      <c r="H19" s="85">
        <v>82.28</v>
      </c>
      <c r="I19" s="162">
        <f t="shared" si="1"/>
        <v>-8.9423648473579587E-2</v>
      </c>
      <c r="J19" s="84">
        <v>0</v>
      </c>
      <c r="K19" s="84">
        <v>0.49</v>
      </c>
      <c r="L19" s="84">
        <v>-1.77</v>
      </c>
      <c r="M19" s="84">
        <v>0</v>
      </c>
      <c r="N19" s="84">
        <v>0</v>
      </c>
      <c r="O19" s="162">
        <f t="shared" si="2"/>
        <v>5.5304009617289784</v>
      </c>
      <c r="P19" s="84">
        <v>3.21</v>
      </c>
      <c r="Q19" s="84">
        <v>9.98</v>
      </c>
      <c r="R19" s="84">
        <v>-0.06</v>
      </c>
      <c r="S19" s="84">
        <v>3.21</v>
      </c>
      <c r="T19" s="117">
        <v>3.21</v>
      </c>
      <c r="U19" s="162">
        <f t="shared" si="3"/>
        <v>7.4276708173934214</v>
      </c>
      <c r="V19" s="84">
        <v>6.68</v>
      </c>
      <c r="W19" s="84">
        <v>17.260000000000002</v>
      </c>
      <c r="X19" s="84">
        <v>-15.58</v>
      </c>
      <c r="Y19" s="84">
        <v>6.68</v>
      </c>
      <c r="Z19" s="117">
        <v>6.68</v>
      </c>
    </row>
    <row r="20" spans="1:26" x14ac:dyDescent="0.25">
      <c r="A20" s="483"/>
      <c r="B20" s="53" t="s">
        <v>62</v>
      </c>
      <c r="C20" s="105">
        <f t="shared" si="0"/>
        <v>64.187006184174109</v>
      </c>
      <c r="D20" s="84">
        <v>82.28</v>
      </c>
      <c r="E20" s="84">
        <v>59.1</v>
      </c>
      <c r="F20" s="84">
        <v>46.27</v>
      </c>
      <c r="G20" s="84">
        <v>82.28</v>
      </c>
      <c r="H20" s="85">
        <v>82.28</v>
      </c>
      <c r="I20" s="162">
        <f t="shared" si="1"/>
        <v>0.25387368352867673</v>
      </c>
      <c r="J20" s="84">
        <v>0</v>
      </c>
      <c r="K20" s="84">
        <v>0.5</v>
      </c>
      <c r="L20" s="84">
        <v>0.25</v>
      </c>
      <c r="M20" s="84">
        <v>0</v>
      </c>
      <c r="N20" s="84">
        <v>0</v>
      </c>
      <c r="O20" s="162">
        <f t="shared" si="2"/>
        <v>5.8054657374525611</v>
      </c>
      <c r="P20" s="84">
        <v>3.21</v>
      </c>
      <c r="Q20" s="84">
        <v>10.53</v>
      </c>
      <c r="R20" s="84">
        <v>0.19</v>
      </c>
      <c r="S20" s="84">
        <v>3.21</v>
      </c>
      <c r="T20" s="117">
        <v>3.21</v>
      </c>
      <c r="U20" s="162">
        <f t="shared" si="3"/>
        <v>5.2133672897837204</v>
      </c>
      <c r="V20" s="84">
        <v>3.54</v>
      </c>
      <c r="W20" s="84">
        <v>15.12</v>
      </c>
      <c r="X20" s="84">
        <v>-15.73</v>
      </c>
      <c r="Y20" s="84">
        <v>3.54</v>
      </c>
      <c r="Z20" s="117">
        <v>3.54</v>
      </c>
    </row>
    <row r="21" spans="1:26" x14ac:dyDescent="0.25">
      <c r="A21" s="483"/>
      <c r="B21" s="53" t="s">
        <v>63</v>
      </c>
      <c r="C21" s="105">
        <f t="shared" si="0"/>
        <v>63.958913640906594</v>
      </c>
      <c r="D21" s="84">
        <v>82.28</v>
      </c>
      <c r="E21" s="84">
        <v>59.1</v>
      </c>
      <c r="F21" s="84">
        <v>45.23</v>
      </c>
      <c r="G21" s="84">
        <v>82.28</v>
      </c>
      <c r="H21" s="85">
        <v>82.28</v>
      </c>
      <c r="I21" s="162">
        <f t="shared" si="1"/>
        <v>-0.37598634375333473</v>
      </c>
      <c r="J21" s="84">
        <v>0</v>
      </c>
      <c r="K21" s="84">
        <v>0</v>
      </c>
      <c r="L21" s="84">
        <v>-2.2400000000000002</v>
      </c>
      <c r="M21" s="84">
        <v>0</v>
      </c>
      <c r="N21" s="84">
        <v>0</v>
      </c>
      <c r="O21" s="162">
        <f t="shared" si="2"/>
        <v>5.4294793936992258</v>
      </c>
      <c r="P21" s="84">
        <v>3.21</v>
      </c>
      <c r="Q21" s="84">
        <v>10.53</v>
      </c>
      <c r="R21" s="84">
        <v>-2.0499999999999998</v>
      </c>
      <c r="S21" s="84">
        <v>3.21</v>
      </c>
      <c r="T21" s="117">
        <v>3.21</v>
      </c>
      <c r="U21" s="162">
        <f t="shared" si="3"/>
        <v>3.0207272599106787</v>
      </c>
      <c r="V21" s="84">
        <v>3.21</v>
      </c>
      <c r="W21" s="84">
        <v>13.31</v>
      </c>
      <c r="X21" s="84">
        <v>-23.42</v>
      </c>
      <c r="Y21" s="84">
        <v>3.21</v>
      </c>
      <c r="Z21" s="117">
        <v>3.21</v>
      </c>
    </row>
    <row r="22" spans="1:26" x14ac:dyDescent="0.25">
      <c r="A22" s="483"/>
      <c r="B22" s="53" t="s">
        <v>64</v>
      </c>
      <c r="C22" s="105">
        <f t="shared" si="0"/>
        <v>63.973169424860814</v>
      </c>
      <c r="D22" s="84">
        <v>82.28</v>
      </c>
      <c r="E22" s="84">
        <v>59.1</v>
      </c>
      <c r="F22" s="84">
        <v>45.3</v>
      </c>
      <c r="G22" s="84">
        <v>82.28</v>
      </c>
      <c r="H22" s="85">
        <v>82.28</v>
      </c>
      <c r="I22" s="162">
        <f t="shared" si="1"/>
        <v>2.3499146484583421E-2</v>
      </c>
      <c r="J22" s="84">
        <v>0</v>
      </c>
      <c r="K22" s="84">
        <v>0</v>
      </c>
      <c r="L22" s="84">
        <v>0.14000000000000001</v>
      </c>
      <c r="M22" s="84">
        <v>0</v>
      </c>
      <c r="N22" s="84">
        <v>0</v>
      </c>
      <c r="O22" s="162">
        <f t="shared" si="2"/>
        <v>5.4529785401838096</v>
      </c>
      <c r="P22" s="84">
        <v>3.21</v>
      </c>
      <c r="Q22" s="84">
        <v>10.53</v>
      </c>
      <c r="R22" s="84">
        <v>-1.91</v>
      </c>
      <c r="S22" s="84">
        <v>3.21</v>
      </c>
      <c r="T22" s="117">
        <v>3.21</v>
      </c>
      <c r="U22" s="162">
        <f t="shared" si="3"/>
        <v>3.8050908574781603</v>
      </c>
      <c r="V22" s="84">
        <v>3.21</v>
      </c>
      <c r="W22" s="84">
        <v>15.43</v>
      </c>
      <c r="X22" s="84">
        <v>-24.1</v>
      </c>
      <c r="Y22" s="84">
        <v>3.21</v>
      </c>
      <c r="Z22" s="117">
        <v>3.21</v>
      </c>
    </row>
    <row r="23" spans="1:26" x14ac:dyDescent="0.25">
      <c r="A23" s="483"/>
      <c r="B23" s="53" t="s">
        <v>65</v>
      </c>
      <c r="C23" s="105">
        <f t="shared" si="0"/>
        <v>63.355079363417126</v>
      </c>
      <c r="D23" s="84">
        <v>82.28</v>
      </c>
      <c r="E23" s="84">
        <v>59.1</v>
      </c>
      <c r="F23" s="84">
        <v>42.49</v>
      </c>
      <c r="G23" s="84">
        <v>82.28</v>
      </c>
      <c r="H23" s="85">
        <v>82.28</v>
      </c>
      <c r="I23" s="162">
        <f t="shared" si="1"/>
        <v>-1.0389979767112241</v>
      </c>
      <c r="J23" s="84">
        <v>0</v>
      </c>
      <c r="K23" s="84">
        <v>0</v>
      </c>
      <c r="L23" s="84">
        <v>-6.19</v>
      </c>
      <c r="M23" s="84">
        <v>0</v>
      </c>
      <c r="N23" s="84">
        <v>0</v>
      </c>
      <c r="O23" s="162">
        <f t="shared" si="2"/>
        <v>4.4341226890307999</v>
      </c>
      <c r="P23" s="84">
        <v>3.21</v>
      </c>
      <c r="Q23" s="84">
        <v>10.53</v>
      </c>
      <c r="R23" s="84">
        <v>-7.98</v>
      </c>
      <c r="S23" s="84">
        <v>3.21</v>
      </c>
      <c r="T23" s="117">
        <v>3.21</v>
      </c>
      <c r="U23" s="162">
        <f t="shared" si="3"/>
        <v>1.7292018487753509</v>
      </c>
      <c r="V23" s="84">
        <v>3.21</v>
      </c>
      <c r="W23" s="84">
        <v>11.13</v>
      </c>
      <c r="X23" s="84">
        <v>-25.61</v>
      </c>
      <c r="Y23" s="84">
        <v>3.21</v>
      </c>
      <c r="Z23" s="117">
        <v>3.21</v>
      </c>
    </row>
    <row r="24" spans="1:26" x14ac:dyDescent="0.25">
      <c r="A24" s="484"/>
      <c r="B24" s="54" t="s">
        <v>66</v>
      </c>
      <c r="C24" s="108">
        <f t="shared" si="0"/>
        <v>62.52295346083983</v>
      </c>
      <c r="D24" s="88">
        <v>82.28</v>
      </c>
      <c r="E24" s="88">
        <v>57.13</v>
      </c>
      <c r="F24" s="88">
        <v>43.01</v>
      </c>
      <c r="G24" s="88">
        <v>82.28</v>
      </c>
      <c r="H24" s="89">
        <v>82.28</v>
      </c>
      <c r="I24" s="163">
        <f t="shared" si="1"/>
        <v>-1.2065484636722503</v>
      </c>
      <c r="J24" s="88">
        <v>0</v>
      </c>
      <c r="K24" s="88">
        <v>-3.33</v>
      </c>
      <c r="L24" s="88">
        <v>1.22</v>
      </c>
      <c r="M24" s="88">
        <v>0</v>
      </c>
      <c r="N24" s="88">
        <v>0</v>
      </c>
      <c r="O24" s="163">
        <f t="shared" si="2"/>
        <v>3.0624514753623604</v>
      </c>
      <c r="P24" s="88">
        <v>3.21</v>
      </c>
      <c r="Q24" s="88">
        <v>6.85</v>
      </c>
      <c r="R24" s="88">
        <v>-6.86</v>
      </c>
      <c r="S24" s="88">
        <v>3.21</v>
      </c>
      <c r="T24" s="119">
        <v>3.21</v>
      </c>
      <c r="U24" s="163">
        <f t="shared" si="3"/>
        <v>3.0624514753623604</v>
      </c>
      <c r="V24" s="88">
        <v>3.21</v>
      </c>
      <c r="W24" s="88">
        <v>6.85</v>
      </c>
      <c r="X24" s="88">
        <v>-6.86</v>
      </c>
      <c r="Y24" s="88">
        <v>3.21</v>
      </c>
      <c r="Z24" s="119">
        <v>3.21</v>
      </c>
    </row>
    <row r="25" spans="1:26" x14ac:dyDescent="0.25">
      <c r="A25" s="482">
        <v>2010</v>
      </c>
      <c r="B25" s="236" t="s">
        <v>55</v>
      </c>
      <c r="C25" s="228">
        <f t="shared" si="0"/>
        <v>62.286472010404481</v>
      </c>
      <c r="D25" s="81">
        <v>82.88</v>
      </c>
      <c r="E25" s="81">
        <v>56.12</v>
      </c>
      <c r="F25" s="81">
        <v>43.2</v>
      </c>
      <c r="G25" s="81">
        <v>82.88</v>
      </c>
      <c r="H25" s="82">
        <v>82.88</v>
      </c>
      <c r="I25" s="161">
        <f t="shared" si="1"/>
        <v>-0.37823141317766884</v>
      </c>
      <c r="J25" s="81">
        <v>0.73</v>
      </c>
      <c r="K25" s="81">
        <v>-1.77</v>
      </c>
      <c r="L25" s="81">
        <v>0.44</v>
      </c>
      <c r="M25" s="81">
        <v>0.73</v>
      </c>
      <c r="N25" s="81">
        <v>0.73</v>
      </c>
      <c r="O25" s="161">
        <f t="shared" si="2"/>
        <v>-0.37823141317766884</v>
      </c>
      <c r="P25" s="81">
        <v>0.73</v>
      </c>
      <c r="Q25" s="81">
        <v>-1.77</v>
      </c>
      <c r="R25" s="81">
        <v>0.44</v>
      </c>
      <c r="S25" s="81">
        <v>0.73</v>
      </c>
      <c r="T25" s="115">
        <v>0.73</v>
      </c>
      <c r="U25" s="161">
        <f t="shared" si="3"/>
        <v>2.4913169857188557</v>
      </c>
      <c r="V25" s="81">
        <v>3.97</v>
      </c>
      <c r="W25" s="81">
        <v>3.59</v>
      </c>
      <c r="X25" s="81">
        <v>-3.88</v>
      </c>
      <c r="Y25" s="81">
        <v>3.97</v>
      </c>
      <c r="Z25" s="115">
        <v>3.97</v>
      </c>
    </row>
    <row r="26" spans="1:26" x14ac:dyDescent="0.25">
      <c r="A26" s="483"/>
      <c r="B26" s="53" t="s">
        <v>56</v>
      </c>
      <c r="C26" s="105">
        <f t="shared" si="0"/>
        <v>62.526218593938516</v>
      </c>
      <c r="D26" s="84">
        <v>82.88</v>
      </c>
      <c r="E26" s="84">
        <v>56.68</v>
      </c>
      <c r="F26" s="84">
        <v>43.12</v>
      </c>
      <c r="G26" s="84">
        <v>82.88</v>
      </c>
      <c r="H26" s="85">
        <v>82.88</v>
      </c>
      <c r="I26" s="162">
        <f t="shared" si="1"/>
        <v>0.39193014509762092</v>
      </c>
      <c r="J26" s="84">
        <v>0</v>
      </c>
      <c r="K26" s="84">
        <v>1</v>
      </c>
      <c r="L26" s="84">
        <v>-0.19</v>
      </c>
      <c r="M26" s="84">
        <v>0</v>
      </c>
      <c r="N26" s="84">
        <v>0</v>
      </c>
      <c r="O26" s="162">
        <f t="shared" si="2"/>
        <v>5.2222950419895664E-3</v>
      </c>
      <c r="P26" s="84">
        <v>0.73</v>
      </c>
      <c r="Q26" s="84">
        <v>-0.79</v>
      </c>
      <c r="R26" s="84">
        <v>0.25</v>
      </c>
      <c r="S26" s="84">
        <v>0.73</v>
      </c>
      <c r="T26" s="117">
        <v>0.73</v>
      </c>
      <c r="U26" s="162">
        <f t="shared" si="3"/>
        <v>1.9686921590891737</v>
      </c>
      <c r="V26" s="84">
        <v>3.76</v>
      </c>
      <c r="W26" s="84">
        <v>4.4800000000000004</v>
      </c>
      <c r="X26" s="84">
        <v>-8.73</v>
      </c>
      <c r="Y26" s="84">
        <v>3.76</v>
      </c>
      <c r="Z26" s="117">
        <v>3.76</v>
      </c>
    </row>
    <row r="27" spans="1:26" x14ac:dyDescent="0.25">
      <c r="A27" s="483"/>
      <c r="B27" s="53" t="s">
        <v>57</v>
      </c>
      <c r="C27" s="105">
        <f t="shared" si="0"/>
        <v>62.549279084826701</v>
      </c>
      <c r="D27" s="84">
        <v>82.88</v>
      </c>
      <c r="E27" s="84">
        <v>57.25</v>
      </c>
      <c r="F27" s="84">
        <v>42.14</v>
      </c>
      <c r="G27" s="84">
        <v>82.88</v>
      </c>
      <c r="H27" s="85">
        <v>82.88</v>
      </c>
      <c r="I27" s="162">
        <f t="shared" si="1"/>
        <v>4.2799968755238726E-2</v>
      </c>
      <c r="J27" s="84">
        <v>0</v>
      </c>
      <c r="K27" s="84">
        <v>1</v>
      </c>
      <c r="L27" s="84">
        <v>-2.27</v>
      </c>
      <c r="M27" s="84">
        <v>0</v>
      </c>
      <c r="N27" s="84">
        <v>0</v>
      </c>
      <c r="O27" s="162">
        <f t="shared" si="2"/>
        <v>4.2105534895062524E-2</v>
      </c>
      <c r="P27" s="84">
        <v>0.73</v>
      </c>
      <c r="Q27" s="84">
        <v>0.2</v>
      </c>
      <c r="R27" s="84">
        <v>-2.0299999999999998</v>
      </c>
      <c r="S27" s="84">
        <v>0.73</v>
      </c>
      <c r="T27" s="117">
        <v>0.73</v>
      </c>
      <c r="U27" s="162">
        <f t="shared" si="3"/>
        <v>-0.21689459465639072</v>
      </c>
      <c r="V27" s="84">
        <v>3.76</v>
      </c>
      <c r="W27" s="84">
        <v>3.64</v>
      </c>
      <c r="X27" s="84">
        <v>-19.63</v>
      </c>
      <c r="Y27" s="84">
        <v>3.76</v>
      </c>
      <c r="Z27" s="117">
        <v>3.76</v>
      </c>
    </row>
    <row r="28" spans="1:26" x14ac:dyDescent="0.25">
      <c r="A28" s="483"/>
      <c r="B28" s="53" t="s">
        <v>58</v>
      </c>
      <c r="C28" s="105">
        <f t="shared" si="0"/>
        <v>62.879882137330121</v>
      </c>
      <c r="D28" s="84">
        <v>82.88</v>
      </c>
      <c r="E28" s="84">
        <v>57.82</v>
      </c>
      <c r="F28" s="84">
        <v>42.4</v>
      </c>
      <c r="G28" s="84">
        <v>82.88</v>
      </c>
      <c r="H28" s="85">
        <v>82.88</v>
      </c>
      <c r="I28" s="162">
        <f t="shared" si="1"/>
        <v>0.52621098215238327</v>
      </c>
      <c r="J28" s="84">
        <v>0</v>
      </c>
      <c r="K28" s="84">
        <v>1</v>
      </c>
      <c r="L28" s="84">
        <v>0.61</v>
      </c>
      <c r="M28" s="84">
        <v>0</v>
      </c>
      <c r="N28" s="84">
        <v>0</v>
      </c>
      <c r="O28" s="162">
        <f t="shared" si="2"/>
        <v>0.57087622502324242</v>
      </c>
      <c r="P28" s="84">
        <v>0.73</v>
      </c>
      <c r="Q28" s="84">
        <v>1.21</v>
      </c>
      <c r="R28" s="84">
        <v>-1.43</v>
      </c>
      <c r="S28" s="84">
        <v>0.73</v>
      </c>
      <c r="T28" s="117">
        <v>0.73</v>
      </c>
      <c r="U28" s="162">
        <f t="shared" si="3"/>
        <v>-1.0214142255109704</v>
      </c>
      <c r="V28" s="84">
        <v>0.95</v>
      </c>
      <c r="W28" s="84">
        <v>2.75</v>
      </c>
      <c r="X28" s="84">
        <v>-15.34</v>
      </c>
      <c r="Y28" s="84">
        <v>0.95</v>
      </c>
      <c r="Z28" s="117">
        <v>0.95</v>
      </c>
    </row>
    <row r="29" spans="1:26" x14ac:dyDescent="0.25">
      <c r="A29" s="483"/>
      <c r="B29" s="53" t="s">
        <v>59</v>
      </c>
      <c r="C29" s="105">
        <f t="shared" si="0"/>
        <v>63.460280260025549</v>
      </c>
      <c r="D29" s="84">
        <v>82.88</v>
      </c>
      <c r="E29" s="84">
        <v>58.98</v>
      </c>
      <c r="F29" s="84">
        <v>42.58</v>
      </c>
      <c r="G29" s="84">
        <v>82.88</v>
      </c>
      <c r="H29" s="85">
        <v>82.88</v>
      </c>
      <c r="I29" s="162">
        <f t="shared" si="1"/>
        <v>0.91981963771318875</v>
      </c>
      <c r="J29" s="84">
        <v>0</v>
      </c>
      <c r="K29" s="84">
        <v>2</v>
      </c>
      <c r="L29" s="84">
        <v>0.43</v>
      </c>
      <c r="M29" s="84">
        <v>0</v>
      </c>
      <c r="N29" s="84">
        <v>0</v>
      </c>
      <c r="O29" s="162">
        <f t="shared" si="2"/>
        <v>1.4991722996143937</v>
      </c>
      <c r="P29" s="84">
        <v>0.73</v>
      </c>
      <c r="Q29" s="84">
        <v>3.23</v>
      </c>
      <c r="R29" s="84">
        <v>-1</v>
      </c>
      <c r="S29" s="84">
        <v>0.73</v>
      </c>
      <c r="T29" s="117">
        <v>0.73</v>
      </c>
      <c r="U29" s="162">
        <f t="shared" si="3"/>
        <v>-0.73853298227431741</v>
      </c>
      <c r="V29" s="84">
        <v>0.73</v>
      </c>
      <c r="W29" s="84">
        <v>2.77</v>
      </c>
      <c r="X29" s="84">
        <v>-13.17</v>
      </c>
      <c r="Y29" s="84">
        <v>0.73</v>
      </c>
      <c r="Z29" s="117">
        <v>0.73</v>
      </c>
    </row>
    <row r="30" spans="1:26" x14ac:dyDescent="0.25">
      <c r="A30" s="483"/>
      <c r="B30" s="53" t="s">
        <v>60</v>
      </c>
      <c r="C30" s="105">
        <f t="shared" si="0"/>
        <v>64.253323999420942</v>
      </c>
      <c r="D30" s="84">
        <v>82.88</v>
      </c>
      <c r="E30" s="84">
        <v>60.16</v>
      </c>
      <c r="F30" s="84">
        <v>43.58</v>
      </c>
      <c r="G30" s="84">
        <v>82.88</v>
      </c>
      <c r="H30" s="85">
        <v>82.88</v>
      </c>
      <c r="I30" s="162">
        <f t="shared" si="1"/>
        <v>1.2437721571078031</v>
      </c>
      <c r="J30" s="84">
        <v>0</v>
      </c>
      <c r="K30" s="84">
        <v>2</v>
      </c>
      <c r="L30" s="84">
        <v>2.36</v>
      </c>
      <c r="M30" s="84">
        <v>0</v>
      </c>
      <c r="N30" s="84">
        <v>0</v>
      </c>
      <c r="O30" s="162">
        <f t="shared" si="2"/>
        <v>2.7675764544055119</v>
      </c>
      <c r="P30" s="84">
        <v>0.73</v>
      </c>
      <c r="Q30" s="84">
        <v>5.3</v>
      </c>
      <c r="R30" s="84">
        <v>1.33</v>
      </c>
      <c r="S30" s="84">
        <v>0.73</v>
      </c>
      <c r="T30" s="117">
        <v>0.73</v>
      </c>
      <c r="U30" s="162">
        <f t="shared" si="3"/>
        <v>0.27121688817423695</v>
      </c>
      <c r="V30" s="84">
        <v>0.73</v>
      </c>
      <c r="W30" s="84">
        <v>2.8</v>
      </c>
      <c r="X30" s="84">
        <v>-7.23</v>
      </c>
      <c r="Y30" s="84">
        <v>0.73</v>
      </c>
      <c r="Z30" s="117">
        <v>0.73</v>
      </c>
    </row>
    <row r="31" spans="1:26" x14ac:dyDescent="0.25">
      <c r="A31" s="483"/>
      <c r="B31" s="53" t="s">
        <v>61</v>
      </c>
      <c r="C31" s="105">
        <f t="shared" si="0"/>
        <v>64.833931910539121</v>
      </c>
      <c r="D31" s="84">
        <v>82.88</v>
      </c>
      <c r="E31" s="84">
        <v>61.36</v>
      </c>
      <c r="F31" s="84">
        <v>43.68</v>
      </c>
      <c r="G31" s="84">
        <v>82.88</v>
      </c>
      <c r="H31" s="85">
        <v>82.88</v>
      </c>
      <c r="I31" s="162">
        <f t="shared" si="1"/>
        <v>0.8845709179863136</v>
      </c>
      <c r="J31" s="84">
        <v>0</v>
      </c>
      <c r="K31" s="84">
        <v>2</v>
      </c>
      <c r="L31" s="84">
        <v>0.22</v>
      </c>
      <c r="M31" s="84">
        <v>0</v>
      </c>
      <c r="N31" s="84">
        <v>0</v>
      </c>
      <c r="O31" s="162">
        <f t="shared" si="2"/>
        <v>3.6962080672448234</v>
      </c>
      <c r="P31" s="84">
        <v>0.73</v>
      </c>
      <c r="Q31" s="84">
        <v>7.4</v>
      </c>
      <c r="R31" s="84">
        <v>1.56</v>
      </c>
      <c r="S31" s="84">
        <v>0.73</v>
      </c>
      <c r="T31" s="117">
        <v>0.73</v>
      </c>
      <c r="U31" s="162">
        <f t="shared" si="3"/>
        <v>1.2394624948560442</v>
      </c>
      <c r="V31" s="84">
        <v>0.73</v>
      </c>
      <c r="W31" s="84">
        <v>4.34</v>
      </c>
      <c r="X31" s="84">
        <v>-5.35</v>
      </c>
      <c r="Y31" s="84">
        <v>0.73</v>
      </c>
      <c r="Z31" s="117">
        <v>0.73</v>
      </c>
    </row>
    <row r="32" spans="1:26" x14ac:dyDescent="0.25">
      <c r="A32" s="483"/>
      <c r="B32" s="53" t="s">
        <v>62</v>
      </c>
      <c r="C32" s="105">
        <f t="shared" si="0"/>
        <v>66.783557961565975</v>
      </c>
      <c r="D32" s="84">
        <v>85.22</v>
      </c>
      <c r="E32" s="84">
        <v>62.59</v>
      </c>
      <c r="F32" s="84">
        <v>46.36</v>
      </c>
      <c r="G32" s="84">
        <v>85.22</v>
      </c>
      <c r="H32" s="85">
        <v>85.22</v>
      </c>
      <c r="I32" s="162">
        <f t="shared" si="1"/>
        <v>3.0297315617807996</v>
      </c>
      <c r="J32" s="84">
        <v>2.82</v>
      </c>
      <c r="K32" s="84">
        <v>2</v>
      </c>
      <c r="L32" s="84">
        <v>6.14</v>
      </c>
      <c r="M32" s="84">
        <v>2.82</v>
      </c>
      <c r="N32" s="84">
        <v>2.82</v>
      </c>
      <c r="O32" s="162">
        <f t="shared" si="2"/>
        <v>6.8144645524378564</v>
      </c>
      <c r="P32" s="84">
        <v>3.57</v>
      </c>
      <c r="Q32" s="84">
        <v>9.5500000000000007</v>
      </c>
      <c r="R32" s="84">
        <v>7.8</v>
      </c>
      <c r="S32" s="84">
        <v>3.57</v>
      </c>
      <c r="T32" s="117">
        <v>3.57</v>
      </c>
      <c r="U32" s="162">
        <f t="shared" si="3"/>
        <v>3.9935253806526343</v>
      </c>
      <c r="V32" s="84">
        <v>3.57</v>
      </c>
      <c r="W32" s="84">
        <v>5.9</v>
      </c>
      <c r="X32" s="84">
        <v>0.21</v>
      </c>
      <c r="Y32" s="84">
        <v>3.57</v>
      </c>
      <c r="Z32" s="117">
        <v>3.57</v>
      </c>
    </row>
    <row r="33" spans="1:29" x14ac:dyDescent="0.25">
      <c r="A33" s="483"/>
      <c r="B33" s="53" t="s">
        <v>63</v>
      </c>
      <c r="C33" s="105">
        <f t="shared" si="0"/>
        <v>67.371767856118112</v>
      </c>
      <c r="D33" s="84">
        <v>85.4</v>
      </c>
      <c r="E33" s="84">
        <v>63.84</v>
      </c>
      <c r="F33" s="84">
        <v>46.17</v>
      </c>
      <c r="G33" s="84">
        <v>85.4</v>
      </c>
      <c r="H33" s="85">
        <v>85.4</v>
      </c>
      <c r="I33" s="162">
        <f t="shared" si="1"/>
        <v>0.86529970203167172</v>
      </c>
      <c r="J33" s="84">
        <v>0.22</v>
      </c>
      <c r="K33" s="84">
        <v>2</v>
      </c>
      <c r="L33" s="84">
        <v>-0.43</v>
      </c>
      <c r="M33" s="84">
        <v>0.22</v>
      </c>
      <c r="N33" s="84">
        <v>0.22</v>
      </c>
      <c r="O33" s="162">
        <f t="shared" si="2"/>
        <v>7.7552548734206193</v>
      </c>
      <c r="P33" s="84">
        <v>3.79</v>
      </c>
      <c r="Q33" s="84">
        <v>11.74</v>
      </c>
      <c r="R33" s="84">
        <v>7.34</v>
      </c>
      <c r="S33" s="84">
        <v>3.79</v>
      </c>
      <c r="T33" s="117">
        <v>3.79</v>
      </c>
      <c r="U33" s="162">
        <f t="shared" si="3"/>
        <v>5.2940626000213378</v>
      </c>
      <c r="V33" s="84">
        <v>3.79</v>
      </c>
      <c r="W33" s="84">
        <v>8.02</v>
      </c>
      <c r="X33" s="84">
        <v>2.0699999999999998</v>
      </c>
      <c r="Y33" s="84">
        <v>3.79</v>
      </c>
      <c r="Z33" s="117">
        <v>3.79</v>
      </c>
    </row>
    <row r="34" spans="1:29" x14ac:dyDescent="0.25">
      <c r="A34" s="483"/>
      <c r="B34" s="53" t="s">
        <v>64</v>
      </c>
      <c r="C34" s="105">
        <f t="shared" si="0"/>
        <v>67.710817453646968</v>
      </c>
      <c r="D34" s="84">
        <v>85.4</v>
      </c>
      <c r="E34" s="84">
        <v>65.12</v>
      </c>
      <c r="F34" s="84">
        <v>45.14</v>
      </c>
      <c r="G34" s="84">
        <v>85.4</v>
      </c>
      <c r="H34" s="85">
        <v>85.4</v>
      </c>
      <c r="I34" s="162">
        <f t="shared" si="1"/>
        <v>0.47333585450610383</v>
      </c>
      <c r="J34" s="84">
        <v>0</v>
      </c>
      <c r="K34" s="84">
        <v>2</v>
      </c>
      <c r="L34" s="84">
        <v>-2.23</v>
      </c>
      <c r="M34" s="84">
        <v>0</v>
      </c>
      <c r="N34" s="84">
        <v>0</v>
      </c>
      <c r="O34" s="162">
        <f t="shared" si="2"/>
        <v>8.2975350741491543</v>
      </c>
      <c r="P34" s="84">
        <v>3.79</v>
      </c>
      <c r="Q34" s="84">
        <v>13.97</v>
      </c>
      <c r="R34" s="84">
        <v>4.9400000000000004</v>
      </c>
      <c r="S34" s="84">
        <v>3.79</v>
      </c>
      <c r="T34" s="117">
        <v>3.79</v>
      </c>
      <c r="U34" s="162">
        <f t="shared" si="3"/>
        <v>5.8033182507506371</v>
      </c>
      <c r="V34" s="84">
        <v>3.79</v>
      </c>
      <c r="W34" s="84">
        <v>10.18</v>
      </c>
      <c r="X34" s="84">
        <v>-0.35</v>
      </c>
      <c r="Y34" s="84">
        <v>3.79</v>
      </c>
      <c r="Z34" s="117">
        <v>3.79</v>
      </c>
    </row>
    <row r="35" spans="1:29" x14ac:dyDescent="0.25">
      <c r="A35" s="483"/>
      <c r="B35" s="53" t="s">
        <v>65</v>
      </c>
      <c r="C35" s="105">
        <f t="shared" si="0"/>
        <v>68.685442757115879</v>
      </c>
      <c r="D35" s="84">
        <v>85.4</v>
      </c>
      <c r="E35" s="84">
        <v>66.42</v>
      </c>
      <c r="F35" s="84">
        <v>46.65</v>
      </c>
      <c r="G35" s="84">
        <v>85.4</v>
      </c>
      <c r="H35" s="85">
        <v>85.4</v>
      </c>
      <c r="I35" s="162">
        <f t="shared" si="1"/>
        <v>1.4116232034262559</v>
      </c>
      <c r="J35" s="84">
        <v>0</v>
      </c>
      <c r="K35" s="84">
        <v>2</v>
      </c>
      <c r="L35" s="84">
        <v>3.36</v>
      </c>
      <c r="M35" s="84">
        <v>0</v>
      </c>
      <c r="N35" s="84">
        <v>0</v>
      </c>
      <c r="O35" s="162">
        <f t="shared" si="2"/>
        <v>9.856363071741022</v>
      </c>
      <c r="P35" s="84">
        <v>3.79</v>
      </c>
      <c r="Q35" s="84">
        <v>16.25</v>
      </c>
      <c r="R35" s="84">
        <v>8.4700000000000006</v>
      </c>
      <c r="S35" s="84">
        <v>3.79</v>
      </c>
      <c r="T35" s="117">
        <v>3.79</v>
      </c>
      <c r="U35" s="162">
        <f t="shared" si="3"/>
        <v>8.4377359169956296</v>
      </c>
      <c r="V35" s="84">
        <v>3.79</v>
      </c>
      <c r="W35" s="84">
        <v>12.38</v>
      </c>
      <c r="X35" s="84">
        <v>9.7899999999999991</v>
      </c>
      <c r="Y35" s="84">
        <v>3.79</v>
      </c>
      <c r="Z35" s="117">
        <v>3.79</v>
      </c>
    </row>
    <row r="36" spans="1:29" x14ac:dyDescent="0.25">
      <c r="A36" s="484"/>
      <c r="B36" s="54" t="s">
        <v>66</v>
      </c>
      <c r="C36" s="108">
        <f t="shared" si="0"/>
        <v>69.288167623421927</v>
      </c>
      <c r="D36" s="88">
        <v>85.4</v>
      </c>
      <c r="E36" s="88">
        <v>67.75</v>
      </c>
      <c r="F36" s="88">
        <v>46.59</v>
      </c>
      <c r="G36" s="88">
        <v>85.4</v>
      </c>
      <c r="H36" s="89">
        <v>85.4</v>
      </c>
      <c r="I36" s="163">
        <f t="shared" si="1"/>
        <v>0.82582305177485504</v>
      </c>
      <c r="J36" s="88">
        <v>0</v>
      </c>
      <c r="K36" s="88">
        <v>2</v>
      </c>
      <c r="L36" s="88">
        <v>-0.13</v>
      </c>
      <c r="M36" s="88">
        <v>0</v>
      </c>
      <c r="N36" s="88">
        <v>0</v>
      </c>
      <c r="O36" s="163">
        <f t="shared" si="2"/>
        <v>10.820368821539073</v>
      </c>
      <c r="P36" s="88">
        <v>3.79</v>
      </c>
      <c r="Q36" s="88">
        <v>18.579999999999998</v>
      </c>
      <c r="R36" s="88">
        <v>8.33</v>
      </c>
      <c r="S36" s="88">
        <v>3.79</v>
      </c>
      <c r="T36" s="119">
        <v>3.79</v>
      </c>
      <c r="U36" s="163">
        <f t="shared" si="3"/>
        <v>10.820368821539073</v>
      </c>
      <c r="V36" s="88">
        <v>3.79</v>
      </c>
      <c r="W36" s="88">
        <v>18.579999999999998</v>
      </c>
      <c r="X36" s="88">
        <v>8.33</v>
      </c>
      <c r="Y36" s="88">
        <v>3.79</v>
      </c>
      <c r="Z36" s="119">
        <v>3.79</v>
      </c>
    </row>
    <row r="37" spans="1:29" x14ac:dyDescent="0.25">
      <c r="A37" s="482">
        <v>2011</v>
      </c>
      <c r="B37" s="236" t="s">
        <v>55</v>
      </c>
      <c r="C37" s="228">
        <f t="shared" si="0"/>
        <v>70.420938529003891</v>
      </c>
      <c r="D37" s="81">
        <v>85.4</v>
      </c>
      <c r="E37" s="81">
        <v>67.75</v>
      </c>
      <c r="F37" s="81">
        <v>51.13</v>
      </c>
      <c r="G37" s="81">
        <v>85.4</v>
      </c>
      <c r="H37" s="82">
        <v>85.4</v>
      </c>
      <c r="I37" s="161">
        <f t="shared" si="1"/>
        <v>1.6348691911417321</v>
      </c>
      <c r="J37" s="81">
        <v>0</v>
      </c>
      <c r="K37" s="81">
        <v>0</v>
      </c>
      <c r="L37" s="81">
        <v>9.74</v>
      </c>
      <c r="M37" s="81">
        <v>0</v>
      </c>
      <c r="N37" s="81">
        <v>0</v>
      </c>
      <c r="O37" s="161">
        <f t="shared" si="2"/>
        <v>1.6348691911417321</v>
      </c>
      <c r="P37" s="81">
        <v>0</v>
      </c>
      <c r="Q37" s="81">
        <v>0</v>
      </c>
      <c r="R37" s="81">
        <v>9.74</v>
      </c>
      <c r="S37" s="81">
        <v>0</v>
      </c>
      <c r="T37" s="82">
        <v>0</v>
      </c>
      <c r="U37" s="161">
        <f t="shared" si="3"/>
        <v>13.104648229717586</v>
      </c>
      <c r="V37" s="81">
        <v>3.04</v>
      </c>
      <c r="W37" s="81">
        <v>20.72</v>
      </c>
      <c r="X37" s="81">
        <v>18.36</v>
      </c>
      <c r="Y37" s="81">
        <v>3.04</v>
      </c>
      <c r="Z37" s="82">
        <v>3.04</v>
      </c>
      <c r="AC37" s="323"/>
    </row>
    <row r="38" spans="1:29" x14ac:dyDescent="0.25">
      <c r="A38" s="483"/>
      <c r="B38" s="53" t="s">
        <v>56</v>
      </c>
      <c r="C38" s="105">
        <f t="shared" si="0"/>
        <v>70.084088374642633</v>
      </c>
      <c r="D38" s="84">
        <v>85.45</v>
      </c>
      <c r="E38" s="84">
        <v>67.8</v>
      </c>
      <c r="F38" s="84">
        <v>49.63</v>
      </c>
      <c r="G38" s="84">
        <v>85.45</v>
      </c>
      <c r="H38" s="85">
        <v>85.45</v>
      </c>
      <c r="I38" s="162">
        <f t="shared" si="1"/>
        <v>-0.43915997317523059</v>
      </c>
      <c r="J38" s="84">
        <v>0.05</v>
      </c>
      <c r="K38" s="84">
        <v>0.08</v>
      </c>
      <c r="L38" s="84">
        <v>-2.94</v>
      </c>
      <c r="M38" s="84">
        <v>0.05</v>
      </c>
      <c r="N38" s="84">
        <v>0.05</v>
      </c>
      <c r="O38" s="162">
        <f t="shared" si="2"/>
        <v>1.1487109249973346</v>
      </c>
      <c r="P38" s="84">
        <v>0.05</v>
      </c>
      <c r="Q38" s="84">
        <v>0.08</v>
      </c>
      <c r="R38" s="84">
        <v>6.52</v>
      </c>
      <c r="S38" s="84">
        <v>0.05</v>
      </c>
      <c r="T38" s="85">
        <v>0.05</v>
      </c>
      <c r="U38" s="162">
        <f t="shared" si="3"/>
        <v>12.111511198579512</v>
      </c>
      <c r="V38" s="84">
        <v>3.1</v>
      </c>
      <c r="W38" s="84">
        <v>19.61</v>
      </c>
      <c r="X38" s="84">
        <v>15.1</v>
      </c>
      <c r="Y38" s="84">
        <v>3.1</v>
      </c>
      <c r="Z38" s="85">
        <v>3.1</v>
      </c>
      <c r="AC38" s="323"/>
    </row>
    <row r="39" spans="1:29" x14ac:dyDescent="0.25">
      <c r="A39" s="483"/>
      <c r="B39" s="53" t="s">
        <v>57</v>
      </c>
      <c r="C39" s="105">
        <f t="shared" si="0"/>
        <v>70.876446333691106</v>
      </c>
      <c r="D39" s="84">
        <v>85.45</v>
      </c>
      <c r="E39" s="84">
        <v>67.88</v>
      </c>
      <c r="F39" s="84">
        <v>52.66</v>
      </c>
      <c r="G39" s="84">
        <v>85.45</v>
      </c>
      <c r="H39" s="85">
        <v>85.45</v>
      </c>
      <c r="I39" s="162">
        <f t="shared" si="1"/>
        <v>1.082345243175689</v>
      </c>
      <c r="J39" s="84">
        <v>0</v>
      </c>
      <c r="K39" s="84">
        <v>0.13</v>
      </c>
      <c r="L39" s="84">
        <v>6.12</v>
      </c>
      <c r="M39" s="84">
        <v>0</v>
      </c>
      <c r="N39" s="84">
        <v>0</v>
      </c>
      <c r="O39" s="162">
        <f t="shared" si="2"/>
        <v>2.2922798577982388</v>
      </c>
      <c r="P39" s="84">
        <v>0.05</v>
      </c>
      <c r="Q39" s="84">
        <v>0.2</v>
      </c>
      <c r="R39" s="84">
        <v>13.03</v>
      </c>
      <c r="S39" s="84">
        <v>0.05</v>
      </c>
      <c r="T39" s="85">
        <v>0.05</v>
      </c>
      <c r="U39" s="162">
        <f t="shared" si="3"/>
        <v>13.329104818551777</v>
      </c>
      <c r="V39" s="84">
        <v>3.1</v>
      </c>
      <c r="W39" s="84">
        <v>18.57</v>
      </c>
      <c r="X39" s="84">
        <v>24.98</v>
      </c>
      <c r="Y39" s="84">
        <v>3.1</v>
      </c>
      <c r="Z39" s="85">
        <v>3.1</v>
      </c>
      <c r="AC39" s="323"/>
    </row>
    <row r="40" spans="1:29" x14ac:dyDescent="0.25">
      <c r="A40" s="483"/>
      <c r="B40" s="53" t="s">
        <v>58</v>
      </c>
      <c r="C40" s="105">
        <f t="shared" si="0"/>
        <v>70.193645992914142</v>
      </c>
      <c r="D40" s="84">
        <v>85.45</v>
      </c>
      <c r="E40" s="84">
        <v>66.77</v>
      </c>
      <c r="F40" s="84">
        <v>51.86</v>
      </c>
      <c r="G40" s="84">
        <v>85.45</v>
      </c>
      <c r="H40" s="85">
        <v>85.45</v>
      </c>
      <c r="I40" s="162">
        <f t="shared" si="1"/>
        <v>-0.95611814329914258</v>
      </c>
      <c r="J40" s="84">
        <v>0</v>
      </c>
      <c r="K40" s="84">
        <v>-1.65</v>
      </c>
      <c r="L40" s="84">
        <v>-1.53</v>
      </c>
      <c r="M40" s="84">
        <v>0</v>
      </c>
      <c r="N40" s="84">
        <v>0</v>
      </c>
      <c r="O40" s="162">
        <f t="shared" si="2"/>
        <v>1.3068297236743871</v>
      </c>
      <c r="P40" s="84">
        <v>0.05</v>
      </c>
      <c r="Q40" s="84">
        <v>-1.44</v>
      </c>
      <c r="R40" s="84">
        <v>11.3</v>
      </c>
      <c r="S40" s="84">
        <v>0.05</v>
      </c>
      <c r="T40" s="85">
        <v>0.05</v>
      </c>
      <c r="U40" s="162">
        <f t="shared" si="3"/>
        <v>11.568773319260499</v>
      </c>
      <c r="V40" s="84">
        <v>3.1</v>
      </c>
      <c r="W40" s="84">
        <v>15.47</v>
      </c>
      <c r="X40" s="84">
        <v>22.32</v>
      </c>
      <c r="Y40" s="84">
        <v>3.1</v>
      </c>
      <c r="Z40" s="85">
        <v>3.1</v>
      </c>
      <c r="AC40" s="323"/>
    </row>
    <row r="41" spans="1:29" x14ac:dyDescent="0.25">
      <c r="A41" s="483"/>
      <c r="B41" s="53" t="s">
        <v>59</v>
      </c>
      <c r="C41" s="105">
        <f t="shared" si="0"/>
        <v>69.796800312388953</v>
      </c>
      <c r="D41" s="84">
        <v>85.45</v>
      </c>
      <c r="E41" s="84">
        <v>65.760000000000005</v>
      </c>
      <c r="F41" s="84">
        <v>52.02</v>
      </c>
      <c r="G41" s="84">
        <v>85.45</v>
      </c>
      <c r="H41" s="85">
        <v>85.45</v>
      </c>
      <c r="I41" s="162">
        <f t="shared" si="1"/>
        <v>-0.58793715992745132</v>
      </c>
      <c r="J41" s="84">
        <v>0</v>
      </c>
      <c r="K41" s="84">
        <v>-1.51</v>
      </c>
      <c r="L41" s="84">
        <v>0.31</v>
      </c>
      <c r="M41" s="84">
        <v>0</v>
      </c>
      <c r="N41" s="84">
        <v>0</v>
      </c>
      <c r="O41" s="162">
        <f t="shared" si="2"/>
        <v>0.73408304247763623</v>
      </c>
      <c r="P41" s="84">
        <v>0.05</v>
      </c>
      <c r="Q41" s="84">
        <v>-2.93</v>
      </c>
      <c r="R41" s="84">
        <v>11.65</v>
      </c>
      <c r="S41" s="84">
        <v>0.05</v>
      </c>
      <c r="T41" s="85">
        <v>0.05</v>
      </c>
      <c r="U41" s="162">
        <f t="shared" si="3"/>
        <v>9.8610229420371667</v>
      </c>
      <c r="V41" s="84">
        <v>3.1</v>
      </c>
      <c r="W41" s="84">
        <v>11.5</v>
      </c>
      <c r="X41" s="84">
        <v>22.17</v>
      </c>
      <c r="Y41" s="84">
        <v>3.1</v>
      </c>
      <c r="Z41" s="85">
        <v>3.1</v>
      </c>
      <c r="AC41" s="323"/>
    </row>
    <row r="42" spans="1:29" x14ac:dyDescent="0.25">
      <c r="A42" s="483"/>
      <c r="B42" s="53" t="s">
        <v>60</v>
      </c>
      <c r="C42" s="105">
        <f t="shared" si="0"/>
        <v>70.392753044723634</v>
      </c>
      <c r="D42" s="84">
        <v>85.45</v>
      </c>
      <c r="E42" s="84">
        <v>66.819999999999993</v>
      </c>
      <c r="F42" s="84">
        <v>52.56</v>
      </c>
      <c r="G42" s="84">
        <v>85.45</v>
      </c>
      <c r="H42" s="85">
        <v>85.45</v>
      </c>
      <c r="I42" s="162">
        <f t="shared" si="1"/>
        <v>0.85859676731036016</v>
      </c>
      <c r="J42" s="84">
        <v>0</v>
      </c>
      <c r="K42" s="84">
        <v>1.61</v>
      </c>
      <c r="L42" s="84">
        <v>1.05</v>
      </c>
      <c r="M42" s="84">
        <v>0</v>
      </c>
      <c r="N42" s="84">
        <v>0</v>
      </c>
      <c r="O42" s="162">
        <f t="shared" si="2"/>
        <v>1.5941905511271008</v>
      </c>
      <c r="P42" s="84">
        <v>0.05</v>
      </c>
      <c r="Q42" s="84">
        <v>-1.36</v>
      </c>
      <c r="R42" s="84">
        <v>12.81</v>
      </c>
      <c r="S42" s="84">
        <v>0.05</v>
      </c>
      <c r="T42" s="85">
        <v>0.05</v>
      </c>
      <c r="U42" s="162">
        <f t="shared" si="3"/>
        <v>9.4194916248799814</v>
      </c>
      <c r="V42" s="84">
        <v>3.1</v>
      </c>
      <c r="W42" s="84">
        <v>11.08</v>
      </c>
      <c r="X42" s="84">
        <v>20.6</v>
      </c>
      <c r="Y42" s="84">
        <v>3.1</v>
      </c>
      <c r="Z42" s="85">
        <v>3.1</v>
      </c>
      <c r="AC42" s="323"/>
    </row>
    <row r="43" spans="1:29" x14ac:dyDescent="0.25">
      <c r="A43" s="483"/>
      <c r="B43" s="53" t="s">
        <v>61</v>
      </c>
      <c r="C43" s="105">
        <f t="shared" si="0"/>
        <v>70.43159675543626</v>
      </c>
      <c r="D43" s="84">
        <v>85.45</v>
      </c>
      <c r="E43" s="84">
        <v>67.2</v>
      </c>
      <c r="F43" s="84">
        <v>52.06</v>
      </c>
      <c r="G43" s="84">
        <v>85.45</v>
      </c>
      <c r="H43" s="85">
        <v>85.45</v>
      </c>
      <c r="I43" s="162">
        <f t="shared" si="1"/>
        <v>8.0441446556217516E-2</v>
      </c>
      <c r="J43" s="84">
        <v>0</v>
      </c>
      <c r="K43" s="84">
        <v>0.56999999999999995</v>
      </c>
      <c r="L43" s="84">
        <v>-0.96</v>
      </c>
      <c r="M43" s="84">
        <v>0</v>
      </c>
      <c r="N43" s="84">
        <v>0</v>
      </c>
      <c r="O43" s="162">
        <f t="shared" si="2"/>
        <v>1.6502516536861229</v>
      </c>
      <c r="P43" s="84">
        <v>0.05</v>
      </c>
      <c r="Q43" s="84">
        <v>-0.8</v>
      </c>
      <c r="R43" s="84">
        <v>11.73</v>
      </c>
      <c r="S43" s="84">
        <v>0.05</v>
      </c>
      <c r="T43" s="85">
        <v>0.05</v>
      </c>
      <c r="U43" s="162">
        <f t="shared" si="3"/>
        <v>8.5183025521635152</v>
      </c>
      <c r="V43" s="84">
        <v>3.1</v>
      </c>
      <c r="W43" s="84">
        <v>9.52</v>
      </c>
      <c r="X43" s="84">
        <v>19.170000000000002</v>
      </c>
      <c r="Y43" s="84">
        <v>3.1</v>
      </c>
      <c r="Z43" s="85">
        <v>3.1</v>
      </c>
      <c r="AC43" s="323"/>
    </row>
    <row r="44" spans="1:29" x14ac:dyDescent="0.25">
      <c r="A44" s="483"/>
      <c r="B44" s="53" t="s">
        <v>62</v>
      </c>
      <c r="C44" s="105">
        <f t="shared" si="0"/>
        <v>70.958648809454274</v>
      </c>
      <c r="D44" s="84">
        <v>88.01</v>
      </c>
      <c r="E44" s="84">
        <v>66.08</v>
      </c>
      <c r="F44" s="84">
        <v>52.71</v>
      </c>
      <c r="G44" s="84">
        <v>88.01</v>
      </c>
      <c r="H44" s="85">
        <v>88.01</v>
      </c>
      <c r="I44" s="162">
        <f t="shared" si="1"/>
        <v>0.73125087637743547</v>
      </c>
      <c r="J44" s="84">
        <v>3</v>
      </c>
      <c r="K44" s="84">
        <v>-1.66</v>
      </c>
      <c r="L44" s="84">
        <v>1.25</v>
      </c>
      <c r="M44" s="84">
        <v>3</v>
      </c>
      <c r="N44" s="84">
        <v>3</v>
      </c>
      <c r="O44" s="162">
        <f t="shared" si="2"/>
        <v>2.4109184054503077</v>
      </c>
      <c r="P44" s="84">
        <v>3.05</v>
      </c>
      <c r="Q44" s="84">
        <v>-2.4500000000000002</v>
      </c>
      <c r="R44" s="84">
        <v>13.13</v>
      </c>
      <c r="S44" s="84">
        <v>3.05</v>
      </c>
      <c r="T44" s="85">
        <v>3.05</v>
      </c>
      <c r="U44" s="162">
        <f t="shared" si="3"/>
        <v>5.99635785157977</v>
      </c>
      <c r="V44" s="84">
        <v>3.27</v>
      </c>
      <c r="W44" s="84">
        <v>5.58</v>
      </c>
      <c r="X44" s="84">
        <v>13.68</v>
      </c>
      <c r="Y44" s="84">
        <v>3.27</v>
      </c>
      <c r="Z44" s="85">
        <v>3.27</v>
      </c>
      <c r="AC44" s="323"/>
    </row>
    <row r="45" spans="1:29" x14ac:dyDescent="0.25">
      <c r="A45" s="483"/>
      <c r="B45" s="53" t="s">
        <v>63</v>
      </c>
      <c r="C45" s="105">
        <f t="shared" si="0"/>
        <v>71.606860125965028</v>
      </c>
      <c r="D45" s="84">
        <v>88.21</v>
      </c>
      <c r="E45" s="84">
        <v>67.3</v>
      </c>
      <c r="F45" s="84">
        <v>52.93</v>
      </c>
      <c r="G45" s="84">
        <v>88.21</v>
      </c>
      <c r="H45" s="85">
        <v>88.21</v>
      </c>
      <c r="I45" s="162">
        <f t="shared" si="1"/>
        <v>0.9442448674764905</v>
      </c>
      <c r="J45" s="84">
        <v>0.23</v>
      </c>
      <c r="K45" s="84">
        <v>1.84</v>
      </c>
      <c r="L45" s="84">
        <v>0.42</v>
      </c>
      <c r="M45" s="84">
        <v>0.23</v>
      </c>
      <c r="N45" s="84">
        <v>0.23</v>
      </c>
      <c r="O45" s="162">
        <f t="shared" si="2"/>
        <v>3.3464480041456488</v>
      </c>
      <c r="P45" s="84">
        <v>3.29</v>
      </c>
      <c r="Q45" s="84">
        <v>-0.66</v>
      </c>
      <c r="R45" s="84">
        <v>13.6</v>
      </c>
      <c r="S45" s="84">
        <v>3.29</v>
      </c>
      <c r="T45" s="85">
        <v>3.29</v>
      </c>
      <c r="U45" s="162">
        <f t="shared" si="3"/>
        <v>6.0995284136806358</v>
      </c>
      <c r="V45" s="84">
        <v>3.29</v>
      </c>
      <c r="W45" s="84">
        <v>5.42</v>
      </c>
      <c r="X45" s="84">
        <v>14.65</v>
      </c>
      <c r="Y45" s="84">
        <v>3.29</v>
      </c>
      <c r="Z45" s="85">
        <v>3.29</v>
      </c>
      <c r="AC45" s="323"/>
    </row>
    <row r="46" spans="1:29" x14ac:dyDescent="0.25">
      <c r="A46" s="483"/>
      <c r="B46" s="53" t="s">
        <v>64</v>
      </c>
      <c r="C46" s="105">
        <f t="shared" si="0"/>
        <v>71.543675739958061</v>
      </c>
      <c r="D46" s="84">
        <v>86.07</v>
      </c>
      <c r="E46" s="84">
        <v>68.319999999999993</v>
      </c>
      <c r="F46" s="84">
        <v>53.75</v>
      </c>
      <c r="G46" s="84">
        <v>86.07</v>
      </c>
      <c r="H46" s="85">
        <v>86.07</v>
      </c>
      <c r="I46" s="162">
        <f t="shared" si="1"/>
        <v>-8.9535062718140157E-2</v>
      </c>
      <c r="J46" s="84">
        <v>-2.4300000000000002</v>
      </c>
      <c r="K46" s="84">
        <v>1.52</v>
      </c>
      <c r="L46" s="84">
        <v>1.54</v>
      </c>
      <c r="M46" s="84">
        <v>-2.4300000000000002</v>
      </c>
      <c r="N46" s="84">
        <v>-2.4300000000000002</v>
      </c>
      <c r="O46" s="162">
        <f t="shared" si="2"/>
        <v>3.2552572739327288</v>
      </c>
      <c r="P46" s="84">
        <v>0.78</v>
      </c>
      <c r="Q46" s="84">
        <v>0.85</v>
      </c>
      <c r="R46" s="84">
        <v>15.35</v>
      </c>
      <c r="S46" s="84">
        <v>0.78</v>
      </c>
      <c r="T46" s="85">
        <v>0.78</v>
      </c>
      <c r="U46" s="162">
        <f t="shared" si="3"/>
        <v>5.6046180709027515</v>
      </c>
      <c r="V46" s="84">
        <v>0.78</v>
      </c>
      <c r="W46" s="84">
        <v>4.92</v>
      </c>
      <c r="X46" s="84">
        <v>19.07</v>
      </c>
      <c r="Y46" s="84">
        <v>0.78</v>
      </c>
      <c r="Z46" s="85">
        <v>0.78</v>
      </c>
      <c r="AC46" s="323"/>
    </row>
    <row r="47" spans="1:29" x14ac:dyDescent="0.25">
      <c r="A47" s="483"/>
      <c r="B47" s="53" t="s">
        <v>65</v>
      </c>
      <c r="C47" s="105">
        <f t="shared" si="0"/>
        <v>71.367122865339439</v>
      </c>
      <c r="D47" s="84">
        <v>83.81</v>
      </c>
      <c r="E47" s="84">
        <v>67.2</v>
      </c>
      <c r="F47" s="84">
        <v>57.99</v>
      </c>
      <c r="G47" s="84">
        <v>83.81</v>
      </c>
      <c r="H47" s="85">
        <v>83.81</v>
      </c>
      <c r="I47" s="162">
        <f t="shared" si="1"/>
        <v>-0.44142129368550687</v>
      </c>
      <c r="J47" s="84">
        <v>-2.62</v>
      </c>
      <c r="K47" s="84">
        <v>-1.65</v>
      </c>
      <c r="L47" s="84">
        <v>7.91</v>
      </c>
      <c r="M47" s="84">
        <v>-2.62</v>
      </c>
      <c r="N47" s="84">
        <v>-2.62</v>
      </c>
      <c r="O47" s="162">
        <f t="shared" si="2"/>
        <v>3.0004477145600656</v>
      </c>
      <c r="P47" s="84">
        <v>-1.87</v>
      </c>
      <c r="Q47" s="84">
        <v>-0.81</v>
      </c>
      <c r="R47" s="84">
        <v>24.47</v>
      </c>
      <c r="S47" s="84">
        <v>-1.87</v>
      </c>
      <c r="T47" s="85">
        <v>-1.87</v>
      </c>
      <c r="U47" s="162">
        <f t="shared" si="3"/>
        <v>3.8127587980674051</v>
      </c>
      <c r="V47" s="84">
        <v>-1.87</v>
      </c>
      <c r="W47" s="84">
        <v>1.17</v>
      </c>
      <c r="X47" s="84">
        <v>24.31</v>
      </c>
      <c r="Y47" s="84">
        <v>-1.87</v>
      </c>
      <c r="Z47" s="85">
        <v>-1.87</v>
      </c>
      <c r="AC47" s="323"/>
    </row>
    <row r="48" spans="1:29" x14ac:dyDescent="0.25">
      <c r="A48" s="484"/>
      <c r="B48" s="54" t="s">
        <v>66</v>
      </c>
      <c r="C48" s="108">
        <f t="shared" si="0"/>
        <v>71.550382100843962</v>
      </c>
      <c r="D48" s="88">
        <v>83.92</v>
      </c>
      <c r="E48" s="88">
        <v>68</v>
      </c>
      <c r="F48" s="88">
        <v>57.19</v>
      </c>
      <c r="G48" s="88">
        <v>83.92</v>
      </c>
      <c r="H48" s="89">
        <v>83.92</v>
      </c>
      <c r="I48" s="163">
        <f t="shared" si="1"/>
        <v>0.324117564127966</v>
      </c>
      <c r="J48" s="88">
        <v>0.13</v>
      </c>
      <c r="K48" s="88">
        <v>1.19</v>
      </c>
      <c r="L48" s="88">
        <v>-1.39</v>
      </c>
      <c r="M48" s="88">
        <v>0.13</v>
      </c>
      <c r="N48" s="88">
        <v>0.13</v>
      </c>
      <c r="O48" s="163">
        <f t="shared" si="2"/>
        <v>3.2649362149639614</v>
      </c>
      <c r="P48" s="88">
        <v>-1.74</v>
      </c>
      <c r="Q48" s="88">
        <v>0.37</v>
      </c>
      <c r="R48" s="88">
        <v>22.75</v>
      </c>
      <c r="S48" s="88">
        <v>-1.74</v>
      </c>
      <c r="T48" s="89">
        <v>-1.74</v>
      </c>
      <c r="U48" s="163">
        <f t="shared" si="3"/>
        <v>3.2649362149639614</v>
      </c>
      <c r="V48" s="88">
        <v>-1.74</v>
      </c>
      <c r="W48" s="88">
        <v>0.37</v>
      </c>
      <c r="X48" s="88">
        <v>22.75</v>
      </c>
      <c r="Y48" s="88">
        <v>-1.74</v>
      </c>
      <c r="Z48" s="89">
        <v>-1.74</v>
      </c>
      <c r="AC48" s="323"/>
    </row>
    <row r="49" spans="1:29" x14ac:dyDescent="0.25">
      <c r="A49" s="479">
        <v>2012</v>
      </c>
      <c r="B49" s="236" t="s">
        <v>55</v>
      </c>
      <c r="C49" s="228">
        <f t="shared" si="0"/>
        <v>73.229169091761648</v>
      </c>
      <c r="D49" s="81">
        <v>84.14</v>
      </c>
      <c r="E49" s="81">
        <v>69.52</v>
      </c>
      <c r="F49" s="81">
        <v>61.59</v>
      </c>
      <c r="G49" s="81">
        <v>84.14</v>
      </c>
      <c r="H49" s="82">
        <v>84.14</v>
      </c>
      <c r="I49" s="161">
        <f t="shared" si="1"/>
        <v>2.3463005250643971</v>
      </c>
      <c r="J49" s="81">
        <v>0.26</v>
      </c>
      <c r="K49" s="81">
        <v>2.2400000000000002</v>
      </c>
      <c r="L49" s="81">
        <v>7.69</v>
      </c>
      <c r="M49" s="81">
        <v>0.26</v>
      </c>
      <c r="N49" s="81">
        <v>0.26</v>
      </c>
      <c r="O49" s="161">
        <f t="shared" si="2"/>
        <v>2.3463005250643971</v>
      </c>
      <c r="P49" s="81">
        <v>0.26</v>
      </c>
      <c r="Q49" s="81">
        <v>2.2400000000000002</v>
      </c>
      <c r="R49" s="81">
        <v>7.69</v>
      </c>
      <c r="S49" s="81">
        <v>0.26</v>
      </c>
      <c r="T49" s="82">
        <v>0.26</v>
      </c>
      <c r="U49" s="161">
        <f t="shared" si="3"/>
        <v>3.9344047873070132</v>
      </c>
      <c r="V49" s="81">
        <v>-1.48</v>
      </c>
      <c r="W49" s="81">
        <v>2.61</v>
      </c>
      <c r="X49" s="81">
        <v>20.45</v>
      </c>
      <c r="Y49" s="81">
        <v>-1.48</v>
      </c>
      <c r="Z49" s="82">
        <v>-1.48</v>
      </c>
      <c r="AC49" s="323"/>
    </row>
    <row r="50" spans="1:29" x14ac:dyDescent="0.25">
      <c r="A50" s="480"/>
      <c r="B50" s="53" t="s">
        <v>56</v>
      </c>
      <c r="C50" s="105">
        <f t="shared" si="0"/>
        <v>73.231128668295725</v>
      </c>
      <c r="D50" s="84">
        <v>84.34</v>
      </c>
      <c r="E50" s="84">
        <v>70.95</v>
      </c>
      <c r="F50" s="84">
        <v>58.23</v>
      </c>
      <c r="G50" s="84">
        <v>84.34</v>
      </c>
      <c r="H50" s="85">
        <v>84.34</v>
      </c>
      <c r="I50" s="162">
        <f t="shared" si="1"/>
        <v>5.7961812805778098E-2</v>
      </c>
      <c r="J50" s="84">
        <v>0.24</v>
      </c>
      <c r="K50" s="84">
        <v>2.06</v>
      </c>
      <c r="L50" s="84">
        <v>-5.44</v>
      </c>
      <c r="M50" s="84">
        <v>0.24</v>
      </c>
      <c r="N50" s="84">
        <v>0.24</v>
      </c>
      <c r="O50" s="162">
        <f t="shared" si="2"/>
        <v>2.3490392617091658</v>
      </c>
      <c r="P50" s="84">
        <v>0.5</v>
      </c>
      <c r="Q50" s="84">
        <v>4.34</v>
      </c>
      <c r="R50" s="84">
        <v>1.82</v>
      </c>
      <c r="S50" s="84">
        <v>0.5</v>
      </c>
      <c r="T50" s="85">
        <v>0.5</v>
      </c>
      <c r="U50" s="162">
        <f t="shared" si="3"/>
        <v>4.3504834745698195</v>
      </c>
      <c r="V50" s="84">
        <v>-1.3</v>
      </c>
      <c r="W50" s="84">
        <v>4.6500000000000004</v>
      </c>
      <c r="X50" s="84">
        <v>17.34</v>
      </c>
      <c r="Y50" s="84">
        <v>-1.3</v>
      </c>
      <c r="Z50" s="85">
        <v>-1.3</v>
      </c>
      <c r="AC50" s="323"/>
    </row>
    <row r="51" spans="1:29" x14ac:dyDescent="0.25">
      <c r="A51" s="480"/>
      <c r="B51" s="53" t="s">
        <v>57</v>
      </c>
      <c r="C51" s="105">
        <f t="shared" si="0"/>
        <v>74.593192540006072</v>
      </c>
      <c r="D51" s="84">
        <v>84.61</v>
      </c>
      <c r="E51" s="84">
        <v>72</v>
      </c>
      <c r="F51" s="84">
        <v>62.04</v>
      </c>
      <c r="G51" s="84">
        <v>84.61</v>
      </c>
      <c r="H51" s="85">
        <v>84.61</v>
      </c>
      <c r="I51" s="162">
        <f t="shared" si="1"/>
        <v>1.8497501181204392</v>
      </c>
      <c r="J51" s="84">
        <v>0.32</v>
      </c>
      <c r="K51" s="84">
        <v>1.47</v>
      </c>
      <c r="L51" s="84">
        <v>6.53</v>
      </c>
      <c r="M51" s="84">
        <v>0.32</v>
      </c>
      <c r="N51" s="84">
        <v>0.32</v>
      </c>
      <c r="O51" s="162">
        <f t="shared" si="2"/>
        <v>4.2526823055585226</v>
      </c>
      <c r="P51" s="84">
        <v>0.83</v>
      </c>
      <c r="Q51" s="84">
        <v>5.88</v>
      </c>
      <c r="R51" s="84">
        <v>8.4700000000000006</v>
      </c>
      <c r="S51" s="84">
        <v>0.83</v>
      </c>
      <c r="T51" s="85">
        <v>0.83</v>
      </c>
      <c r="U51" s="162">
        <f t="shared" si="3"/>
        <v>5.1559484309033623</v>
      </c>
      <c r="V51" s="84">
        <v>-0.98</v>
      </c>
      <c r="W51" s="84">
        <v>6.06</v>
      </c>
      <c r="X51" s="84">
        <v>17.8</v>
      </c>
      <c r="Y51" s="84">
        <v>-0.98</v>
      </c>
      <c r="Z51" s="85">
        <v>-0.98</v>
      </c>
      <c r="AC51" s="323"/>
    </row>
    <row r="52" spans="1:29" x14ac:dyDescent="0.25">
      <c r="A52" s="480"/>
      <c r="B52" s="53" t="s">
        <v>58</v>
      </c>
      <c r="C52" s="105">
        <f t="shared" si="0"/>
        <v>70.864632686877485</v>
      </c>
      <c r="D52" s="84">
        <v>82.47</v>
      </c>
      <c r="E52" s="84">
        <v>65.8</v>
      </c>
      <c r="F52" s="84">
        <v>60.99</v>
      </c>
      <c r="G52" s="84">
        <v>82.47</v>
      </c>
      <c r="H52" s="85">
        <v>82.47</v>
      </c>
      <c r="I52" s="162">
        <f t="shared" si="1"/>
        <v>-4.9632822240173153</v>
      </c>
      <c r="J52" s="84">
        <v>-2.5299999999999998</v>
      </c>
      <c r="K52" s="84">
        <v>-8.6</v>
      </c>
      <c r="L52" s="84">
        <v>-1.7</v>
      </c>
      <c r="M52" s="84">
        <v>-2.5299999999999998</v>
      </c>
      <c r="N52" s="84">
        <v>-2.5299999999999998</v>
      </c>
      <c r="O52" s="162">
        <f t="shared" si="2"/>
        <v>-0.95841474752708922</v>
      </c>
      <c r="P52" s="84">
        <v>-1.72</v>
      </c>
      <c r="Q52" s="84">
        <v>-3.23</v>
      </c>
      <c r="R52" s="84">
        <v>6.63</v>
      </c>
      <c r="S52" s="84">
        <v>-1.72</v>
      </c>
      <c r="T52" s="85">
        <v>-1.72</v>
      </c>
      <c r="U52" s="162">
        <f t="shared" si="3"/>
        <v>0.91881334684733429</v>
      </c>
      <c r="V52" s="84">
        <v>-3.49</v>
      </c>
      <c r="W52" s="84">
        <v>-1.44</v>
      </c>
      <c r="X52" s="84">
        <v>17.600000000000001</v>
      </c>
      <c r="Y52" s="84">
        <v>-3.49</v>
      </c>
      <c r="Z52" s="85">
        <v>-3.49</v>
      </c>
      <c r="AC52" s="323"/>
    </row>
    <row r="53" spans="1:29" x14ac:dyDescent="0.25">
      <c r="A53" s="480"/>
      <c r="B53" s="53" t="s">
        <v>59</v>
      </c>
      <c r="C53" s="105">
        <f t="shared" si="0"/>
        <v>71.798360443144873</v>
      </c>
      <c r="D53" s="84">
        <v>82.47</v>
      </c>
      <c r="E53" s="84">
        <v>67.97</v>
      </c>
      <c r="F53" s="84">
        <v>60.82</v>
      </c>
      <c r="G53" s="84">
        <v>82.47</v>
      </c>
      <c r="H53" s="85">
        <v>82.47</v>
      </c>
      <c r="I53" s="162">
        <f t="shared" si="1"/>
        <v>1.3490540839188554</v>
      </c>
      <c r="J53" s="84">
        <v>0</v>
      </c>
      <c r="K53" s="84">
        <v>3.29</v>
      </c>
      <c r="L53" s="84">
        <v>-0.27</v>
      </c>
      <c r="M53" s="84">
        <v>0</v>
      </c>
      <c r="N53" s="84">
        <v>0</v>
      </c>
      <c r="O53" s="162">
        <f t="shared" si="2"/>
        <v>0.34657864153876905</v>
      </c>
      <c r="P53" s="84">
        <v>-1.72</v>
      </c>
      <c r="Q53" s="84">
        <v>-0.04</v>
      </c>
      <c r="R53" s="84">
        <v>6.35</v>
      </c>
      <c r="S53" s="84">
        <v>-1.72</v>
      </c>
      <c r="T53" s="85">
        <v>-1.72</v>
      </c>
      <c r="U53" s="162">
        <f t="shared" si="3"/>
        <v>2.8390194860617961</v>
      </c>
      <c r="V53" s="84">
        <v>-3.49</v>
      </c>
      <c r="W53" s="84">
        <v>3.36</v>
      </c>
      <c r="X53" s="84">
        <v>16.920000000000002</v>
      </c>
      <c r="Y53" s="84">
        <v>-3.49</v>
      </c>
      <c r="Z53" s="85">
        <v>-3.49</v>
      </c>
      <c r="AC53" s="323"/>
    </row>
    <row r="54" spans="1:29" x14ac:dyDescent="0.25">
      <c r="A54" s="480"/>
      <c r="B54" s="53" t="s">
        <v>60</v>
      </c>
      <c r="C54" s="105">
        <f t="shared" si="0"/>
        <v>72.720085740318794</v>
      </c>
      <c r="D54" s="84">
        <v>81.96</v>
      </c>
      <c r="E54" s="84">
        <v>70.52</v>
      </c>
      <c r="F54" s="84">
        <v>60.65</v>
      </c>
      <c r="G54" s="84">
        <v>81.96</v>
      </c>
      <c r="H54" s="85">
        <v>81.96</v>
      </c>
      <c r="I54" s="162">
        <f t="shared" si="1"/>
        <v>1.2874923031199044</v>
      </c>
      <c r="J54" s="84">
        <v>-0.62</v>
      </c>
      <c r="K54" s="84">
        <v>3.75</v>
      </c>
      <c r="L54" s="84">
        <v>-0.28999999999999998</v>
      </c>
      <c r="M54" s="84">
        <v>-0.62</v>
      </c>
      <c r="N54" s="84">
        <v>-0.62</v>
      </c>
      <c r="O54" s="162">
        <f t="shared" si="2"/>
        <v>1.634797194830139</v>
      </c>
      <c r="P54" s="84">
        <v>-2.33</v>
      </c>
      <c r="Q54" s="84">
        <v>3.71</v>
      </c>
      <c r="R54" s="84">
        <v>6.04</v>
      </c>
      <c r="S54" s="84">
        <v>-2.33</v>
      </c>
      <c r="T54" s="85">
        <v>-2.33</v>
      </c>
      <c r="U54" s="162">
        <f t="shared" si="3"/>
        <v>3.2593092812180968</v>
      </c>
      <c r="V54" s="84">
        <v>-4.08</v>
      </c>
      <c r="W54" s="84">
        <v>5.53</v>
      </c>
      <c r="X54" s="84">
        <v>15.38</v>
      </c>
      <c r="Y54" s="84">
        <v>-4.08</v>
      </c>
      <c r="Z54" s="85">
        <v>-4.08</v>
      </c>
      <c r="AC54" s="323"/>
    </row>
    <row r="55" spans="1:29" x14ac:dyDescent="0.25">
      <c r="A55" s="480"/>
      <c r="B55" s="53" t="s">
        <v>61</v>
      </c>
      <c r="C55" s="105">
        <f t="shared" si="0"/>
        <v>71.620384388447675</v>
      </c>
      <c r="D55" s="84">
        <v>82.16</v>
      </c>
      <c r="E55" s="84">
        <v>68.31</v>
      </c>
      <c r="F55" s="84">
        <v>59.78</v>
      </c>
      <c r="G55" s="84">
        <v>82.16</v>
      </c>
      <c r="H55" s="85">
        <v>82.16</v>
      </c>
      <c r="I55" s="162">
        <f t="shared" si="1"/>
        <v>-1.4685908612885044</v>
      </c>
      <c r="J55" s="84">
        <v>0.24</v>
      </c>
      <c r="K55" s="84">
        <v>-3.13</v>
      </c>
      <c r="L55" s="84">
        <v>-1.43</v>
      </c>
      <c r="M55" s="84">
        <v>0.24</v>
      </c>
      <c r="N55" s="84">
        <v>0.24</v>
      </c>
      <c r="O55" s="162">
        <f t="shared" si="2"/>
        <v>9.7836357470548418E-2</v>
      </c>
      <c r="P55" s="84">
        <v>-2.1</v>
      </c>
      <c r="Q55" s="84">
        <v>0.46</v>
      </c>
      <c r="R55" s="84">
        <v>4.53</v>
      </c>
      <c r="S55" s="84">
        <v>-2.1</v>
      </c>
      <c r="T55" s="85">
        <v>-2.1</v>
      </c>
      <c r="U55" s="162">
        <f t="shared" si="3"/>
        <v>1.618156197131585</v>
      </c>
      <c r="V55" s="84">
        <v>-3.85</v>
      </c>
      <c r="W55" s="84">
        <v>1.65</v>
      </c>
      <c r="X55" s="84">
        <v>14.84</v>
      </c>
      <c r="Y55" s="84">
        <v>-3.85</v>
      </c>
      <c r="Z55" s="85">
        <v>-3.85</v>
      </c>
      <c r="AC55" s="323"/>
    </row>
    <row r="56" spans="1:29" x14ac:dyDescent="0.25">
      <c r="A56" s="480"/>
      <c r="B56" s="53" t="s">
        <v>62</v>
      </c>
      <c r="C56" s="105">
        <f t="shared" si="0"/>
        <v>71.722691546523876</v>
      </c>
      <c r="D56" s="84">
        <v>83.86</v>
      </c>
      <c r="E56" s="84">
        <v>66.5</v>
      </c>
      <c r="F56" s="84">
        <v>61.29</v>
      </c>
      <c r="G56" s="84">
        <v>83.86</v>
      </c>
      <c r="H56" s="85">
        <v>83.86</v>
      </c>
      <c r="I56" s="162">
        <f t="shared" si="1"/>
        <v>0.14509386764414439</v>
      </c>
      <c r="J56" s="84">
        <v>2.0699999999999998</v>
      </c>
      <c r="K56" s="84">
        <v>-2.65</v>
      </c>
      <c r="L56" s="84">
        <v>2.52</v>
      </c>
      <c r="M56" s="84">
        <v>2.0699999999999998</v>
      </c>
      <c r="N56" s="84">
        <v>2.0699999999999998</v>
      </c>
      <c r="O56" s="162">
        <f t="shared" si="2"/>
        <v>0.24082253737940465</v>
      </c>
      <c r="P56" s="84">
        <v>-7.0000000000000007E-2</v>
      </c>
      <c r="Q56" s="84">
        <v>-2.2000000000000002</v>
      </c>
      <c r="R56" s="84">
        <v>7.16</v>
      </c>
      <c r="S56" s="84">
        <v>-7.0000000000000007E-2</v>
      </c>
      <c r="T56" s="85">
        <v>-7.0000000000000007E-2</v>
      </c>
      <c r="U56" s="162">
        <f t="shared" si="3"/>
        <v>1.0706403270793077</v>
      </c>
      <c r="V56" s="84">
        <v>-4.72</v>
      </c>
      <c r="W56" s="84">
        <v>0.63</v>
      </c>
      <c r="X56" s="84">
        <v>16.27</v>
      </c>
      <c r="Y56" s="84">
        <v>-4.72</v>
      </c>
      <c r="Z56" s="85">
        <v>-4.72</v>
      </c>
      <c r="AC56" s="323"/>
    </row>
    <row r="57" spans="1:29" x14ac:dyDescent="0.25">
      <c r="A57" s="480"/>
      <c r="B57" s="53" t="s">
        <v>63</v>
      </c>
      <c r="C57" s="105">
        <f t="shared" si="0"/>
        <v>72.655201200911577</v>
      </c>
      <c r="D57" s="84">
        <v>84.03</v>
      </c>
      <c r="E57" s="84">
        <v>68.91</v>
      </c>
      <c r="F57" s="84">
        <v>60.31</v>
      </c>
      <c r="G57" s="84">
        <v>84.03</v>
      </c>
      <c r="H57" s="85">
        <v>84.03</v>
      </c>
      <c r="I57" s="162">
        <f t="shared" si="1"/>
        <v>1.3556603122951942</v>
      </c>
      <c r="J57" s="84">
        <v>0.21</v>
      </c>
      <c r="K57" s="84">
        <v>3.63</v>
      </c>
      <c r="L57" s="84">
        <v>-1.6</v>
      </c>
      <c r="M57" s="84">
        <v>0.21</v>
      </c>
      <c r="N57" s="84">
        <v>0.21</v>
      </c>
      <c r="O57" s="162">
        <f t="shared" si="2"/>
        <v>1.5441134870677191</v>
      </c>
      <c r="P57" s="84">
        <v>0.14000000000000001</v>
      </c>
      <c r="Q57" s="84">
        <v>1.35</v>
      </c>
      <c r="R57" s="84">
        <v>5.45</v>
      </c>
      <c r="S57" s="84">
        <v>0.14000000000000001</v>
      </c>
      <c r="T57" s="85">
        <v>0.14000000000000001</v>
      </c>
      <c r="U57" s="162">
        <f t="shared" si="3"/>
        <v>1.4215455106613286</v>
      </c>
      <c r="V57" s="84">
        <v>-4.74</v>
      </c>
      <c r="W57" s="84">
        <v>2.4</v>
      </c>
      <c r="X57" s="84">
        <v>13.94</v>
      </c>
      <c r="Y57" s="84">
        <v>-4.74</v>
      </c>
      <c r="Z57" s="85">
        <v>-4.74</v>
      </c>
      <c r="AC57" s="323"/>
    </row>
    <row r="58" spans="1:29" x14ac:dyDescent="0.25">
      <c r="A58" s="480"/>
      <c r="B58" s="53" t="s">
        <v>64</v>
      </c>
      <c r="C58" s="105">
        <f t="shared" si="0"/>
        <v>72.940469158825906</v>
      </c>
      <c r="D58" s="84">
        <v>84.5</v>
      </c>
      <c r="E58" s="84">
        <v>69.27</v>
      </c>
      <c r="F58" s="84">
        <v>60.13</v>
      </c>
      <c r="G58" s="84">
        <v>84.5</v>
      </c>
      <c r="H58" s="85">
        <v>84.5</v>
      </c>
      <c r="I58" s="162">
        <f t="shared" si="1"/>
        <v>0.4003737368733899</v>
      </c>
      <c r="J58" s="84">
        <v>0.56000000000000005</v>
      </c>
      <c r="K58" s="84">
        <v>0.52</v>
      </c>
      <c r="L58" s="84">
        <v>-0.28999999999999998</v>
      </c>
      <c r="M58" s="84">
        <v>0.56000000000000005</v>
      </c>
      <c r="N58" s="84">
        <v>0.56000000000000005</v>
      </c>
      <c r="O58" s="162">
        <f t="shared" si="2"/>
        <v>1.9428087134779246</v>
      </c>
      <c r="P58" s="84">
        <v>0.7</v>
      </c>
      <c r="Q58" s="84">
        <v>1.87</v>
      </c>
      <c r="R58" s="84">
        <v>5.15</v>
      </c>
      <c r="S58" s="84">
        <v>0.7</v>
      </c>
      <c r="T58" s="85">
        <v>0.7</v>
      </c>
      <c r="U58" s="162">
        <f t="shared" si="3"/>
        <v>1.8417059639389781</v>
      </c>
      <c r="V58" s="84">
        <v>-1.82</v>
      </c>
      <c r="W58" s="84">
        <v>1.39</v>
      </c>
      <c r="X58" s="84">
        <v>11.89</v>
      </c>
      <c r="Y58" s="84">
        <v>-1.82</v>
      </c>
      <c r="Z58" s="85">
        <v>-1.82</v>
      </c>
      <c r="AC58" s="323"/>
    </row>
    <row r="59" spans="1:29" x14ac:dyDescent="0.25">
      <c r="A59" s="480"/>
      <c r="B59" s="53" t="s">
        <v>65</v>
      </c>
      <c r="C59" s="105">
        <f t="shared" si="0"/>
        <v>72.029332333459564</v>
      </c>
      <c r="D59" s="84">
        <v>84.14</v>
      </c>
      <c r="E59" s="84">
        <v>68.150000000000006</v>
      </c>
      <c r="F59" s="84">
        <v>58.8</v>
      </c>
      <c r="G59" s="84">
        <v>84.14</v>
      </c>
      <c r="H59" s="85">
        <v>84.14</v>
      </c>
      <c r="I59" s="162">
        <f t="shared" si="1"/>
        <v>-1.2364798776119863</v>
      </c>
      <c r="J59" s="84">
        <v>-0.43</v>
      </c>
      <c r="K59" s="84">
        <v>-1.62</v>
      </c>
      <c r="L59" s="84">
        <v>-2.23</v>
      </c>
      <c r="M59" s="84">
        <v>-0.43</v>
      </c>
      <c r="N59" s="84">
        <v>-0.43</v>
      </c>
      <c r="O59" s="162">
        <f t="shared" si="2"/>
        <v>0.66938878389294543</v>
      </c>
      <c r="P59" s="84">
        <v>0.26</v>
      </c>
      <c r="Q59" s="84">
        <v>0.22</v>
      </c>
      <c r="R59" s="84">
        <v>2.8</v>
      </c>
      <c r="S59" s="84">
        <v>0.26</v>
      </c>
      <c r="T59" s="85">
        <v>0.26</v>
      </c>
      <c r="U59" s="162">
        <f t="shared" si="3"/>
        <v>0.98847081663135783</v>
      </c>
      <c r="V59" s="84">
        <v>0.39</v>
      </c>
      <c r="W59" s="84">
        <v>1.41</v>
      </c>
      <c r="X59" s="84">
        <v>1.38</v>
      </c>
      <c r="Y59" s="84">
        <v>0.39</v>
      </c>
      <c r="Z59" s="85">
        <v>0.39</v>
      </c>
      <c r="AC59" s="323"/>
    </row>
    <row r="60" spans="1:29" x14ac:dyDescent="0.25">
      <c r="A60" s="481"/>
      <c r="B60" s="54" t="s">
        <v>66</v>
      </c>
      <c r="C60" s="108">
        <f t="shared" si="0"/>
        <v>70.837601155139183</v>
      </c>
      <c r="D60" s="88">
        <v>84.92</v>
      </c>
      <c r="E60" s="88">
        <v>65.3</v>
      </c>
      <c r="F60" s="88">
        <v>57.86</v>
      </c>
      <c r="G60" s="88">
        <v>84.92</v>
      </c>
      <c r="H60" s="89">
        <v>84.92</v>
      </c>
      <c r="I60" s="163">
        <f t="shared" si="1"/>
        <v>-1.6587142590419304</v>
      </c>
      <c r="J60" s="88">
        <v>0.93</v>
      </c>
      <c r="K60" s="88">
        <v>-4.18</v>
      </c>
      <c r="L60" s="88">
        <v>-1.59</v>
      </c>
      <c r="M60" s="88">
        <v>0.93</v>
      </c>
      <c r="N60" s="88">
        <v>0.93</v>
      </c>
      <c r="O60" s="163">
        <f t="shared" si="2"/>
        <v>-0.99619446434287029</v>
      </c>
      <c r="P60" s="88">
        <v>1.2</v>
      </c>
      <c r="Q60" s="88">
        <v>-3.97</v>
      </c>
      <c r="R60" s="88">
        <v>1.17</v>
      </c>
      <c r="S60" s="88">
        <v>1.2</v>
      </c>
      <c r="T60" s="89">
        <v>1.2</v>
      </c>
      <c r="U60" s="163">
        <f t="shared" si="3"/>
        <v>-0.99619446434287029</v>
      </c>
      <c r="V60" s="88">
        <v>1.2</v>
      </c>
      <c r="W60" s="88">
        <v>-3.97</v>
      </c>
      <c r="X60" s="88">
        <v>1.17</v>
      </c>
      <c r="Y60" s="88">
        <v>1.2</v>
      </c>
      <c r="Z60" s="89">
        <v>1.2</v>
      </c>
      <c r="AC60" s="323"/>
    </row>
    <row r="61" spans="1:29" x14ac:dyDescent="0.25">
      <c r="A61" s="479">
        <v>2013</v>
      </c>
      <c r="B61" s="236" t="s">
        <v>55</v>
      </c>
      <c r="C61" s="228">
        <f t="shared" si="0"/>
        <v>71.632305695357317</v>
      </c>
      <c r="D61" s="81">
        <v>84.48</v>
      </c>
      <c r="E61" s="81">
        <v>67.75</v>
      </c>
      <c r="F61" s="81">
        <v>56.98</v>
      </c>
      <c r="G61" s="81">
        <v>84.48</v>
      </c>
      <c r="H61" s="82">
        <v>84.48</v>
      </c>
      <c r="I61" s="161">
        <f t="shared" si="1"/>
        <v>1.1218682271265494</v>
      </c>
      <c r="J61" s="81">
        <v>-0.52</v>
      </c>
      <c r="K61" s="81">
        <v>3.75</v>
      </c>
      <c r="L61" s="81">
        <v>-1.52</v>
      </c>
      <c r="M61" s="81">
        <v>-0.52</v>
      </c>
      <c r="N61" s="81">
        <v>-0.52</v>
      </c>
      <c r="O61" s="161">
        <f t="shared" si="2"/>
        <v>1.1218682271265494</v>
      </c>
      <c r="P61" s="81">
        <v>-0.52</v>
      </c>
      <c r="Q61" s="81">
        <v>3.75</v>
      </c>
      <c r="R61" s="81">
        <v>-1.52</v>
      </c>
      <c r="S61" s="81">
        <v>-0.52</v>
      </c>
      <c r="T61" s="82">
        <v>-0.52</v>
      </c>
      <c r="U61" s="161">
        <f t="shared" si="3"/>
        <v>-2.1688574133910503</v>
      </c>
      <c r="V61" s="81">
        <v>0.41</v>
      </c>
      <c r="W61" s="81">
        <v>-2.5499999999999998</v>
      </c>
      <c r="X61" s="81">
        <v>-7.48</v>
      </c>
      <c r="Y61" s="81">
        <v>0.41</v>
      </c>
      <c r="Z61" s="82">
        <v>0.41</v>
      </c>
      <c r="AC61" s="323"/>
    </row>
    <row r="62" spans="1:29" x14ac:dyDescent="0.25">
      <c r="A62" s="480"/>
      <c r="B62" s="53" t="s">
        <v>56</v>
      </c>
      <c r="C62" s="105">
        <f t="shared" si="0"/>
        <v>73.608358346102136</v>
      </c>
      <c r="D62" s="84">
        <v>84.67</v>
      </c>
      <c r="E62" s="84">
        <v>70.23</v>
      </c>
      <c r="F62" s="84">
        <v>60.73</v>
      </c>
      <c r="G62" s="84">
        <v>84.67</v>
      </c>
      <c r="H62" s="85">
        <v>84.67</v>
      </c>
      <c r="I62" s="162">
        <f t="shared" si="1"/>
        <v>2.7471583080581028</v>
      </c>
      <c r="J62" s="84">
        <v>0.22</v>
      </c>
      <c r="K62" s="84">
        <v>3.66</v>
      </c>
      <c r="L62" s="84">
        <v>6.59</v>
      </c>
      <c r="M62" s="84">
        <v>0.22</v>
      </c>
      <c r="N62" s="84">
        <v>0.22</v>
      </c>
      <c r="O62" s="162">
        <f t="shared" si="2"/>
        <v>3.9114215413573974</v>
      </c>
      <c r="P62" s="84">
        <v>-0.28999999999999998</v>
      </c>
      <c r="Q62" s="84">
        <v>7.54</v>
      </c>
      <c r="R62" s="84">
        <v>4.97</v>
      </c>
      <c r="S62" s="84">
        <v>-0.28999999999999998</v>
      </c>
      <c r="T62" s="85">
        <v>-0.28999999999999998</v>
      </c>
      <c r="U62" s="162">
        <f t="shared" si="3"/>
        <v>0.44703028074560758</v>
      </c>
      <c r="V62" s="84">
        <v>0.39</v>
      </c>
      <c r="W62" s="84">
        <v>-1.02</v>
      </c>
      <c r="X62" s="84">
        <v>4.29</v>
      </c>
      <c r="Y62" s="84">
        <v>0.39</v>
      </c>
      <c r="Z62" s="85">
        <v>0.39</v>
      </c>
      <c r="AC62" s="323"/>
    </row>
    <row r="63" spans="1:29" x14ac:dyDescent="0.25">
      <c r="A63" s="480"/>
      <c r="B63" s="53" t="s">
        <v>57</v>
      </c>
      <c r="C63" s="105">
        <f t="shared" si="0"/>
        <v>72.720396286425881</v>
      </c>
      <c r="D63" s="84">
        <v>84.86</v>
      </c>
      <c r="E63" s="84">
        <v>68.959999999999994</v>
      </c>
      <c r="F63" s="84">
        <v>58.93</v>
      </c>
      <c r="G63" s="84">
        <v>84.86</v>
      </c>
      <c r="H63" s="85">
        <v>84.86</v>
      </c>
      <c r="I63" s="162">
        <f t="shared" si="1"/>
        <v>-1.1732434728932661</v>
      </c>
      <c r="J63" s="84">
        <v>0.22</v>
      </c>
      <c r="K63" s="84">
        <v>-1.8</v>
      </c>
      <c r="L63" s="84">
        <v>-2.98</v>
      </c>
      <c r="M63" s="84">
        <v>0.22</v>
      </c>
      <c r="N63" s="84">
        <v>0.22</v>
      </c>
      <c r="O63" s="162">
        <f t="shared" si="2"/>
        <v>2.6579035718096065</v>
      </c>
      <c r="P63" s="84">
        <v>-7.0000000000000007E-2</v>
      </c>
      <c r="Q63" s="84">
        <v>5.61</v>
      </c>
      <c r="R63" s="84">
        <v>1.84</v>
      </c>
      <c r="S63" s="84">
        <v>-7.0000000000000007E-2</v>
      </c>
      <c r="T63" s="85">
        <v>-7.0000000000000007E-2</v>
      </c>
      <c r="U63" s="162">
        <f t="shared" si="3"/>
        <v>-2.5084873534925567</v>
      </c>
      <c r="V63" s="84">
        <v>0.28999999999999998</v>
      </c>
      <c r="W63" s="84">
        <v>-4.21</v>
      </c>
      <c r="X63" s="84">
        <v>-5.0199999999999996</v>
      </c>
      <c r="Y63" s="84">
        <v>0.28999999999999998</v>
      </c>
      <c r="Z63" s="85">
        <v>0.28999999999999998</v>
      </c>
      <c r="AC63" s="323"/>
    </row>
    <row r="64" spans="1:29" x14ac:dyDescent="0.25">
      <c r="A64" s="480"/>
      <c r="B64" s="53" t="s">
        <v>58</v>
      </c>
      <c r="C64" s="105">
        <f t="shared" si="0"/>
        <v>71.663889717495408</v>
      </c>
      <c r="D64" s="84">
        <v>84.66</v>
      </c>
      <c r="E64" s="84">
        <v>66.7</v>
      </c>
      <c r="F64" s="84">
        <v>59.19</v>
      </c>
      <c r="G64" s="84">
        <v>84.66</v>
      </c>
      <c r="H64" s="85">
        <v>84.66</v>
      </c>
      <c r="I64" s="162">
        <f t="shared" si="1"/>
        <v>-1.4126011834905734</v>
      </c>
      <c r="J64" s="84">
        <v>-0.24</v>
      </c>
      <c r="K64" s="84">
        <v>-3.28</v>
      </c>
      <c r="L64" s="84">
        <v>0.45</v>
      </c>
      <c r="M64" s="84">
        <v>-0.24</v>
      </c>
      <c r="N64" s="84">
        <v>-0.24</v>
      </c>
      <c r="O64" s="162">
        <f t="shared" si="2"/>
        <v>1.1664547484415735</v>
      </c>
      <c r="P64" s="84">
        <v>-0.31</v>
      </c>
      <c r="Q64" s="84">
        <v>2.14</v>
      </c>
      <c r="R64" s="84">
        <v>2.2999999999999998</v>
      </c>
      <c r="S64" s="84">
        <v>-0.31</v>
      </c>
      <c r="T64" s="85">
        <v>-0.31</v>
      </c>
      <c r="U64" s="162">
        <f t="shared" si="3"/>
        <v>1.1649824724512641</v>
      </c>
      <c r="V64" s="84">
        <v>2.65</v>
      </c>
      <c r="W64" s="84">
        <v>1.36</v>
      </c>
      <c r="X64" s="84">
        <v>-2.94</v>
      </c>
      <c r="Y64" s="84">
        <v>2.65</v>
      </c>
      <c r="Z64" s="85">
        <v>2.65</v>
      </c>
      <c r="AC64" s="323"/>
    </row>
    <row r="65" spans="1:29" x14ac:dyDescent="0.25">
      <c r="A65" s="480"/>
      <c r="B65" s="53" t="s">
        <v>59</v>
      </c>
      <c r="C65" s="105">
        <f t="shared" si="0"/>
        <v>73.395634725439976</v>
      </c>
      <c r="D65" s="84">
        <v>84.67</v>
      </c>
      <c r="E65" s="84">
        <v>69.97</v>
      </c>
      <c r="F65" s="84">
        <v>60.28</v>
      </c>
      <c r="G65" s="84">
        <v>84.67</v>
      </c>
      <c r="H65" s="85">
        <v>84.67</v>
      </c>
      <c r="I65" s="162">
        <f t="shared" si="1"/>
        <v>2.3896562314246101</v>
      </c>
      <c r="J65" s="84">
        <v>0.01</v>
      </c>
      <c r="K65" s="84">
        <v>4.9000000000000004</v>
      </c>
      <c r="L65" s="84">
        <v>1.84</v>
      </c>
      <c r="M65" s="84">
        <v>0.01</v>
      </c>
      <c r="N65" s="84">
        <v>0.01</v>
      </c>
      <c r="O65" s="162">
        <f t="shared" si="2"/>
        <v>3.6111239350108999</v>
      </c>
      <c r="P65" s="84">
        <v>-0.3</v>
      </c>
      <c r="Q65" s="84">
        <v>7.15</v>
      </c>
      <c r="R65" s="84">
        <v>4.1900000000000004</v>
      </c>
      <c r="S65" s="84">
        <v>-0.3</v>
      </c>
      <c r="T65" s="85">
        <v>-0.3</v>
      </c>
      <c r="U65" s="162">
        <f t="shared" si="3"/>
        <v>2.1887156307631335</v>
      </c>
      <c r="V65" s="84">
        <v>2.66</v>
      </c>
      <c r="W65" s="84">
        <v>2.95</v>
      </c>
      <c r="X65" s="84">
        <v>-0.88</v>
      </c>
      <c r="Y65" s="84">
        <v>2.66</v>
      </c>
      <c r="Z65" s="85">
        <v>2.66</v>
      </c>
      <c r="AC65" s="323"/>
    </row>
    <row r="66" spans="1:29" x14ac:dyDescent="0.25">
      <c r="A66" s="480"/>
      <c r="B66" s="53" t="s">
        <v>60</v>
      </c>
      <c r="C66" s="105">
        <f t="shared" si="0"/>
        <v>75.736199338015197</v>
      </c>
      <c r="D66" s="84">
        <v>84.58</v>
      </c>
      <c r="E66" s="84">
        <v>75.540000000000006</v>
      </c>
      <c r="F66" s="84">
        <v>59.35</v>
      </c>
      <c r="G66" s="84">
        <v>84.58</v>
      </c>
      <c r="H66" s="85">
        <v>84.58</v>
      </c>
      <c r="I66" s="162">
        <f t="shared" si="1"/>
        <v>3.0742985551203312</v>
      </c>
      <c r="J66" s="84">
        <v>-0.1</v>
      </c>
      <c r="K66" s="84">
        <v>7.96</v>
      </c>
      <c r="L66" s="84">
        <v>-1.54</v>
      </c>
      <c r="M66" s="84">
        <v>-0.1</v>
      </c>
      <c r="N66" s="84">
        <v>-0.1</v>
      </c>
      <c r="O66" s="162">
        <f t="shared" si="2"/>
        <v>6.9152513679108729</v>
      </c>
      <c r="P66" s="84">
        <v>-0.4</v>
      </c>
      <c r="Q66" s="84">
        <v>15.68</v>
      </c>
      <c r="R66" s="84">
        <v>2.58</v>
      </c>
      <c r="S66" s="84">
        <v>-0.4</v>
      </c>
      <c r="T66" s="85">
        <v>-0.4</v>
      </c>
      <c r="U66" s="162">
        <f t="shared" si="3"/>
        <v>3.9667355512033038</v>
      </c>
      <c r="V66" s="84">
        <v>3.2</v>
      </c>
      <c r="W66" s="84">
        <v>7.12</v>
      </c>
      <c r="X66" s="84">
        <v>-2.13</v>
      </c>
      <c r="Y66" s="84">
        <v>3.2</v>
      </c>
      <c r="Z66" s="85">
        <v>3.2</v>
      </c>
      <c r="AC66" s="323"/>
    </row>
    <row r="67" spans="1:29" x14ac:dyDescent="0.25">
      <c r="A67" s="480"/>
      <c r="B67" s="53" t="s">
        <v>61</v>
      </c>
      <c r="C67" s="105">
        <f t="shared" si="0"/>
        <v>72.57831185232142</v>
      </c>
      <c r="D67" s="84">
        <v>84.84</v>
      </c>
      <c r="E67" s="84">
        <v>68.650000000000006</v>
      </c>
      <c r="F67" s="84">
        <v>58.98</v>
      </c>
      <c r="G67" s="84">
        <v>84.84</v>
      </c>
      <c r="H67" s="85">
        <v>84.84</v>
      </c>
      <c r="I67" s="162">
        <f t="shared" si="1"/>
        <v>-3.8485032425965171</v>
      </c>
      <c r="J67" s="84">
        <v>0.3</v>
      </c>
      <c r="K67" s="84">
        <v>-9.1199999999999992</v>
      </c>
      <c r="L67" s="84">
        <v>-0.63</v>
      </c>
      <c r="M67" s="84">
        <v>0.3</v>
      </c>
      <c r="N67" s="84">
        <v>0.3</v>
      </c>
      <c r="O67" s="162">
        <f t="shared" si="2"/>
        <v>2.4573258676136636</v>
      </c>
      <c r="P67" s="84">
        <v>-0.1</v>
      </c>
      <c r="Q67" s="84">
        <v>5.13</v>
      </c>
      <c r="R67" s="84">
        <v>1.93</v>
      </c>
      <c r="S67" s="84">
        <v>-0.1</v>
      </c>
      <c r="T67" s="85">
        <v>-0.1</v>
      </c>
      <c r="U67" s="162">
        <f t="shared" si="3"/>
        <v>1.3138986793373044</v>
      </c>
      <c r="V67" s="84">
        <v>3.26</v>
      </c>
      <c r="W67" s="84">
        <v>0.49</v>
      </c>
      <c r="X67" s="84">
        <v>-1.34</v>
      </c>
      <c r="Y67" s="84">
        <v>3.26</v>
      </c>
      <c r="Z67" s="85">
        <v>3.26</v>
      </c>
      <c r="AC67" s="323"/>
    </row>
    <row r="68" spans="1:29" x14ac:dyDescent="0.25">
      <c r="A68" s="480"/>
      <c r="B68" s="53" t="s">
        <v>62</v>
      </c>
      <c r="C68" s="105">
        <f t="shared" si="0"/>
        <v>71.946915319768223</v>
      </c>
      <c r="D68" s="84">
        <v>84.67</v>
      </c>
      <c r="E68" s="84">
        <v>66.33</v>
      </c>
      <c r="F68" s="84">
        <v>61.37</v>
      </c>
      <c r="G68" s="84">
        <v>84.67</v>
      </c>
      <c r="H68" s="85">
        <v>84.67</v>
      </c>
      <c r="I68" s="162">
        <f t="shared" si="1"/>
        <v>-0.83270800627943409</v>
      </c>
      <c r="J68" s="84">
        <v>-0.2</v>
      </c>
      <c r="K68" s="84">
        <v>-3.38</v>
      </c>
      <c r="L68" s="84">
        <v>4.0599999999999996</v>
      </c>
      <c r="M68" s="84">
        <v>-0.2</v>
      </c>
      <c r="N68" s="84">
        <v>-0.2</v>
      </c>
      <c r="O68" s="162">
        <f t="shared" si="2"/>
        <v>1.5659962315770246</v>
      </c>
      <c r="P68" s="84">
        <v>-0.3</v>
      </c>
      <c r="Q68" s="84">
        <v>1.58</v>
      </c>
      <c r="R68" s="84">
        <v>6.07</v>
      </c>
      <c r="S68" s="84">
        <v>-0.3</v>
      </c>
      <c r="T68" s="85">
        <v>-0.3</v>
      </c>
      <c r="U68" s="162">
        <f t="shared" si="3"/>
        <v>0.30953771090213489</v>
      </c>
      <c r="V68" s="84">
        <v>0.96</v>
      </c>
      <c r="W68" s="84">
        <v>-0.25</v>
      </c>
      <c r="X68" s="84">
        <v>0.14000000000000001</v>
      </c>
      <c r="Y68" s="84">
        <v>0.96</v>
      </c>
      <c r="Z68" s="85">
        <v>0.96</v>
      </c>
      <c r="AC68" s="323"/>
    </row>
    <row r="69" spans="1:29" x14ac:dyDescent="0.25">
      <c r="A69" s="480"/>
      <c r="B69" s="53" t="s">
        <v>63</v>
      </c>
      <c r="C69" s="105">
        <f t="shared" si="0"/>
        <v>72.779913850299735</v>
      </c>
      <c r="D69" s="84">
        <v>81.72</v>
      </c>
      <c r="E69" s="84">
        <v>71.09</v>
      </c>
      <c r="F69" s="84">
        <v>59.66</v>
      </c>
      <c r="G69" s="84">
        <v>81.72</v>
      </c>
      <c r="H69" s="85">
        <v>81.72</v>
      </c>
      <c r="I69" s="162">
        <f t="shared" si="1"/>
        <v>1.1537580779137662</v>
      </c>
      <c r="J69" s="84">
        <v>-3.48</v>
      </c>
      <c r="K69" s="84">
        <v>7.18</v>
      </c>
      <c r="L69" s="84">
        <v>-2.79</v>
      </c>
      <c r="M69" s="84">
        <v>-3.48</v>
      </c>
      <c r="N69" s="84">
        <v>-3.48</v>
      </c>
      <c r="O69" s="162">
        <f t="shared" si="2"/>
        <v>2.7419233055432812</v>
      </c>
      <c r="P69" s="84">
        <v>-3.77</v>
      </c>
      <c r="Q69" s="84">
        <v>8.8699999999999992</v>
      </c>
      <c r="R69" s="84">
        <v>3.11</v>
      </c>
      <c r="S69" s="84">
        <v>-3.77</v>
      </c>
      <c r="T69" s="85">
        <v>-3.77</v>
      </c>
      <c r="U69" s="162">
        <f t="shared" si="3"/>
        <v>4.1015073691912707E-2</v>
      </c>
      <c r="V69" s="84">
        <v>-2.75</v>
      </c>
      <c r="W69" s="84">
        <v>3.17</v>
      </c>
      <c r="X69" s="84">
        <v>-1.07</v>
      </c>
      <c r="Y69" s="84">
        <v>-2.75</v>
      </c>
      <c r="Z69" s="85">
        <v>-2.75</v>
      </c>
    </row>
    <row r="70" spans="1:29" x14ac:dyDescent="0.25">
      <c r="A70" s="480"/>
      <c r="B70" s="53" t="s">
        <v>64</v>
      </c>
      <c r="C70" s="105">
        <f t="shared" si="0"/>
        <v>73.67127148254832</v>
      </c>
      <c r="D70" s="84">
        <v>82.21</v>
      </c>
      <c r="E70" s="84">
        <v>72.66</v>
      </c>
      <c r="F70" s="84">
        <v>59.69</v>
      </c>
      <c r="G70" s="84">
        <v>82.21</v>
      </c>
      <c r="H70" s="85">
        <v>82.21</v>
      </c>
      <c r="I70" s="162">
        <f t="shared" si="1"/>
        <v>1.1817136036640199</v>
      </c>
      <c r="J70" s="84">
        <v>0.59</v>
      </c>
      <c r="K70" s="84">
        <v>2.2000000000000002</v>
      </c>
      <c r="L70" s="84">
        <v>0.05</v>
      </c>
      <c r="M70" s="84">
        <v>0.59</v>
      </c>
      <c r="N70" s="84">
        <v>0.59</v>
      </c>
      <c r="O70" s="162">
        <f t="shared" si="2"/>
        <v>4.0002347357912589</v>
      </c>
      <c r="P70" s="84">
        <v>-3.2</v>
      </c>
      <c r="Q70" s="84">
        <v>11.27</v>
      </c>
      <c r="R70" s="84">
        <v>3.16</v>
      </c>
      <c r="S70" s="84">
        <v>-3.2</v>
      </c>
      <c r="T70" s="85">
        <v>-3.2</v>
      </c>
      <c r="U70" s="162">
        <f t="shared" si="3"/>
        <v>0.83762930377528311</v>
      </c>
      <c r="V70" s="84">
        <v>-2.72</v>
      </c>
      <c r="W70" s="84">
        <v>4.8899999999999997</v>
      </c>
      <c r="X70" s="84">
        <v>-0.74</v>
      </c>
      <c r="Y70" s="84">
        <v>-2.72</v>
      </c>
      <c r="Z70" s="85">
        <v>-2.72</v>
      </c>
    </row>
    <row r="71" spans="1:29" x14ac:dyDescent="0.25">
      <c r="A71" s="480"/>
      <c r="B71" s="53" t="s">
        <v>65</v>
      </c>
      <c r="C71" s="105">
        <f t="shared" si="0"/>
        <v>71.198278082110747</v>
      </c>
      <c r="D71" s="84">
        <v>81.87</v>
      </c>
      <c r="E71" s="84">
        <v>67.44</v>
      </c>
      <c r="F71" s="84">
        <v>59.89</v>
      </c>
      <c r="G71" s="84">
        <v>81.87</v>
      </c>
      <c r="H71" s="85">
        <v>81.87</v>
      </c>
      <c r="I71" s="162">
        <f t="shared" si="1"/>
        <v>-3.1576238168904607</v>
      </c>
      <c r="J71" s="84">
        <v>-0.41</v>
      </c>
      <c r="K71" s="84">
        <v>-7.19</v>
      </c>
      <c r="L71" s="84">
        <v>0.34</v>
      </c>
      <c r="M71" s="84">
        <v>-0.41</v>
      </c>
      <c r="N71" s="84">
        <v>-0.41</v>
      </c>
      <c r="O71" s="162">
        <f t="shared" si="2"/>
        <v>0.50916027800216757</v>
      </c>
      <c r="P71" s="84">
        <v>-3.59</v>
      </c>
      <c r="Q71" s="84">
        <v>3.27</v>
      </c>
      <c r="R71" s="84">
        <v>3.51</v>
      </c>
      <c r="S71" s="84">
        <v>-3.59</v>
      </c>
      <c r="T71" s="85">
        <v>-3.59</v>
      </c>
      <c r="U71" s="162">
        <f t="shared" si="3"/>
        <v>-1.2252931863559449</v>
      </c>
      <c r="V71" s="84">
        <v>-2.69</v>
      </c>
      <c r="W71" s="84">
        <v>-1.04</v>
      </c>
      <c r="X71" s="84">
        <v>1.87</v>
      </c>
      <c r="Y71" s="84">
        <v>-2.69</v>
      </c>
      <c r="Z71" s="85">
        <v>-2.69</v>
      </c>
    </row>
    <row r="72" spans="1:29" x14ac:dyDescent="0.25">
      <c r="A72" s="481"/>
      <c r="B72" s="54" t="s">
        <v>66</v>
      </c>
      <c r="C72" s="108">
        <f t="shared" si="0"/>
        <v>71.937348785999731</v>
      </c>
      <c r="D72" s="88">
        <v>82.18</v>
      </c>
      <c r="E72" s="88">
        <v>68.760000000000005</v>
      </c>
      <c r="F72" s="88">
        <v>60</v>
      </c>
      <c r="G72" s="88">
        <v>82.18</v>
      </c>
      <c r="H72" s="89">
        <v>82.18</v>
      </c>
      <c r="I72" s="163">
        <f t="shared" si="1"/>
        <v>1.01606830409535</v>
      </c>
      <c r="J72" s="88">
        <v>0.38</v>
      </c>
      <c r="K72" s="88">
        <v>1.96</v>
      </c>
      <c r="L72" s="88">
        <v>0.18</v>
      </c>
      <c r="M72" s="88">
        <v>0.38</v>
      </c>
      <c r="N72" s="88">
        <v>0.38</v>
      </c>
      <c r="O72" s="163">
        <f t="shared" si="2"/>
        <v>1.5524913505357372</v>
      </c>
      <c r="P72" s="88">
        <v>-3.22</v>
      </c>
      <c r="Q72" s="88">
        <v>5.3</v>
      </c>
      <c r="R72" s="88">
        <v>3.7</v>
      </c>
      <c r="S72" s="88">
        <v>-3.22</v>
      </c>
      <c r="T72" s="89">
        <v>-3.22</v>
      </c>
      <c r="U72" s="163">
        <f t="shared" si="3"/>
        <v>1.5524913505357372</v>
      </c>
      <c r="V72" s="88">
        <v>-3.22</v>
      </c>
      <c r="W72" s="88">
        <v>5.3</v>
      </c>
      <c r="X72" s="88">
        <v>3.7</v>
      </c>
      <c r="Y72" s="88">
        <v>-3.22</v>
      </c>
      <c r="Z72" s="89">
        <v>-3.22</v>
      </c>
    </row>
    <row r="73" spans="1:29" x14ac:dyDescent="0.25">
      <c r="A73" s="479">
        <v>2014</v>
      </c>
      <c r="B73" s="236" t="s">
        <v>55</v>
      </c>
      <c r="C73" s="228">
        <f t="shared" si="0"/>
        <v>71.527156387064281</v>
      </c>
      <c r="D73" s="81">
        <v>82.33</v>
      </c>
      <c r="E73" s="81">
        <v>68.069999999999993</v>
      </c>
      <c r="F73" s="81">
        <v>59.22</v>
      </c>
      <c r="G73" s="81">
        <v>82.33</v>
      </c>
      <c r="H73" s="82">
        <v>82.33</v>
      </c>
      <c r="I73" s="161">
        <f t="shared" si="1"/>
        <v>-0.57020783481428472</v>
      </c>
      <c r="J73" s="81">
        <v>0.18</v>
      </c>
      <c r="K73" s="81">
        <v>-1</v>
      </c>
      <c r="L73" s="81">
        <v>-1.31</v>
      </c>
      <c r="M73" s="81">
        <v>0.18</v>
      </c>
      <c r="N73" s="81">
        <v>0.18</v>
      </c>
      <c r="O73" s="161">
        <f t="shared" si="2"/>
        <v>-0.57020783481428472</v>
      </c>
      <c r="P73" s="81">
        <v>0.18</v>
      </c>
      <c r="Q73" s="81">
        <v>-1</v>
      </c>
      <c r="R73" s="81">
        <v>-1.31</v>
      </c>
      <c r="S73" s="81">
        <v>0.18</v>
      </c>
      <c r="T73" s="82">
        <v>0.18</v>
      </c>
      <c r="U73" s="161">
        <f t="shared" si="3"/>
        <v>-0.17982354330828432</v>
      </c>
      <c r="V73" s="81">
        <v>-2.5499999999999998</v>
      </c>
      <c r="W73" s="81">
        <v>0.48</v>
      </c>
      <c r="X73" s="81">
        <v>3.92</v>
      </c>
      <c r="Y73" s="81">
        <v>-2.5499999999999998</v>
      </c>
      <c r="Z73" s="82">
        <v>-2.5499999999999998</v>
      </c>
    </row>
    <row r="74" spans="1:29" x14ac:dyDescent="0.25">
      <c r="A74" s="480"/>
      <c r="B74" s="53" t="s">
        <v>56</v>
      </c>
      <c r="C74" s="105">
        <f t="shared" si="0"/>
        <v>73.33153268695213</v>
      </c>
      <c r="D74" s="84">
        <v>82.78</v>
      </c>
      <c r="E74" s="84">
        <v>69.3</v>
      </c>
      <c r="F74" s="84">
        <v>64.680000000000007</v>
      </c>
      <c r="G74" s="84">
        <v>82.78</v>
      </c>
      <c r="H74" s="85">
        <v>82.78</v>
      </c>
      <c r="I74" s="162">
        <f t="shared" si="1"/>
        <v>2.5326411158189965</v>
      </c>
      <c r="J74" s="84">
        <v>0.54</v>
      </c>
      <c r="K74" s="84">
        <v>1.8</v>
      </c>
      <c r="L74" s="84">
        <v>9.23</v>
      </c>
      <c r="M74" s="84">
        <v>0.54</v>
      </c>
      <c r="N74" s="84">
        <v>0.54</v>
      </c>
      <c r="O74" s="162">
        <f t="shared" si="2"/>
        <v>1.9380529370075159</v>
      </c>
      <c r="P74" s="84">
        <v>0.72</v>
      </c>
      <c r="Q74" s="84">
        <v>0.79</v>
      </c>
      <c r="R74" s="84">
        <v>7.8</v>
      </c>
      <c r="S74" s="84">
        <v>0.72</v>
      </c>
      <c r="T74" s="85">
        <v>0.72</v>
      </c>
      <c r="U74" s="162">
        <f t="shared" si="3"/>
        <v>-0.38306575879044413</v>
      </c>
      <c r="V74" s="84">
        <v>-2.2400000000000002</v>
      </c>
      <c r="W74" s="84">
        <v>-1.32</v>
      </c>
      <c r="X74" s="84">
        <v>6.5</v>
      </c>
      <c r="Y74" s="84">
        <v>-2.2400000000000002</v>
      </c>
      <c r="Z74" s="85">
        <v>-2.2400000000000002</v>
      </c>
    </row>
    <row r="75" spans="1:29" x14ac:dyDescent="0.25">
      <c r="A75" s="480"/>
      <c r="B75" s="53" t="s">
        <v>57</v>
      </c>
      <c r="C75" s="105">
        <f t="shared" si="0"/>
        <v>74.107945943470384</v>
      </c>
      <c r="D75" s="84">
        <v>82.91</v>
      </c>
      <c r="E75" s="84">
        <v>69.48</v>
      </c>
      <c r="F75" s="84">
        <v>67.900000000000006</v>
      </c>
      <c r="G75" s="84">
        <v>82.91</v>
      </c>
      <c r="H75" s="85">
        <v>82.91</v>
      </c>
      <c r="I75" s="162">
        <f t="shared" si="1"/>
        <v>1.0138289882794058</v>
      </c>
      <c r="J75" s="84">
        <v>0.17</v>
      </c>
      <c r="K75" s="84">
        <v>0.26</v>
      </c>
      <c r="L75" s="84">
        <v>4.97</v>
      </c>
      <c r="M75" s="84">
        <v>0.17</v>
      </c>
      <c r="N75" s="84">
        <v>0.17</v>
      </c>
      <c r="O75" s="162">
        <f t="shared" si="2"/>
        <v>3.0173438333511187</v>
      </c>
      <c r="P75" s="84">
        <v>0.89</v>
      </c>
      <c r="Q75" s="84">
        <v>1.05</v>
      </c>
      <c r="R75" s="84">
        <v>13.16</v>
      </c>
      <c r="S75" s="84">
        <v>0.89</v>
      </c>
      <c r="T75" s="85">
        <v>0.89</v>
      </c>
      <c r="U75" s="162">
        <f t="shared" si="3"/>
        <v>1.9391687369496022</v>
      </c>
      <c r="V75" s="84">
        <v>-2.29</v>
      </c>
      <c r="W75" s="84">
        <v>0.75</v>
      </c>
      <c r="X75" s="84">
        <v>15.23</v>
      </c>
      <c r="Y75" s="84">
        <v>-2.29</v>
      </c>
      <c r="Z75" s="85">
        <v>-2.29</v>
      </c>
    </row>
    <row r="76" spans="1:29" x14ac:dyDescent="0.25">
      <c r="A76" s="480"/>
      <c r="B76" s="53" t="s">
        <v>58</v>
      </c>
      <c r="C76" s="105">
        <f t="shared" ref="C76:C127" si="4">IF($B76="Diciembre",C88/(1+O88/100),
IF($B76="Enero",C75*(1+O76/100),
IF($B76="Febrero",C74*(1+O76/100),
IF($B76="Marzo",C73*(1+O76/100),
IF($B76="Abril",C72*(1+O76/100),
IF($B76="Mayo",C71*(1+O76/100),
IF($B76="Junio",C70*(1+O76/100),
IF($B76="Julio",C69*(1+O76/100),
IF($B76="Agosto",C68*(1+O76/100),
IF($B76="Septiembre",C67*(1+O76/100),
IF($B76="Octubre",C66*(1+O76/100),
IF($B76="Noviembre",C65*(1+O76/100),"Error"))))))))))))</f>
        <v>75.874757027665495</v>
      </c>
      <c r="D76" s="84">
        <v>85.44</v>
      </c>
      <c r="E76" s="84">
        <v>72.06</v>
      </c>
      <c r="F76" s="84">
        <v>66.5</v>
      </c>
      <c r="G76" s="84">
        <v>85.44</v>
      </c>
      <c r="H76" s="85">
        <v>85.44</v>
      </c>
      <c r="I76" s="162">
        <f t="shared" si="1"/>
        <v>2.4745632782612654</v>
      </c>
      <c r="J76" s="84">
        <v>3.05</v>
      </c>
      <c r="K76" s="84">
        <v>3.72</v>
      </c>
      <c r="L76" s="84">
        <v>-2.0699999999999998</v>
      </c>
      <c r="M76" s="84">
        <v>3.05</v>
      </c>
      <c r="N76" s="84">
        <v>3.05</v>
      </c>
      <c r="O76" s="162">
        <f t="shared" si="2"/>
        <v>5.4733852555211797</v>
      </c>
      <c r="P76" s="84">
        <v>3.96</v>
      </c>
      <c r="Q76" s="84">
        <v>4.8099999999999996</v>
      </c>
      <c r="R76" s="84">
        <v>10.83</v>
      </c>
      <c r="S76" s="84">
        <v>3.96</v>
      </c>
      <c r="T76" s="85">
        <v>3.96</v>
      </c>
      <c r="U76" s="162">
        <f t="shared" si="3"/>
        <v>5.8585537486092312</v>
      </c>
      <c r="V76" s="84">
        <v>0.93</v>
      </c>
      <c r="W76" s="84">
        <v>8.0399999999999991</v>
      </c>
      <c r="X76" s="84">
        <v>12.34</v>
      </c>
      <c r="Y76" s="84">
        <v>0.93</v>
      </c>
      <c r="Z76" s="85">
        <v>0.93</v>
      </c>
    </row>
    <row r="77" spans="1:29" x14ac:dyDescent="0.25">
      <c r="A77" s="480"/>
      <c r="B77" s="53" t="s">
        <v>59</v>
      </c>
      <c r="C77" s="105">
        <f t="shared" si="4"/>
        <v>75.004542546409141</v>
      </c>
      <c r="D77" s="84">
        <v>85.53</v>
      </c>
      <c r="E77" s="84">
        <v>71.12</v>
      </c>
      <c r="F77" s="84">
        <v>64.099999999999994</v>
      </c>
      <c r="G77" s="84">
        <v>85.53</v>
      </c>
      <c r="H77" s="85">
        <v>85.53</v>
      </c>
      <c r="I77" s="162">
        <f t="shared" ref="I77:I139" si="5">+J77*0.061607428632394+K77*0.423821843898127+L77*0.167851046318453+M77*0.041244989407264+N77*0.305474691743762</f>
        <v>-1.1186376712746353</v>
      </c>
      <c r="J77" s="84">
        <v>0.1</v>
      </c>
      <c r="K77" s="84">
        <v>-1.31</v>
      </c>
      <c r="L77" s="84">
        <v>-3.6</v>
      </c>
      <c r="M77" s="84">
        <v>0.1</v>
      </c>
      <c r="N77" s="84">
        <v>0.1</v>
      </c>
      <c r="O77" s="162">
        <f t="shared" ref="O77:O140" si="6">+P77*0.061607428632394+Q77*0.423821843898127+R77*0.167851046318453+S77*0.041244989407264+T77*0.305474691743762</f>
        <v>4.2637014182073134</v>
      </c>
      <c r="P77" s="84">
        <v>4.07</v>
      </c>
      <c r="Q77" s="84">
        <v>3.43</v>
      </c>
      <c r="R77" s="84">
        <v>6.84</v>
      </c>
      <c r="S77" s="84">
        <v>4.07</v>
      </c>
      <c r="T77" s="85">
        <v>4.07</v>
      </c>
      <c r="U77" s="162">
        <f t="shared" ref="U77:U138" si="7">+V77*0.061607428632394+W77*0.423821843898127+X77*0.167851046318453+Y77*0.041244989407264+Z77*0.305474691743762</f>
        <v>2.1757371096310085</v>
      </c>
      <c r="V77" s="84">
        <v>1.02</v>
      </c>
      <c r="W77" s="84">
        <v>1.64</v>
      </c>
      <c r="X77" s="84">
        <v>6.34</v>
      </c>
      <c r="Y77" s="84">
        <v>1.02</v>
      </c>
      <c r="Z77" s="85">
        <v>1.02</v>
      </c>
    </row>
    <row r="78" spans="1:29" x14ac:dyDescent="0.25">
      <c r="A78" s="480"/>
      <c r="B78" s="53" t="s">
        <v>60</v>
      </c>
      <c r="C78" s="105">
        <f t="shared" si="4"/>
        <v>75.271420807263894</v>
      </c>
      <c r="D78" s="84">
        <v>85.13</v>
      </c>
      <c r="E78" s="84">
        <v>72.42</v>
      </c>
      <c r="F78" s="84">
        <v>63.28</v>
      </c>
      <c r="G78" s="84">
        <v>85.13</v>
      </c>
      <c r="H78" s="85">
        <v>85.13</v>
      </c>
      <c r="I78" s="162">
        <f t="shared" si="5"/>
        <v>0.36867594610659804</v>
      </c>
      <c r="J78" s="84">
        <v>-0.46</v>
      </c>
      <c r="K78" s="84">
        <v>1.82</v>
      </c>
      <c r="L78" s="84">
        <v>-1.28</v>
      </c>
      <c r="M78" s="84">
        <v>-0.46</v>
      </c>
      <c r="N78" s="84">
        <v>-0.46</v>
      </c>
      <c r="O78" s="162">
        <f t="shared" si="6"/>
        <v>4.6346884859246167</v>
      </c>
      <c r="P78" s="84">
        <v>3.58</v>
      </c>
      <c r="Q78" s="84">
        <v>5.32</v>
      </c>
      <c r="R78" s="84">
        <v>5.47</v>
      </c>
      <c r="S78" s="84">
        <v>3.58</v>
      </c>
      <c r="T78" s="85">
        <v>3.58</v>
      </c>
      <c r="U78" s="162">
        <f t="shared" si="7"/>
        <v>-0.37788093840971665</v>
      </c>
      <c r="V78" s="84">
        <v>0.64</v>
      </c>
      <c r="W78" s="84">
        <v>-4.13</v>
      </c>
      <c r="X78" s="84">
        <v>6.62</v>
      </c>
      <c r="Y78" s="84">
        <v>0.64</v>
      </c>
      <c r="Z78" s="85">
        <v>0.64</v>
      </c>
    </row>
    <row r="79" spans="1:29" x14ac:dyDescent="0.25">
      <c r="A79" s="480"/>
      <c r="B79" s="53" t="s">
        <v>61</v>
      </c>
      <c r="C79" s="105">
        <f t="shared" si="4"/>
        <v>75.843247844484836</v>
      </c>
      <c r="D79" s="84">
        <v>85.34</v>
      </c>
      <c r="E79" s="84">
        <v>73.739999999999995</v>
      </c>
      <c r="F79" s="84">
        <v>62.83</v>
      </c>
      <c r="G79" s="84">
        <v>85.34</v>
      </c>
      <c r="H79" s="85">
        <v>85.34</v>
      </c>
      <c r="I79" s="162">
        <f t="shared" si="5"/>
        <v>0.75682299843014134</v>
      </c>
      <c r="J79" s="84">
        <v>0.25</v>
      </c>
      <c r="K79" s="84">
        <v>1.83</v>
      </c>
      <c r="L79" s="84">
        <v>-0.72</v>
      </c>
      <c r="M79" s="84">
        <v>0.25</v>
      </c>
      <c r="N79" s="84">
        <v>0.25</v>
      </c>
      <c r="O79" s="162">
        <f t="shared" si="6"/>
        <v>5.4295843875264831</v>
      </c>
      <c r="P79" s="84">
        <v>3.84</v>
      </c>
      <c r="Q79" s="84">
        <v>7.25</v>
      </c>
      <c r="R79" s="84">
        <v>4.7</v>
      </c>
      <c r="S79" s="84">
        <v>3.84</v>
      </c>
      <c r="T79" s="85">
        <v>3.84</v>
      </c>
      <c r="U79" s="162">
        <f t="shared" si="7"/>
        <v>4.4841431695904674</v>
      </c>
      <c r="V79" s="84">
        <v>0.6</v>
      </c>
      <c r="W79" s="84">
        <v>7.42</v>
      </c>
      <c r="X79" s="84">
        <v>6.52</v>
      </c>
      <c r="Y79" s="84">
        <v>0.6</v>
      </c>
      <c r="Z79" s="85">
        <v>0.6</v>
      </c>
    </row>
    <row r="80" spans="1:29" x14ac:dyDescent="0.25">
      <c r="A80" s="480"/>
      <c r="B80" s="53" t="s">
        <v>62</v>
      </c>
      <c r="C80" s="105">
        <f t="shared" si="4"/>
        <v>76.959156944604658</v>
      </c>
      <c r="D80" s="84">
        <v>85.42</v>
      </c>
      <c r="E80" s="84">
        <v>75.06</v>
      </c>
      <c r="F80" s="84">
        <v>65.34</v>
      </c>
      <c r="G80" s="84">
        <v>85.42</v>
      </c>
      <c r="H80" s="85">
        <v>85.42</v>
      </c>
      <c r="I80" s="162">
        <f t="shared" si="5"/>
        <v>1.4684732361951516</v>
      </c>
      <c r="J80" s="84">
        <v>0.09</v>
      </c>
      <c r="K80" s="84">
        <v>1.79</v>
      </c>
      <c r="L80" s="84">
        <v>4.01</v>
      </c>
      <c r="M80" s="84">
        <v>0.09</v>
      </c>
      <c r="N80" s="84">
        <v>0.09</v>
      </c>
      <c r="O80" s="162">
        <f t="shared" si="6"/>
        <v>6.9808079437899151</v>
      </c>
      <c r="P80" s="84">
        <v>3.93</v>
      </c>
      <c r="Q80" s="84">
        <v>9.16</v>
      </c>
      <c r="R80" s="84">
        <v>8.9</v>
      </c>
      <c r="S80" s="84">
        <v>3.93</v>
      </c>
      <c r="T80" s="85">
        <v>3.93</v>
      </c>
      <c r="U80" s="162">
        <f t="shared" si="7"/>
        <v>7.0228195919891512</v>
      </c>
      <c r="V80" s="84">
        <v>0.88</v>
      </c>
      <c r="W80" s="84">
        <v>13.16</v>
      </c>
      <c r="X80" s="84">
        <v>6.47</v>
      </c>
      <c r="Y80" s="84">
        <v>0.88</v>
      </c>
      <c r="Z80" s="85">
        <v>0.88</v>
      </c>
    </row>
    <row r="81" spans="1:26" x14ac:dyDescent="0.25">
      <c r="A81" s="480"/>
      <c r="B81" s="53" t="s">
        <v>63</v>
      </c>
      <c r="C81" s="105">
        <f t="shared" si="4"/>
        <v>77.409136924547951</v>
      </c>
      <c r="D81" s="84">
        <v>85.14</v>
      </c>
      <c r="E81" s="84">
        <v>76.400000000000006</v>
      </c>
      <c r="F81" s="84">
        <v>65.12</v>
      </c>
      <c r="G81" s="84">
        <v>85.14</v>
      </c>
      <c r="H81" s="85">
        <v>85.14</v>
      </c>
      <c r="I81" s="162">
        <f t="shared" si="5"/>
        <v>0.56666885125969757</v>
      </c>
      <c r="J81" s="84">
        <v>-0.32</v>
      </c>
      <c r="K81" s="84">
        <v>1.78</v>
      </c>
      <c r="L81" s="84">
        <v>-0.34</v>
      </c>
      <c r="M81" s="84">
        <v>-0.32</v>
      </c>
      <c r="N81" s="84">
        <v>-0.32</v>
      </c>
      <c r="O81" s="162">
        <f t="shared" si="6"/>
        <v>7.6063244349270729</v>
      </c>
      <c r="P81" s="84">
        <v>3.59</v>
      </c>
      <c r="Q81" s="84">
        <v>11.11</v>
      </c>
      <c r="R81" s="84">
        <v>8.5299999999999994</v>
      </c>
      <c r="S81" s="84">
        <v>3.59</v>
      </c>
      <c r="T81" s="85">
        <v>3.59</v>
      </c>
      <c r="U81" s="162">
        <f t="shared" si="7"/>
        <v>6.4060338586517522</v>
      </c>
      <c r="V81" s="84">
        <v>4.18</v>
      </c>
      <c r="W81" s="84">
        <v>7.46</v>
      </c>
      <c r="X81" s="84">
        <v>9.16</v>
      </c>
      <c r="Y81" s="84">
        <v>4.18</v>
      </c>
      <c r="Z81" s="85">
        <v>4.18</v>
      </c>
    </row>
    <row r="82" spans="1:26" x14ac:dyDescent="0.25">
      <c r="A82" s="480"/>
      <c r="B82" s="53" t="s">
        <v>64</v>
      </c>
      <c r="C82" s="105">
        <f t="shared" si="4"/>
        <v>77.585547275647528</v>
      </c>
      <c r="D82" s="84">
        <v>84.94</v>
      </c>
      <c r="E82" s="84">
        <v>76.42</v>
      </c>
      <c r="F82" s="84">
        <v>66.3</v>
      </c>
      <c r="G82" s="84">
        <v>84.94</v>
      </c>
      <c r="H82" s="85">
        <v>84.94</v>
      </c>
      <c r="I82" s="162">
        <f t="shared" si="5"/>
        <v>0.22260981390315709</v>
      </c>
      <c r="J82" s="84">
        <v>-0.23</v>
      </c>
      <c r="K82" s="84">
        <v>0.03</v>
      </c>
      <c r="L82" s="84">
        <v>1.81</v>
      </c>
      <c r="M82" s="84">
        <v>-0.23</v>
      </c>
      <c r="N82" s="84">
        <v>-0.23</v>
      </c>
      <c r="O82" s="162">
        <f t="shared" si="6"/>
        <v>7.8515521978022011</v>
      </c>
      <c r="P82" s="84">
        <v>3.36</v>
      </c>
      <c r="Q82" s="84">
        <v>11.13</v>
      </c>
      <c r="R82" s="84">
        <v>10.5</v>
      </c>
      <c r="S82" s="84">
        <v>3.36</v>
      </c>
      <c r="T82" s="85">
        <v>3.36</v>
      </c>
      <c r="U82" s="162">
        <f t="shared" si="7"/>
        <v>5.4106778017405652</v>
      </c>
      <c r="V82" s="84">
        <v>3.33</v>
      </c>
      <c r="W82" s="84">
        <v>5.17</v>
      </c>
      <c r="X82" s="84">
        <v>11.08</v>
      </c>
      <c r="Y82" s="84">
        <v>3.33</v>
      </c>
      <c r="Z82" s="85">
        <v>3.33</v>
      </c>
    </row>
    <row r="83" spans="1:26" x14ac:dyDescent="0.25">
      <c r="A83" s="480"/>
      <c r="B83" s="53" t="s">
        <v>65</v>
      </c>
      <c r="C83" s="105">
        <f t="shared" si="4"/>
        <v>77.997647394172986</v>
      </c>
      <c r="D83" s="84">
        <v>84.86</v>
      </c>
      <c r="E83" s="84">
        <v>76.430000000000007</v>
      </c>
      <c r="F83" s="84">
        <v>68.48</v>
      </c>
      <c r="G83" s="84">
        <v>84.86</v>
      </c>
      <c r="H83" s="85">
        <v>84.86</v>
      </c>
      <c r="I83" s="162">
        <f t="shared" si="5"/>
        <v>0.51395693938516507</v>
      </c>
      <c r="J83" s="84">
        <v>-0.1</v>
      </c>
      <c r="K83" s="84">
        <v>0.01</v>
      </c>
      <c r="L83" s="84">
        <v>3.28</v>
      </c>
      <c r="M83" s="84">
        <v>-0.1</v>
      </c>
      <c r="N83" s="84">
        <v>-0.1</v>
      </c>
      <c r="O83" s="162">
        <f t="shared" si="6"/>
        <v>8.4244119507399731</v>
      </c>
      <c r="P83" s="84">
        <v>3.25</v>
      </c>
      <c r="Q83" s="84">
        <v>11.15</v>
      </c>
      <c r="R83" s="84">
        <v>14.13</v>
      </c>
      <c r="S83" s="84">
        <v>3.25</v>
      </c>
      <c r="T83" s="85">
        <v>3.25</v>
      </c>
      <c r="U83" s="162">
        <f t="shared" si="7"/>
        <v>9.5452446236149466</v>
      </c>
      <c r="V83" s="84">
        <v>3.65</v>
      </c>
      <c r="W83" s="84">
        <v>13.33</v>
      </c>
      <c r="X83" s="84">
        <v>14.33</v>
      </c>
      <c r="Y83" s="84">
        <v>3.65</v>
      </c>
      <c r="Z83" s="85">
        <v>3.65</v>
      </c>
    </row>
    <row r="84" spans="1:26" x14ac:dyDescent="0.25">
      <c r="A84" s="481"/>
      <c r="B84" s="54" t="s">
        <v>66</v>
      </c>
      <c r="C84" s="108">
        <f t="shared" si="4"/>
        <v>78.146597991448118</v>
      </c>
      <c r="D84" s="88">
        <v>85.19</v>
      </c>
      <c r="E84" s="88">
        <v>76.44</v>
      </c>
      <c r="F84" s="88">
        <v>68.61</v>
      </c>
      <c r="G84" s="88">
        <v>85.19</v>
      </c>
      <c r="H84" s="89">
        <v>85.19</v>
      </c>
      <c r="I84" s="162">
        <f t="shared" si="5"/>
        <v>0.1996157084940024</v>
      </c>
      <c r="J84" s="84">
        <v>0.39</v>
      </c>
      <c r="K84" s="84">
        <v>0.02</v>
      </c>
      <c r="L84" s="84">
        <v>0.19</v>
      </c>
      <c r="M84" s="84">
        <v>0.39</v>
      </c>
      <c r="N84" s="84">
        <v>0.39</v>
      </c>
      <c r="O84" s="162">
        <f t="shared" si="6"/>
        <v>8.6314679512581769</v>
      </c>
      <c r="P84" s="88">
        <v>3.65</v>
      </c>
      <c r="Q84" s="88">
        <v>11.17</v>
      </c>
      <c r="R84" s="88">
        <v>14.34</v>
      </c>
      <c r="S84" s="88">
        <v>3.65</v>
      </c>
      <c r="T84" s="89">
        <v>3.65</v>
      </c>
      <c r="U84" s="162">
        <f t="shared" si="7"/>
        <v>8.6314679512581769</v>
      </c>
      <c r="V84" s="88">
        <v>3.65</v>
      </c>
      <c r="W84" s="88">
        <v>11.17</v>
      </c>
      <c r="X84" s="88">
        <v>14.34</v>
      </c>
      <c r="Y84" s="88">
        <v>3.65</v>
      </c>
      <c r="Z84" s="89">
        <v>3.65</v>
      </c>
    </row>
    <row r="85" spans="1:26" x14ac:dyDescent="0.25">
      <c r="A85" s="479">
        <v>2015</v>
      </c>
      <c r="B85" s="236" t="s">
        <v>55</v>
      </c>
      <c r="C85" s="228">
        <f t="shared" si="4"/>
        <v>76.452125938191656</v>
      </c>
      <c r="D85" s="81">
        <v>85.28</v>
      </c>
      <c r="E85" s="81">
        <v>71.2</v>
      </c>
      <c r="F85" s="81">
        <v>71.459999999999994</v>
      </c>
      <c r="G85" s="81">
        <v>85.28</v>
      </c>
      <c r="H85" s="81">
        <v>85.28</v>
      </c>
      <c r="I85" s="161">
        <f t="shared" si="5"/>
        <v>-2.168324785478045</v>
      </c>
      <c r="J85" s="81">
        <v>0.1</v>
      </c>
      <c r="K85" s="81">
        <v>-6.86</v>
      </c>
      <c r="L85" s="81">
        <v>4.16</v>
      </c>
      <c r="M85" s="81">
        <v>0.1</v>
      </c>
      <c r="N85" s="82">
        <v>0.1</v>
      </c>
      <c r="O85" s="161">
        <f t="shared" si="6"/>
        <v>-2.168324785478045</v>
      </c>
      <c r="P85" s="81">
        <v>0.1</v>
      </c>
      <c r="Q85" s="81">
        <v>-6.86</v>
      </c>
      <c r="R85" s="81">
        <v>4.16</v>
      </c>
      <c r="S85" s="81">
        <v>0.1</v>
      </c>
      <c r="T85" s="82">
        <v>0.1</v>
      </c>
      <c r="U85" s="161">
        <f t="shared" si="7"/>
        <v>6.8783129543826558</v>
      </c>
      <c r="V85" s="81">
        <v>3.58</v>
      </c>
      <c r="W85" s="81">
        <v>4.59</v>
      </c>
      <c r="X85" s="81">
        <v>20.68</v>
      </c>
      <c r="Y85" s="81">
        <v>3.58</v>
      </c>
      <c r="Z85" s="82">
        <v>3.58</v>
      </c>
    </row>
    <row r="86" spans="1:26" x14ac:dyDescent="0.25">
      <c r="A86" s="480"/>
      <c r="B86" s="53" t="s">
        <v>56</v>
      </c>
      <c r="C86" s="105">
        <f t="shared" si="4"/>
        <v>77.959320085041341</v>
      </c>
      <c r="D86" s="84">
        <v>85.9</v>
      </c>
      <c r="E86" s="84">
        <v>73.19</v>
      </c>
      <c r="F86" s="84">
        <v>73.59</v>
      </c>
      <c r="G86" s="84">
        <v>85.9</v>
      </c>
      <c r="H86" s="84">
        <v>85.9</v>
      </c>
      <c r="I86" s="162">
        <f t="shared" si="5"/>
        <v>1.9832975606224577</v>
      </c>
      <c r="J86" s="84">
        <v>0.73</v>
      </c>
      <c r="K86" s="84">
        <v>2.8</v>
      </c>
      <c r="L86" s="84">
        <v>2.97</v>
      </c>
      <c r="M86" s="84">
        <v>0.73</v>
      </c>
      <c r="N86" s="85">
        <v>0.73</v>
      </c>
      <c r="O86" s="162">
        <f t="shared" si="6"/>
        <v>-0.23964946807699816</v>
      </c>
      <c r="P86" s="84">
        <v>0.84</v>
      </c>
      <c r="Q86" s="84">
        <v>-4.25</v>
      </c>
      <c r="R86" s="84">
        <v>7.26</v>
      </c>
      <c r="S86" s="84">
        <v>0.84</v>
      </c>
      <c r="T86" s="85">
        <v>0.84</v>
      </c>
      <c r="U86" s="162">
        <f t="shared" si="7"/>
        <v>6.2325808743960653</v>
      </c>
      <c r="V86" s="84">
        <v>3.77</v>
      </c>
      <c r="W86" s="84">
        <v>5.62</v>
      </c>
      <c r="X86" s="84">
        <v>13.77</v>
      </c>
      <c r="Y86" s="84">
        <v>3.77</v>
      </c>
      <c r="Z86" s="85">
        <v>3.77</v>
      </c>
    </row>
    <row r="87" spans="1:26" x14ac:dyDescent="0.25">
      <c r="A87" s="480"/>
      <c r="B87" s="53" t="s">
        <v>57</v>
      </c>
      <c r="C87" s="105">
        <f t="shared" si="4"/>
        <v>78.517032366547539</v>
      </c>
      <c r="D87" s="84">
        <v>86.55</v>
      </c>
      <c r="E87" s="84">
        <v>73.28</v>
      </c>
      <c r="F87" s="84">
        <v>75.03</v>
      </c>
      <c r="G87" s="84">
        <v>86.55</v>
      </c>
      <c r="H87" s="84">
        <v>86.55</v>
      </c>
      <c r="I87" s="162">
        <f t="shared" si="5"/>
        <v>0.69033022282848944</v>
      </c>
      <c r="J87" s="84">
        <v>0.75</v>
      </c>
      <c r="K87" s="84">
        <v>0.13</v>
      </c>
      <c r="L87" s="84">
        <v>1.96</v>
      </c>
      <c r="M87" s="84">
        <v>0.75</v>
      </c>
      <c r="N87" s="85">
        <v>0.75</v>
      </c>
      <c r="O87" s="162">
        <f t="shared" si="6"/>
        <v>0.47402495389492766</v>
      </c>
      <c r="P87" s="84">
        <v>1.6</v>
      </c>
      <c r="Q87" s="84">
        <v>-4.13</v>
      </c>
      <c r="R87" s="84">
        <v>9.36</v>
      </c>
      <c r="S87" s="84">
        <v>1.6</v>
      </c>
      <c r="T87" s="85">
        <v>1.6</v>
      </c>
      <c r="U87" s="162">
        <f t="shared" si="7"/>
        <v>5.8692142133178908</v>
      </c>
      <c r="V87" s="84">
        <v>4.38</v>
      </c>
      <c r="W87" s="84">
        <v>5.47</v>
      </c>
      <c r="X87" s="84">
        <v>10.5</v>
      </c>
      <c r="Y87" s="84">
        <v>4.38</v>
      </c>
      <c r="Z87" s="85">
        <v>4.38</v>
      </c>
    </row>
    <row r="88" spans="1:26" x14ac:dyDescent="0.25">
      <c r="A88" s="480"/>
      <c r="B88" s="53" t="s">
        <v>58</v>
      </c>
      <c r="C88" s="105">
        <f t="shared" si="4"/>
        <v>79.677176966708004</v>
      </c>
      <c r="D88" s="84">
        <v>88.34</v>
      </c>
      <c r="E88" s="84">
        <v>74.69</v>
      </c>
      <c r="F88" s="84">
        <v>74.41</v>
      </c>
      <c r="G88" s="84">
        <v>88.34</v>
      </c>
      <c r="H88" s="84">
        <v>88.34</v>
      </c>
      <c r="I88" s="162">
        <f t="shared" si="5"/>
        <v>1.5196586890917672</v>
      </c>
      <c r="J88" s="84">
        <v>2.0699999999999998</v>
      </c>
      <c r="K88" s="84">
        <v>1.92</v>
      </c>
      <c r="L88" s="84">
        <v>-0.83</v>
      </c>
      <c r="M88" s="84">
        <v>2.0699999999999998</v>
      </c>
      <c r="N88" s="85">
        <v>2.0699999999999998</v>
      </c>
      <c r="O88" s="162">
        <f t="shared" si="6"/>
        <v>1.9585996250628708</v>
      </c>
      <c r="P88" s="84">
        <v>3.7</v>
      </c>
      <c r="Q88" s="84">
        <v>-2.29</v>
      </c>
      <c r="R88" s="84">
        <v>8.4499999999999993</v>
      </c>
      <c r="S88" s="84">
        <v>3.7</v>
      </c>
      <c r="T88" s="85">
        <v>3.7</v>
      </c>
      <c r="U88" s="162">
        <f t="shared" si="7"/>
        <v>4.9269275731203637</v>
      </c>
      <c r="V88" s="84">
        <v>3.39</v>
      </c>
      <c r="W88" s="84">
        <v>3.65</v>
      </c>
      <c r="X88" s="84">
        <v>11.89</v>
      </c>
      <c r="Y88" s="84">
        <v>3.39</v>
      </c>
      <c r="Z88" s="85">
        <v>3.39</v>
      </c>
    </row>
    <row r="89" spans="1:26" x14ac:dyDescent="0.25">
      <c r="A89" s="480"/>
      <c r="B89" s="53" t="s">
        <v>59</v>
      </c>
      <c r="C89" s="105">
        <f t="shared" si="4"/>
        <v>80.962175216620892</v>
      </c>
      <c r="D89" s="84">
        <v>88.48</v>
      </c>
      <c r="E89" s="84">
        <v>76.900000000000006</v>
      </c>
      <c r="F89" s="84">
        <v>75.849999999999994</v>
      </c>
      <c r="G89" s="84">
        <v>88.48</v>
      </c>
      <c r="H89" s="84">
        <v>88.48</v>
      </c>
      <c r="I89" s="162">
        <f t="shared" si="5"/>
        <v>1.6454760253616019</v>
      </c>
      <c r="J89" s="84">
        <v>0.16</v>
      </c>
      <c r="K89" s="84">
        <v>2.96</v>
      </c>
      <c r="L89" s="84">
        <v>1.94</v>
      </c>
      <c r="M89" s="84">
        <v>0.16</v>
      </c>
      <c r="N89" s="85">
        <v>0.16</v>
      </c>
      <c r="O89" s="162">
        <f t="shared" si="6"/>
        <v>3.6029427992257412</v>
      </c>
      <c r="P89" s="84">
        <v>3.86</v>
      </c>
      <c r="Q89" s="84">
        <v>0.6</v>
      </c>
      <c r="R89" s="84">
        <v>10.56</v>
      </c>
      <c r="S89" s="84">
        <v>3.86</v>
      </c>
      <c r="T89" s="85">
        <v>3.86</v>
      </c>
      <c r="U89" s="162">
        <f t="shared" si="7"/>
        <v>7.9294312881986304</v>
      </c>
      <c r="V89" s="84">
        <v>3.45</v>
      </c>
      <c r="W89" s="84">
        <v>8.1300000000000008</v>
      </c>
      <c r="X89" s="84">
        <v>18.32</v>
      </c>
      <c r="Y89" s="84">
        <v>3.45</v>
      </c>
      <c r="Z89" s="85">
        <v>3.45</v>
      </c>
    </row>
    <row r="90" spans="1:26" x14ac:dyDescent="0.25">
      <c r="A90" s="480"/>
      <c r="B90" s="53" t="s">
        <v>60</v>
      </c>
      <c r="C90" s="105">
        <f t="shared" si="4"/>
        <v>77.748518487587091</v>
      </c>
      <c r="D90" s="84">
        <v>88.33</v>
      </c>
      <c r="E90" s="84">
        <v>70.89</v>
      </c>
      <c r="F90" s="84">
        <v>72.94</v>
      </c>
      <c r="G90" s="84">
        <v>88.33</v>
      </c>
      <c r="H90" s="84">
        <v>88.33</v>
      </c>
      <c r="I90" s="162">
        <f t="shared" si="5"/>
        <v>-4.0265719353462099</v>
      </c>
      <c r="J90" s="84">
        <v>-0.17</v>
      </c>
      <c r="K90" s="84">
        <v>-7.82</v>
      </c>
      <c r="L90" s="84">
        <v>-3.83</v>
      </c>
      <c r="M90" s="84">
        <v>-0.17</v>
      </c>
      <c r="N90" s="85">
        <v>-0.17</v>
      </c>
      <c r="O90" s="162">
        <f t="shared" si="6"/>
        <v>-0.50940093886695914</v>
      </c>
      <c r="P90" s="84">
        <v>3.69</v>
      </c>
      <c r="Q90" s="84">
        <v>-7.26</v>
      </c>
      <c r="R90" s="84">
        <v>6.32</v>
      </c>
      <c r="S90" s="84">
        <v>3.69</v>
      </c>
      <c r="T90" s="85">
        <v>3.69</v>
      </c>
      <c r="U90" s="162">
        <f t="shared" si="7"/>
        <v>3.2024528089802038</v>
      </c>
      <c r="V90" s="84">
        <v>3.76</v>
      </c>
      <c r="W90" s="84">
        <v>-2.11</v>
      </c>
      <c r="X90" s="84">
        <v>15.26</v>
      </c>
      <c r="Y90" s="84">
        <v>3.76</v>
      </c>
      <c r="Z90" s="85">
        <v>3.76</v>
      </c>
    </row>
    <row r="91" spans="1:26" x14ac:dyDescent="0.25">
      <c r="A91" s="480"/>
      <c r="B91" s="53" t="s">
        <v>61</v>
      </c>
      <c r="C91" s="105">
        <f t="shared" si="4"/>
        <v>80.046238720295435</v>
      </c>
      <c r="D91" s="84">
        <v>88.5</v>
      </c>
      <c r="E91" s="84">
        <v>75.63</v>
      </c>
      <c r="F91" s="84">
        <v>73.900000000000006</v>
      </c>
      <c r="G91" s="84">
        <v>88.5</v>
      </c>
      <c r="H91" s="84">
        <v>88.5</v>
      </c>
      <c r="I91" s="162">
        <f t="shared" si="5"/>
        <v>3.1345136676776777</v>
      </c>
      <c r="J91" s="84">
        <v>0.19</v>
      </c>
      <c r="K91" s="84">
        <v>6.69</v>
      </c>
      <c r="L91" s="84">
        <v>1.32</v>
      </c>
      <c r="M91" s="84">
        <v>0.19</v>
      </c>
      <c r="N91" s="85">
        <v>0.19</v>
      </c>
      <c r="O91" s="162">
        <f t="shared" si="6"/>
        <v>2.4308681090061119</v>
      </c>
      <c r="P91" s="84">
        <v>3.88</v>
      </c>
      <c r="Q91" s="84">
        <v>-1.06</v>
      </c>
      <c r="R91" s="84">
        <v>7.72</v>
      </c>
      <c r="S91" s="84">
        <v>3.88</v>
      </c>
      <c r="T91" s="85">
        <v>3.88</v>
      </c>
      <c r="U91" s="162">
        <f t="shared" si="7"/>
        <v>5.5592463916111665</v>
      </c>
      <c r="V91" s="84">
        <v>3.7</v>
      </c>
      <c r="W91" s="84">
        <v>2.57</v>
      </c>
      <c r="X91" s="84">
        <v>17.63</v>
      </c>
      <c r="Y91" s="84">
        <v>3.7</v>
      </c>
      <c r="Z91" s="85">
        <v>3.7</v>
      </c>
    </row>
    <row r="92" spans="1:26" x14ac:dyDescent="0.25">
      <c r="A92" s="480"/>
      <c r="B92" s="53" t="s">
        <v>62</v>
      </c>
      <c r="C92" s="105">
        <f t="shared" si="4"/>
        <v>80.287252834591044</v>
      </c>
      <c r="D92" s="84">
        <v>88.62</v>
      </c>
      <c r="E92" s="84">
        <v>74.48</v>
      </c>
      <c r="F92" s="84">
        <v>77.510000000000005</v>
      </c>
      <c r="G92" s="84">
        <v>88.62</v>
      </c>
      <c r="H92" s="84">
        <v>88.62</v>
      </c>
      <c r="I92" s="162">
        <f t="shared" si="5"/>
        <v>0.2320696986785763</v>
      </c>
      <c r="J92" s="84">
        <v>0.14000000000000001</v>
      </c>
      <c r="K92" s="84">
        <v>-1.52</v>
      </c>
      <c r="L92" s="84">
        <v>4.88</v>
      </c>
      <c r="M92" s="84">
        <v>0.14000000000000001</v>
      </c>
      <c r="N92" s="84">
        <v>0.14000000000000001</v>
      </c>
      <c r="O92" s="162">
        <f t="shared" si="6"/>
        <v>2.7392809132614975</v>
      </c>
      <c r="P92" s="84">
        <v>4.03</v>
      </c>
      <c r="Q92" s="84">
        <v>-2.56</v>
      </c>
      <c r="R92" s="84">
        <v>12.98</v>
      </c>
      <c r="S92" s="84">
        <v>4.03</v>
      </c>
      <c r="T92" s="85">
        <v>4.03</v>
      </c>
      <c r="U92" s="162">
        <f t="shared" si="7"/>
        <v>4.3302703243358618</v>
      </c>
      <c r="V92" s="84">
        <v>3.75</v>
      </c>
      <c r="W92" s="84">
        <v>-0.77</v>
      </c>
      <c r="X92" s="84">
        <v>18.62</v>
      </c>
      <c r="Y92" s="84">
        <v>3.75</v>
      </c>
      <c r="Z92" s="85">
        <v>3.75</v>
      </c>
    </row>
    <row r="93" spans="1:26" x14ac:dyDescent="0.25">
      <c r="A93" s="480"/>
      <c r="B93" s="53" t="s">
        <v>63</v>
      </c>
      <c r="C93" s="105">
        <f t="shared" si="4"/>
        <v>81.088511616214603</v>
      </c>
      <c r="D93" s="84">
        <v>88.63</v>
      </c>
      <c r="E93" s="84">
        <v>75.680000000000007</v>
      </c>
      <c r="F93" s="84">
        <v>78.97</v>
      </c>
      <c r="G93" s="84">
        <v>88.63</v>
      </c>
      <c r="H93" s="84">
        <v>88.63</v>
      </c>
      <c r="I93" s="162">
        <f t="shared" si="5"/>
        <v>1.0019964068525102</v>
      </c>
      <c r="J93" s="84">
        <v>0.01</v>
      </c>
      <c r="K93" s="84">
        <v>1.61</v>
      </c>
      <c r="L93" s="84">
        <v>1.88</v>
      </c>
      <c r="M93" s="84">
        <v>0.01</v>
      </c>
      <c r="N93" s="84">
        <v>0.01</v>
      </c>
      <c r="O93" s="162">
        <f t="shared" si="6"/>
        <v>3.764608697474511</v>
      </c>
      <c r="P93" s="84">
        <v>4.04</v>
      </c>
      <c r="Q93" s="84">
        <v>-0.99</v>
      </c>
      <c r="R93" s="84">
        <v>15.1</v>
      </c>
      <c r="S93" s="84">
        <v>4.04</v>
      </c>
      <c r="T93" s="85">
        <v>4.04</v>
      </c>
      <c r="U93" s="162">
        <f t="shared" si="7"/>
        <v>4.8442618615780937</v>
      </c>
      <c r="V93" s="84">
        <v>4.0999999999999996</v>
      </c>
      <c r="W93" s="84">
        <v>-0.94</v>
      </c>
      <c r="X93" s="84">
        <v>21.26</v>
      </c>
      <c r="Y93" s="84">
        <v>4.0999999999999996</v>
      </c>
      <c r="Z93" s="85">
        <v>4.0999999999999996</v>
      </c>
    </row>
    <row r="94" spans="1:26" x14ac:dyDescent="0.25">
      <c r="A94" s="480"/>
      <c r="B94" s="53" t="s">
        <v>64</v>
      </c>
      <c r="C94" s="105">
        <f t="shared" si="4"/>
        <v>81.813292474059679</v>
      </c>
      <c r="D94" s="84">
        <v>88.69</v>
      </c>
      <c r="E94" s="84">
        <v>77.22</v>
      </c>
      <c r="F94" s="84">
        <v>79.16</v>
      </c>
      <c r="G94" s="84">
        <v>88.69</v>
      </c>
      <c r="H94" s="84">
        <v>88.69</v>
      </c>
      <c r="I94" s="162">
        <f t="shared" si="5"/>
        <v>0.92514222081663167</v>
      </c>
      <c r="J94" s="84">
        <v>0.06</v>
      </c>
      <c r="K94" s="84">
        <v>2.0299999999999998</v>
      </c>
      <c r="L94" s="84">
        <v>0.24</v>
      </c>
      <c r="M94" s="84">
        <v>0.06</v>
      </c>
      <c r="N94" s="84">
        <v>0.06</v>
      </c>
      <c r="O94" s="162">
        <f t="shared" si="6"/>
        <v>4.6920717943637529</v>
      </c>
      <c r="P94" s="84">
        <v>4.1100000000000003</v>
      </c>
      <c r="Q94" s="84">
        <v>1.02</v>
      </c>
      <c r="R94" s="84">
        <v>15.38</v>
      </c>
      <c r="S94" s="84">
        <v>4.1100000000000003</v>
      </c>
      <c r="T94" s="85">
        <v>4.1100000000000003</v>
      </c>
      <c r="U94" s="162">
        <f t="shared" si="7"/>
        <v>5.4962840072548849</v>
      </c>
      <c r="V94" s="84">
        <v>4.4000000000000004</v>
      </c>
      <c r="W94" s="84">
        <v>1.05</v>
      </c>
      <c r="X94" s="84">
        <v>19.39</v>
      </c>
      <c r="Y94" s="84">
        <v>4.4000000000000004</v>
      </c>
      <c r="Z94" s="85">
        <v>4.4000000000000004</v>
      </c>
    </row>
    <row r="95" spans="1:26" x14ac:dyDescent="0.25">
      <c r="A95" s="480"/>
      <c r="B95" s="53" t="s">
        <v>65</v>
      </c>
      <c r="C95" s="105">
        <f t="shared" si="4"/>
        <v>83.626523317706884</v>
      </c>
      <c r="D95" s="84">
        <v>91</v>
      </c>
      <c r="E95" s="84">
        <v>78.47</v>
      </c>
      <c r="F95" s="84">
        <v>81.28</v>
      </c>
      <c r="G95" s="84">
        <v>91</v>
      </c>
      <c r="H95" s="84">
        <v>91</v>
      </c>
      <c r="I95" s="162">
        <f t="shared" si="5"/>
        <v>2.1980826766853117</v>
      </c>
      <c r="J95" s="84">
        <v>2.6</v>
      </c>
      <c r="K95" s="84">
        <v>1.62</v>
      </c>
      <c r="L95" s="84">
        <v>2.68</v>
      </c>
      <c r="M95" s="84">
        <v>2.6</v>
      </c>
      <c r="N95" s="84">
        <v>2.6</v>
      </c>
      <c r="O95" s="162">
        <f t="shared" si="6"/>
        <v>7.0123658189937688</v>
      </c>
      <c r="P95" s="84">
        <v>6.82</v>
      </c>
      <c r="Q95" s="84">
        <v>2.66</v>
      </c>
      <c r="R95" s="84">
        <v>18.47</v>
      </c>
      <c r="S95" s="84">
        <v>6.82</v>
      </c>
      <c r="T95" s="85">
        <v>6.82</v>
      </c>
      <c r="U95" s="162">
        <f t="shared" si="7"/>
        <v>7.2251836010729935</v>
      </c>
      <c r="V95" s="84">
        <v>7.23</v>
      </c>
      <c r="W95" s="84">
        <v>2.68</v>
      </c>
      <c r="X95" s="84">
        <v>18.690000000000001</v>
      </c>
      <c r="Y95" s="84">
        <v>7.23</v>
      </c>
      <c r="Z95" s="85">
        <v>7.23</v>
      </c>
    </row>
    <row r="96" spans="1:26" x14ac:dyDescent="0.25">
      <c r="A96" s="481"/>
      <c r="B96" s="54" t="s">
        <v>66</v>
      </c>
      <c r="C96" s="108">
        <f t="shared" si="4"/>
        <v>84.352218864502902</v>
      </c>
      <c r="D96" s="88">
        <v>90.75</v>
      </c>
      <c r="E96" s="88">
        <v>80.86</v>
      </c>
      <c r="F96" s="88">
        <v>80.150000000000006</v>
      </c>
      <c r="G96" s="88">
        <v>90.75</v>
      </c>
      <c r="H96" s="89">
        <v>90.75</v>
      </c>
      <c r="I96" s="163">
        <f t="shared" si="5"/>
        <v>0.94894040252396739</v>
      </c>
      <c r="J96" s="88">
        <v>-0.26</v>
      </c>
      <c r="K96" s="88">
        <v>3.04</v>
      </c>
      <c r="L96" s="88">
        <v>-1.39</v>
      </c>
      <c r="M96" s="88">
        <v>-0.26</v>
      </c>
      <c r="N96" s="88">
        <v>-0.26</v>
      </c>
      <c r="O96" s="163">
        <f t="shared" si="6"/>
        <v>7.9409993941564707</v>
      </c>
      <c r="P96" s="88">
        <v>6.53</v>
      </c>
      <c r="Q96" s="88">
        <v>5.78</v>
      </c>
      <c r="R96" s="88">
        <v>16.829999999999998</v>
      </c>
      <c r="S96" s="88">
        <v>6.53</v>
      </c>
      <c r="T96" s="89">
        <v>6.53</v>
      </c>
      <c r="U96" s="163">
        <f t="shared" si="7"/>
        <v>7.9409993941564707</v>
      </c>
      <c r="V96" s="88">
        <v>6.53</v>
      </c>
      <c r="W96" s="88">
        <v>5.78</v>
      </c>
      <c r="X96" s="88">
        <v>16.829999999999998</v>
      </c>
      <c r="Y96" s="88">
        <v>6.53</v>
      </c>
      <c r="Z96" s="89">
        <v>6.53</v>
      </c>
    </row>
    <row r="97" spans="1:26" x14ac:dyDescent="0.25">
      <c r="A97" s="479">
        <v>2016</v>
      </c>
      <c r="B97" s="236" t="s">
        <v>55</v>
      </c>
      <c r="C97" s="228">
        <f t="shared" si="4"/>
        <v>85.187153177414004</v>
      </c>
      <c r="D97" s="81">
        <v>90.84</v>
      </c>
      <c r="E97" s="81">
        <v>81.47</v>
      </c>
      <c r="F97" s="81">
        <v>83.17</v>
      </c>
      <c r="G97" s="81">
        <v>90.84</v>
      </c>
      <c r="H97" s="81">
        <v>90.84</v>
      </c>
      <c r="I97" s="161">
        <f t="shared" si="5"/>
        <v>0.98981902805932054</v>
      </c>
      <c r="J97" s="81">
        <v>0.1</v>
      </c>
      <c r="K97" s="81">
        <v>0.75</v>
      </c>
      <c r="L97" s="81">
        <v>3.76</v>
      </c>
      <c r="M97" s="81">
        <v>0.1</v>
      </c>
      <c r="N97" s="82">
        <v>0.1</v>
      </c>
      <c r="O97" s="161">
        <f t="shared" si="6"/>
        <v>0.98981902805932054</v>
      </c>
      <c r="P97" s="81">
        <v>0.1</v>
      </c>
      <c r="Q97" s="81">
        <v>0.75</v>
      </c>
      <c r="R97" s="81">
        <v>3.76</v>
      </c>
      <c r="S97" s="81">
        <v>0.1</v>
      </c>
      <c r="T97" s="82">
        <v>0.1</v>
      </c>
      <c r="U97" s="161">
        <f t="shared" si="7"/>
        <v>11.52984686256878</v>
      </c>
      <c r="V97" s="81">
        <v>6.53</v>
      </c>
      <c r="W97" s="81">
        <v>14.43</v>
      </c>
      <c r="X97" s="81">
        <v>16.37</v>
      </c>
      <c r="Y97" s="81">
        <v>6.53</v>
      </c>
      <c r="Z97" s="82">
        <v>6.53</v>
      </c>
    </row>
    <row r="98" spans="1:26" x14ac:dyDescent="0.25">
      <c r="A98" s="480"/>
      <c r="B98" s="53" t="s">
        <v>56</v>
      </c>
      <c r="C98" s="105">
        <f t="shared" si="4"/>
        <v>87.01946235493466</v>
      </c>
      <c r="D98" s="84">
        <v>90.5</v>
      </c>
      <c r="E98" s="84">
        <v>83.11</v>
      </c>
      <c r="F98" s="84">
        <v>90.17</v>
      </c>
      <c r="G98" s="84">
        <v>90.5</v>
      </c>
      <c r="H98" s="84">
        <v>90.5</v>
      </c>
      <c r="I98" s="162">
        <f t="shared" si="5"/>
        <v>2.1117019249820945</v>
      </c>
      <c r="J98" s="84">
        <v>-0.38</v>
      </c>
      <c r="K98" s="84">
        <v>2.0099999999999998</v>
      </c>
      <c r="L98" s="84">
        <v>8.43</v>
      </c>
      <c r="M98" s="84">
        <v>-0.38</v>
      </c>
      <c r="N98" s="85">
        <v>-0.38</v>
      </c>
      <c r="O98" s="162">
        <f t="shared" si="6"/>
        <v>3.1620312142780977</v>
      </c>
      <c r="P98" s="84">
        <v>-0.28000000000000003</v>
      </c>
      <c r="Q98" s="84">
        <v>2.78</v>
      </c>
      <c r="R98" s="84">
        <v>12.5</v>
      </c>
      <c r="S98" s="84">
        <v>-0.28000000000000003</v>
      </c>
      <c r="T98" s="85">
        <v>-0.28000000000000003</v>
      </c>
      <c r="U98" s="162">
        <f t="shared" si="7"/>
        <v>11.710698606178848</v>
      </c>
      <c r="V98" s="84">
        <v>5.35</v>
      </c>
      <c r="W98" s="84">
        <v>13.55</v>
      </c>
      <c r="X98" s="84">
        <v>22.54</v>
      </c>
      <c r="Y98" s="84">
        <v>5.35</v>
      </c>
      <c r="Z98" s="85">
        <v>5.35</v>
      </c>
    </row>
    <row r="99" spans="1:26" x14ac:dyDescent="0.25">
      <c r="A99" s="480"/>
      <c r="B99" s="53" t="s">
        <v>57</v>
      </c>
      <c r="C99" s="105">
        <f t="shared" si="4"/>
        <v>90.63311661472359</v>
      </c>
      <c r="D99" s="84">
        <v>93.57</v>
      </c>
      <c r="E99" s="84">
        <v>84.9</v>
      </c>
      <c r="F99" s="84">
        <v>99.57</v>
      </c>
      <c r="G99" s="84">
        <v>93.57</v>
      </c>
      <c r="H99" s="84">
        <v>93.57</v>
      </c>
      <c r="I99" s="162">
        <f t="shared" si="5"/>
        <v>4.0444537691850471</v>
      </c>
      <c r="J99" s="84">
        <v>3.39</v>
      </c>
      <c r="K99" s="84">
        <v>2.15</v>
      </c>
      <c r="L99" s="84">
        <v>10.42</v>
      </c>
      <c r="M99" s="84">
        <v>3.39</v>
      </c>
      <c r="N99" s="85">
        <v>3.39</v>
      </c>
      <c r="O99" s="162">
        <f t="shared" si="6"/>
        <v>7.4460373832131879</v>
      </c>
      <c r="P99" s="84">
        <v>3.1</v>
      </c>
      <c r="Q99" s="84">
        <v>4.99</v>
      </c>
      <c r="R99" s="84">
        <v>24.22</v>
      </c>
      <c r="S99" s="84">
        <v>3.1</v>
      </c>
      <c r="T99" s="85">
        <v>3.1</v>
      </c>
      <c r="U99" s="162">
        <f t="shared" si="7"/>
        <v>15.517838300742262</v>
      </c>
      <c r="V99" s="84">
        <v>8.11</v>
      </c>
      <c r="W99" s="84">
        <v>15.85</v>
      </c>
      <c r="X99" s="84">
        <v>32.700000000000003</v>
      </c>
      <c r="Y99" s="84">
        <v>8.11</v>
      </c>
      <c r="Z99" s="85">
        <v>8.11</v>
      </c>
    </row>
    <row r="100" spans="1:26" x14ac:dyDescent="0.25">
      <c r="A100" s="480"/>
      <c r="B100" s="53" t="s">
        <v>58</v>
      </c>
      <c r="C100" s="105">
        <f t="shared" si="4"/>
        <v>80.138343673818724</v>
      </c>
      <c r="D100" s="84">
        <v>93.42</v>
      </c>
      <c r="E100" s="84">
        <v>64.069999999999993</v>
      </c>
      <c r="F100" s="84">
        <v>92.6</v>
      </c>
      <c r="G100" s="84">
        <v>93.42</v>
      </c>
      <c r="H100" s="84">
        <v>93.42</v>
      </c>
      <c r="I100" s="162">
        <f t="shared" si="5"/>
        <v>-11.639199200591369</v>
      </c>
      <c r="J100" s="84">
        <v>-0.16</v>
      </c>
      <c r="K100" s="84">
        <v>-24.54</v>
      </c>
      <c r="L100" s="84">
        <v>-6.99</v>
      </c>
      <c r="M100" s="84">
        <v>-0.16</v>
      </c>
      <c r="N100" s="85">
        <v>-0.16</v>
      </c>
      <c r="O100" s="162">
        <f t="shared" si="6"/>
        <v>-4.9955712456752686</v>
      </c>
      <c r="P100" s="84">
        <v>2.94</v>
      </c>
      <c r="Q100" s="84">
        <v>-20.77</v>
      </c>
      <c r="R100" s="84">
        <v>15.53</v>
      </c>
      <c r="S100" s="84">
        <v>2.94</v>
      </c>
      <c r="T100" s="85">
        <v>2.94</v>
      </c>
      <c r="U100" s="162">
        <f t="shared" si="7"/>
        <v>0.42677085397266001</v>
      </c>
      <c r="V100" s="84">
        <v>5.75</v>
      </c>
      <c r="W100" s="84">
        <v>-14.22</v>
      </c>
      <c r="X100" s="84">
        <v>24.46</v>
      </c>
      <c r="Y100" s="84">
        <v>5.75</v>
      </c>
      <c r="Z100" s="85">
        <v>5.75</v>
      </c>
    </row>
    <row r="101" spans="1:26" x14ac:dyDescent="0.25">
      <c r="A101" s="480"/>
      <c r="B101" s="53" t="s">
        <v>59</v>
      </c>
      <c r="C101" s="105">
        <f t="shared" si="4"/>
        <v>85.957031061691922</v>
      </c>
      <c r="D101" s="84">
        <v>93.3</v>
      </c>
      <c r="E101" s="84">
        <v>78.05</v>
      </c>
      <c r="F101" s="84">
        <v>90.82</v>
      </c>
      <c r="G101" s="84">
        <v>93.3</v>
      </c>
      <c r="H101" s="84">
        <v>93.3</v>
      </c>
      <c r="I101" s="162">
        <f t="shared" si="5"/>
        <v>8.8707575901906708</v>
      </c>
      <c r="J101" s="84">
        <v>-0.13</v>
      </c>
      <c r="K101" s="84">
        <v>21.82</v>
      </c>
      <c r="L101" s="84">
        <v>-1.93</v>
      </c>
      <c r="M101" s="84">
        <v>-0.13</v>
      </c>
      <c r="N101" s="85">
        <v>-0.13</v>
      </c>
      <c r="O101" s="162">
        <f t="shared" si="6"/>
        <v>1.9025133171267035</v>
      </c>
      <c r="P101" s="84">
        <v>2.8</v>
      </c>
      <c r="Q101" s="84">
        <v>-3.48</v>
      </c>
      <c r="R101" s="84">
        <v>13.31</v>
      </c>
      <c r="S101" s="84">
        <v>2.8</v>
      </c>
      <c r="T101" s="85">
        <v>2.8</v>
      </c>
      <c r="U101" s="162">
        <f t="shared" si="7"/>
        <v>6.1702569500541102</v>
      </c>
      <c r="V101" s="84">
        <v>5.45</v>
      </c>
      <c r="W101" s="84">
        <v>1.49</v>
      </c>
      <c r="X101" s="84">
        <v>19.739999999999998</v>
      </c>
      <c r="Y101" s="84">
        <v>5.45</v>
      </c>
      <c r="Z101" s="85">
        <v>5.45</v>
      </c>
    </row>
    <row r="102" spans="1:26" x14ac:dyDescent="0.25">
      <c r="A102" s="480"/>
      <c r="B102" s="53" t="s">
        <v>60</v>
      </c>
      <c r="C102" s="105">
        <f t="shared" si="4"/>
        <v>88.545799048377646</v>
      </c>
      <c r="D102" s="84">
        <v>93.64</v>
      </c>
      <c r="E102" s="84">
        <v>85.32</v>
      </c>
      <c r="F102" s="84">
        <v>86.54</v>
      </c>
      <c r="G102" s="84">
        <v>93.64</v>
      </c>
      <c r="H102" s="84">
        <v>93.64</v>
      </c>
      <c r="I102" s="162">
        <f t="shared" si="5"/>
        <v>3.3105221875904953</v>
      </c>
      <c r="J102" s="84">
        <v>0.37</v>
      </c>
      <c r="K102" s="84">
        <v>9.32</v>
      </c>
      <c r="L102" s="84">
        <v>-4.71</v>
      </c>
      <c r="M102" s="84">
        <v>0.37</v>
      </c>
      <c r="N102" s="85">
        <v>0.37</v>
      </c>
      <c r="O102" s="162">
        <f t="shared" si="6"/>
        <v>4.9715114081480252</v>
      </c>
      <c r="P102" s="84">
        <v>3.18</v>
      </c>
      <c r="Q102" s="84">
        <v>5.51</v>
      </c>
      <c r="R102" s="84">
        <v>7.97</v>
      </c>
      <c r="S102" s="84">
        <v>3.18</v>
      </c>
      <c r="T102" s="85">
        <v>3.18</v>
      </c>
      <c r="U102" s="162">
        <f t="shared" si="7"/>
        <v>14.213480685403367</v>
      </c>
      <c r="V102" s="84">
        <v>6.01</v>
      </c>
      <c r="W102" s="84">
        <v>20.36</v>
      </c>
      <c r="X102" s="84">
        <v>18.649999999999999</v>
      </c>
      <c r="Y102" s="84">
        <v>6.01</v>
      </c>
      <c r="Z102" s="85">
        <v>6.01</v>
      </c>
    </row>
    <row r="103" spans="1:26" x14ac:dyDescent="0.25">
      <c r="A103" s="480"/>
      <c r="B103" s="53" t="s">
        <v>61</v>
      </c>
      <c r="C103" s="105">
        <f t="shared" si="4"/>
        <v>90.170817318131242</v>
      </c>
      <c r="D103" s="84">
        <v>96.89</v>
      </c>
      <c r="E103" s="84">
        <v>84.13</v>
      </c>
      <c r="F103" s="84">
        <v>91.73</v>
      </c>
      <c r="G103" s="84">
        <v>96.89</v>
      </c>
      <c r="H103" s="84">
        <v>96.89</v>
      </c>
      <c r="I103" s="162">
        <f t="shared" si="5"/>
        <v>1.8348889858407889</v>
      </c>
      <c r="J103" s="84">
        <v>3.47</v>
      </c>
      <c r="K103" s="84">
        <v>-1.39</v>
      </c>
      <c r="L103" s="84">
        <v>6</v>
      </c>
      <c r="M103" s="84">
        <v>3.47</v>
      </c>
      <c r="N103" s="85">
        <v>3.47</v>
      </c>
      <c r="O103" s="162">
        <f t="shared" si="6"/>
        <v>6.8979791307859983</v>
      </c>
      <c r="P103" s="84">
        <v>6.76</v>
      </c>
      <c r="Q103" s="84">
        <v>4.04</v>
      </c>
      <c r="R103" s="84">
        <v>14.45</v>
      </c>
      <c r="S103" s="84">
        <v>6.76</v>
      </c>
      <c r="T103" s="85">
        <v>6.76</v>
      </c>
      <c r="U103" s="162">
        <f t="shared" si="7"/>
        <v>12.689027544923873</v>
      </c>
      <c r="V103" s="84">
        <v>9.49</v>
      </c>
      <c r="W103" s="84">
        <v>11.24</v>
      </c>
      <c r="X103" s="84">
        <v>24.13</v>
      </c>
      <c r="Y103" s="84">
        <v>9.49</v>
      </c>
      <c r="Z103" s="85">
        <v>9.49</v>
      </c>
    </row>
    <row r="104" spans="1:26" x14ac:dyDescent="0.25">
      <c r="A104" s="480"/>
      <c r="B104" s="53" t="s">
        <v>62</v>
      </c>
      <c r="C104" s="105">
        <f t="shared" si="4"/>
        <v>85.539606178733152</v>
      </c>
      <c r="D104" s="84">
        <v>84.68</v>
      </c>
      <c r="E104" s="84">
        <v>85.75</v>
      </c>
      <c r="F104" s="84">
        <v>87.69</v>
      </c>
      <c r="G104" s="84">
        <v>84.68</v>
      </c>
      <c r="H104" s="84">
        <v>84.68</v>
      </c>
      <c r="I104" s="162">
        <f t="shared" si="5"/>
        <v>-5.0754900283489004</v>
      </c>
      <c r="J104" s="84">
        <v>-12.61</v>
      </c>
      <c r="K104" s="84">
        <v>1.92</v>
      </c>
      <c r="L104" s="84">
        <v>-4.41</v>
      </c>
      <c r="M104" s="84">
        <v>-12.61</v>
      </c>
      <c r="N104" s="85">
        <v>-12.61</v>
      </c>
      <c r="O104" s="162">
        <f t="shared" si="6"/>
        <v>1.4076539185502495</v>
      </c>
      <c r="P104" s="84">
        <v>-6.69</v>
      </c>
      <c r="Q104" s="84">
        <v>6.04</v>
      </c>
      <c r="R104" s="84">
        <v>9.41</v>
      </c>
      <c r="S104" s="84">
        <v>-6.69</v>
      </c>
      <c r="T104" s="85">
        <v>-6.69</v>
      </c>
      <c r="U104" s="162">
        <f t="shared" si="7"/>
        <v>6.7966933898279329</v>
      </c>
      <c r="V104" s="84">
        <v>-4.45</v>
      </c>
      <c r="W104" s="84">
        <v>15.12</v>
      </c>
      <c r="X104" s="84">
        <v>13.14</v>
      </c>
      <c r="Y104" s="84">
        <v>-4.45</v>
      </c>
      <c r="Z104" s="85">
        <v>-4.45</v>
      </c>
    </row>
    <row r="105" spans="1:26" x14ac:dyDescent="0.25">
      <c r="A105" s="480"/>
      <c r="B105" s="53" t="s">
        <v>63</v>
      </c>
      <c r="C105" s="105">
        <f t="shared" si="4"/>
        <v>85.450904683174045</v>
      </c>
      <c r="D105" s="84">
        <v>84.98</v>
      </c>
      <c r="E105" s="84">
        <v>86.9</v>
      </c>
      <c r="F105" s="84">
        <v>83.65</v>
      </c>
      <c r="G105" s="84">
        <v>84.98</v>
      </c>
      <c r="H105" s="84">
        <v>84.98</v>
      </c>
      <c r="I105" s="162">
        <f t="shared" si="5"/>
        <v>-5.2957564280380995E-2</v>
      </c>
      <c r="J105" s="84">
        <v>0.36</v>
      </c>
      <c r="K105" s="84">
        <v>1.35</v>
      </c>
      <c r="L105" s="84">
        <v>-4.5999999999999996</v>
      </c>
      <c r="M105" s="84">
        <v>0.36</v>
      </c>
      <c r="N105" s="85">
        <v>0.36</v>
      </c>
      <c r="O105" s="162">
        <f t="shared" si="6"/>
        <v>1.3024978281080968</v>
      </c>
      <c r="P105" s="84">
        <v>-6.36</v>
      </c>
      <c r="Q105" s="84">
        <v>7.47</v>
      </c>
      <c r="R105" s="84">
        <v>4.37</v>
      </c>
      <c r="S105" s="84">
        <v>-6.36</v>
      </c>
      <c r="T105" s="85">
        <v>-6.36</v>
      </c>
      <c r="U105" s="162">
        <f t="shared" si="7"/>
        <v>5.602410228467793</v>
      </c>
      <c r="V105" s="84">
        <v>-4.1100000000000003</v>
      </c>
      <c r="W105" s="84">
        <v>14.83</v>
      </c>
      <c r="X105" s="84">
        <v>5.93</v>
      </c>
      <c r="Y105" s="84">
        <v>-4.1100000000000003</v>
      </c>
      <c r="Z105" s="85">
        <v>-4.1100000000000003</v>
      </c>
    </row>
    <row r="106" spans="1:26" x14ac:dyDescent="0.25">
      <c r="A106" s="480"/>
      <c r="B106" s="53" t="s">
        <v>64</v>
      </c>
      <c r="C106" s="105">
        <f t="shared" si="4"/>
        <v>85.740307049313301</v>
      </c>
      <c r="D106" s="84">
        <v>84.98</v>
      </c>
      <c r="E106" s="84">
        <v>86.71</v>
      </c>
      <c r="F106" s="84">
        <v>85.78</v>
      </c>
      <c r="G106" s="84">
        <v>84.98</v>
      </c>
      <c r="H106" s="84">
        <v>84.98</v>
      </c>
      <c r="I106" s="162">
        <f t="shared" si="5"/>
        <v>0.3331008519912827</v>
      </c>
      <c r="J106" s="84">
        <v>0</v>
      </c>
      <c r="K106" s="84">
        <v>-0.22</v>
      </c>
      <c r="L106" s="84">
        <v>2.54</v>
      </c>
      <c r="M106" s="84">
        <v>0</v>
      </c>
      <c r="N106" s="85">
        <v>0</v>
      </c>
      <c r="O106" s="162">
        <f t="shared" si="6"/>
        <v>1.6455858583164471</v>
      </c>
      <c r="P106" s="84">
        <v>-6.36</v>
      </c>
      <c r="Q106" s="84">
        <v>7.23</v>
      </c>
      <c r="R106" s="84">
        <v>7.02</v>
      </c>
      <c r="S106" s="84">
        <v>-6.36</v>
      </c>
      <c r="T106" s="85">
        <v>-6.36</v>
      </c>
      <c r="U106" s="162">
        <f t="shared" si="7"/>
        <v>4.9092811609333857</v>
      </c>
      <c r="V106" s="84">
        <v>-4.17</v>
      </c>
      <c r="W106" s="84">
        <v>12.29</v>
      </c>
      <c r="X106" s="84">
        <v>8.36</v>
      </c>
      <c r="Y106" s="84">
        <v>-4.17</v>
      </c>
      <c r="Z106" s="85">
        <v>-4.17</v>
      </c>
    </row>
    <row r="107" spans="1:26" x14ac:dyDescent="0.25">
      <c r="A107" s="480"/>
      <c r="B107" s="53" t="s">
        <v>65</v>
      </c>
      <c r="C107" s="105">
        <f t="shared" si="4"/>
        <v>85.158180123195919</v>
      </c>
      <c r="D107" s="84">
        <v>84.98</v>
      </c>
      <c r="E107" s="84">
        <v>84.72</v>
      </c>
      <c r="F107" s="84">
        <v>87.46</v>
      </c>
      <c r="G107" s="84">
        <v>84.98</v>
      </c>
      <c r="H107" s="85">
        <v>84.98</v>
      </c>
      <c r="I107" s="162">
        <f t="shared" si="5"/>
        <v>-0.64580219018152407</v>
      </c>
      <c r="J107" s="84">
        <v>0</v>
      </c>
      <c r="K107" s="84">
        <v>-2.2999999999999998</v>
      </c>
      <c r="L107" s="84">
        <v>1.96</v>
      </c>
      <c r="M107" s="84">
        <v>0</v>
      </c>
      <c r="N107" s="85">
        <v>0</v>
      </c>
      <c r="O107" s="162">
        <f t="shared" si="6"/>
        <v>0.95547131959580534</v>
      </c>
      <c r="P107" s="84">
        <v>-6.36</v>
      </c>
      <c r="Q107" s="84">
        <v>4.7699999999999996</v>
      </c>
      <c r="R107" s="84">
        <v>9.1199999999999992</v>
      </c>
      <c r="S107" s="84">
        <v>-6.36</v>
      </c>
      <c r="T107" s="85">
        <v>-6.36</v>
      </c>
      <c r="U107" s="162">
        <f t="shared" si="7"/>
        <v>1.951926144244112</v>
      </c>
      <c r="V107" s="84">
        <v>-6.61</v>
      </c>
      <c r="W107" s="84">
        <v>7.96</v>
      </c>
      <c r="X107" s="84">
        <v>7.61</v>
      </c>
      <c r="Y107" s="84">
        <v>-6.61</v>
      </c>
      <c r="Z107" s="85">
        <v>-6.61</v>
      </c>
    </row>
    <row r="108" spans="1:26" x14ac:dyDescent="0.25">
      <c r="A108" s="481"/>
      <c r="B108" s="54" t="s">
        <v>66</v>
      </c>
      <c r="C108" s="108">
        <f t="shared" si="4"/>
        <v>86.012330259442351</v>
      </c>
      <c r="D108" s="88">
        <v>84.98</v>
      </c>
      <c r="E108" s="88">
        <v>86.27</v>
      </c>
      <c r="F108" s="88">
        <v>88.43</v>
      </c>
      <c r="G108" s="88">
        <v>84.98</v>
      </c>
      <c r="H108" s="89">
        <v>84.98</v>
      </c>
      <c r="I108" s="163">
        <f t="shared" si="5"/>
        <v>0.96190863574705532</v>
      </c>
      <c r="J108" s="88">
        <v>0</v>
      </c>
      <c r="K108" s="88">
        <v>1.83</v>
      </c>
      <c r="L108" s="88">
        <v>1.1100000000000001</v>
      </c>
      <c r="M108" s="88">
        <v>0</v>
      </c>
      <c r="N108" s="89">
        <v>0</v>
      </c>
      <c r="O108" s="163">
        <f t="shared" si="6"/>
        <v>1.9680708074865561</v>
      </c>
      <c r="P108" s="88">
        <v>-6.36</v>
      </c>
      <c r="Q108" s="88">
        <v>6.68</v>
      </c>
      <c r="R108" s="88">
        <v>10.33</v>
      </c>
      <c r="S108" s="88">
        <v>-6.36</v>
      </c>
      <c r="T108" s="89">
        <v>-6.36</v>
      </c>
      <c r="U108" s="163">
        <f t="shared" si="7"/>
        <v>1.9680708074865561</v>
      </c>
      <c r="V108" s="88">
        <v>-6.36</v>
      </c>
      <c r="W108" s="88">
        <v>6.68</v>
      </c>
      <c r="X108" s="88">
        <v>10.33</v>
      </c>
      <c r="Y108" s="88">
        <v>-6.36</v>
      </c>
      <c r="Z108" s="89">
        <v>-6.36</v>
      </c>
    </row>
    <row r="109" spans="1:26" x14ac:dyDescent="0.25">
      <c r="A109" s="479">
        <v>2017</v>
      </c>
      <c r="B109" s="236" t="s">
        <v>55</v>
      </c>
      <c r="C109" s="228">
        <f t="shared" si="4"/>
        <v>87.545851608656577</v>
      </c>
      <c r="D109" s="81">
        <v>84.98</v>
      </c>
      <c r="E109" s="81">
        <v>88.41</v>
      </c>
      <c r="F109" s="81">
        <v>92.29</v>
      </c>
      <c r="G109" s="81">
        <v>84.98</v>
      </c>
      <c r="H109" s="81">
        <v>84.98</v>
      </c>
      <c r="I109" s="161">
        <f t="shared" si="5"/>
        <v>1.7829087348158099</v>
      </c>
      <c r="J109" s="81">
        <v>0</v>
      </c>
      <c r="K109" s="81">
        <v>2.48</v>
      </c>
      <c r="L109" s="81">
        <v>4.3600000000000003</v>
      </c>
      <c r="M109" s="81">
        <v>0</v>
      </c>
      <c r="N109" s="82">
        <v>0</v>
      </c>
      <c r="O109" s="161">
        <f t="shared" si="6"/>
        <v>1.7829087348158099</v>
      </c>
      <c r="P109" s="81">
        <v>0</v>
      </c>
      <c r="Q109" s="81">
        <v>2.48</v>
      </c>
      <c r="R109" s="81">
        <v>4.3600000000000003</v>
      </c>
      <c r="S109" s="81">
        <v>0</v>
      </c>
      <c r="T109" s="82">
        <v>0</v>
      </c>
      <c r="U109" s="161">
        <f t="shared" si="7"/>
        <v>2.8185782300224123</v>
      </c>
      <c r="V109" s="81">
        <v>-6.45</v>
      </c>
      <c r="W109" s="81">
        <v>8.52</v>
      </c>
      <c r="X109" s="81">
        <v>10.97</v>
      </c>
      <c r="Y109" s="81">
        <v>-6.45</v>
      </c>
      <c r="Z109" s="82">
        <v>-6.45</v>
      </c>
    </row>
    <row r="110" spans="1:26" x14ac:dyDescent="0.25">
      <c r="A110" s="480"/>
      <c r="B110" s="53" t="s">
        <v>56</v>
      </c>
      <c r="C110" s="105">
        <f t="shared" si="4"/>
        <v>87.768535805840813</v>
      </c>
      <c r="D110" s="84">
        <v>85.44</v>
      </c>
      <c r="E110" s="84">
        <v>86.12</v>
      </c>
      <c r="F110" s="84">
        <v>98.41</v>
      </c>
      <c r="G110" s="84">
        <v>85.44</v>
      </c>
      <c r="H110" s="84">
        <v>85.44</v>
      </c>
      <c r="I110" s="162">
        <f t="shared" si="5"/>
        <v>0.23988871911722234</v>
      </c>
      <c r="J110" s="84">
        <v>0.54</v>
      </c>
      <c r="K110" s="84">
        <v>-2.58</v>
      </c>
      <c r="L110" s="84">
        <v>6.63</v>
      </c>
      <c r="M110" s="84">
        <v>0.54</v>
      </c>
      <c r="N110" s="85">
        <v>0.54</v>
      </c>
      <c r="O110" s="162">
        <f t="shared" si="6"/>
        <v>2.0418067282925145</v>
      </c>
      <c r="P110" s="84">
        <v>0.54</v>
      </c>
      <c r="Q110" s="84">
        <v>-0.17</v>
      </c>
      <c r="R110" s="84">
        <v>11.28</v>
      </c>
      <c r="S110" s="84">
        <v>0.54</v>
      </c>
      <c r="T110" s="85">
        <v>0.54</v>
      </c>
      <c r="U110" s="162">
        <f t="shared" si="7"/>
        <v>0.78840480254835965</v>
      </c>
      <c r="V110" s="84">
        <v>-5.59</v>
      </c>
      <c r="W110" s="84">
        <v>3.63</v>
      </c>
      <c r="X110" s="84">
        <v>9.1300000000000008</v>
      </c>
      <c r="Y110" s="84">
        <v>-5.59</v>
      </c>
      <c r="Z110" s="85">
        <v>-5.59</v>
      </c>
    </row>
    <row r="111" spans="1:26" x14ac:dyDescent="0.25">
      <c r="A111" s="480"/>
      <c r="B111" s="53" t="s">
        <v>57</v>
      </c>
      <c r="C111" s="105">
        <f t="shared" si="4"/>
        <v>89.148057381148448</v>
      </c>
      <c r="D111" s="84">
        <v>85.59</v>
      </c>
      <c r="E111" s="84">
        <v>87.39</v>
      </c>
      <c r="F111" s="84">
        <v>103.21</v>
      </c>
      <c r="G111" s="84">
        <v>85.59</v>
      </c>
      <c r="H111" s="84">
        <v>85.59</v>
      </c>
      <c r="I111" s="162">
        <f t="shared" si="5"/>
        <v>1.5115468252274784</v>
      </c>
      <c r="J111" s="84">
        <v>0.17</v>
      </c>
      <c r="K111" s="84">
        <v>1.47</v>
      </c>
      <c r="L111" s="84">
        <v>4.88</v>
      </c>
      <c r="M111" s="84">
        <v>0.17</v>
      </c>
      <c r="N111" s="85">
        <v>0.17</v>
      </c>
      <c r="O111" s="162">
        <f t="shared" si="6"/>
        <v>3.6456716289951427</v>
      </c>
      <c r="P111" s="84">
        <v>0.71</v>
      </c>
      <c r="Q111" s="84">
        <v>1.3</v>
      </c>
      <c r="R111" s="84">
        <v>16.71</v>
      </c>
      <c r="S111" s="84">
        <v>0.71</v>
      </c>
      <c r="T111" s="85">
        <v>0.71</v>
      </c>
      <c r="U111" s="162">
        <f t="shared" si="7"/>
        <v>-1.6268974143055221</v>
      </c>
      <c r="V111" s="84">
        <v>-8.5299999999999994</v>
      </c>
      <c r="W111" s="84">
        <v>2.93</v>
      </c>
      <c r="X111" s="84">
        <v>3.66</v>
      </c>
      <c r="Y111" s="84">
        <v>-8.5299999999999994</v>
      </c>
      <c r="Z111" s="85">
        <v>-8.5299999999999994</v>
      </c>
    </row>
    <row r="112" spans="1:26" x14ac:dyDescent="0.25">
      <c r="A112" s="480"/>
      <c r="B112" s="53" t="s">
        <v>58</v>
      </c>
      <c r="C112" s="105">
        <f t="shared" si="4"/>
        <v>89.815966309653206</v>
      </c>
      <c r="D112" s="84">
        <v>89.71</v>
      </c>
      <c r="E112" s="84">
        <v>88.54</v>
      </c>
      <c r="F112" s="84">
        <v>93.86</v>
      </c>
      <c r="G112" s="84">
        <v>89.71</v>
      </c>
      <c r="H112" s="84">
        <v>89.71</v>
      </c>
      <c r="I112" s="162">
        <f t="shared" si="5"/>
        <v>1.0068510234564281</v>
      </c>
      <c r="J112" s="84">
        <v>4.82</v>
      </c>
      <c r="K112" s="84">
        <v>1.32</v>
      </c>
      <c r="L112" s="84">
        <v>-9.06</v>
      </c>
      <c r="M112" s="84">
        <v>4.82</v>
      </c>
      <c r="N112" s="85">
        <v>4.82</v>
      </c>
      <c r="O112" s="162">
        <f t="shared" si="6"/>
        <v>4.4221985833168223</v>
      </c>
      <c r="P112" s="84">
        <v>5.57</v>
      </c>
      <c r="Q112" s="84">
        <v>2.64</v>
      </c>
      <c r="R112" s="84">
        <v>6.13</v>
      </c>
      <c r="S112" s="84">
        <v>5.57</v>
      </c>
      <c r="T112" s="85">
        <v>5.57</v>
      </c>
      <c r="U112" s="162">
        <f t="shared" si="7"/>
        <v>14.795534723598188</v>
      </c>
      <c r="V112" s="84">
        <v>-3.97</v>
      </c>
      <c r="W112" s="84">
        <v>38.200000000000003</v>
      </c>
      <c r="X112" s="84">
        <v>1.35</v>
      </c>
      <c r="Y112" s="84">
        <v>-3.97</v>
      </c>
      <c r="Z112" s="85">
        <v>-3.97</v>
      </c>
    </row>
    <row r="113" spans="1:26" x14ac:dyDescent="0.25">
      <c r="A113" s="480"/>
      <c r="B113" s="53" t="s">
        <v>59</v>
      </c>
      <c r="C113" s="105">
        <f t="shared" si="4"/>
        <v>89.141648586833682</v>
      </c>
      <c r="D113" s="84">
        <v>89</v>
      </c>
      <c r="E113" s="84">
        <v>87.09</v>
      </c>
      <c r="F113" s="84">
        <v>95.3</v>
      </c>
      <c r="G113" s="84">
        <v>89</v>
      </c>
      <c r="H113" s="84">
        <v>89</v>
      </c>
      <c r="I113" s="162">
        <f t="shared" si="5"/>
        <v>-0.76323890048924659</v>
      </c>
      <c r="J113" s="84">
        <v>-0.8</v>
      </c>
      <c r="K113" s="84">
        <v>-1.64</v>
      </c>
      <c r="L113" s="84">
        <v>1.54</v>
      </c>
      <c r="M113" s="84">
        <v>-0.8</v>
      </c>
      <c r="N113" s="85">
        <v>-0.8</v>
      </c>
      <c r="O113" s="162">
        <f t="shared" si="6"/>
        <v>3.6382206108731769</v>
      </c>
      <c r="P113" s="84">
        <v>4.7300000000000004</v>
      </c>
      <c r="Q113" s="84">
        <v>0.95</v>
      </c>
      <c r="R113" s="84">
        <v>7.77</v>
      </c>
      <c r="S113" s="84">
        <v>4.7300000000000004</v>
      </c>
      <c r="T113" s="85">
        <v>4.7300000000000004</v>
      </c>
      <c r="U113" s="162">
        <f t="shared" si="7"/>
        <v>3.8588913634908835</v>
      </c>
      <c r="V113" s="84">
        <v>-4.6100000000000003</v>
      </c>
      <c r="W113" s="84">
        <v>11.59</v>
      </c>
      <c r="X113" s="84">
        <v>4.9400000000000004</v>
      </c>
      <c r="Y113" s="84">
        <v>-4.6100000000000003</v>
      </c>
      <c r="Z113" s="85">
        <v>-4.6100000000000003</v>
      </c>
    </row>
    <row r="114" spans="1:26" x14ac:dyDescent="0.25">
      <c r="A114" s="480"/>
      <c r="B114" s="53" t="s">
        <v>60</v>
      </c>
      <c r="C114" s="105">
        <f t="shared" si="4"/>
        <v>89.846726228212447</v>
      </c>
      <c r="D114" s="84">
        <v>89</v>
      </c>
      <c r="E114" s="84">
        <v>88.08</v>
      </c>
      <c r="F114" s="84">
        <v>97.06</v>
      </c>
      <c r="G114" s="84">
        <v>89</v>
      </c>
      <c r="H114" s="84">
        <v>89</v>
      </c>
      <c r="I114" s="162">
        <f t="shared" si="5"/>
        <v>0.7920028272698183</v>
      </c>
      <c r="J114" s="84">
        <v>0</v>
      </c>
      <c r="K114" s="84">
        <v>1.1399999999999999</v>
      </c>
      <c r="L114" s="84">
        <v>1.84</v>
      </c>
      <c r="M114" s="84">
        <v>0</v>
      </c>
      <c r="N114" s="85">
        <v>0</v>
      </c>
      <c r="O114" s="162">
        <f t="shared" si="6"/>
        <v>4.4579608030665607</v>
      </c>
      <c r="P114" s="84">
        <v>4.7300000000000004</v>
      </c>
      <c r="Q114" s="84">
        <v>2.1</v>
      </c>
      <c r="R114" s="84">
        <v>9.75</v>
      </c>
      <c r="S114" s="84">
        <v>4.7300000000000004</v>
      </c>
      <c r="T114" s="85">
        <v>4.7300000000000004</v>
      </c>
      <c r="U114" s="162">
        <f t="shared" si="7"/>
        <v>1.3872705224733726</v>
      </c>
      <c r="V114" s="84">
        <v>-4.96</v>
      </c>
      <c r="W114" s="84">
        <v>3.24</v>
      </c>
      <c r="X114" s="84">
        <v>12.15</v>
      </c>
      <c r="Y114" s="84">
        <v>-4.96</v>
      </c>
      <c r="Z114" s="85">
        <v>-4.96</v>
      </c>
    </row>
    <row r="115" spans="1:26" x14ac:dyDescent="0.25">
      <c r="A115" s="480"/>
      <c r="B115" s="53" t="s">
        <v>61</v>
      </c>
      <c r="C115" s="105">
        <f t="shared" si="4"/>
        <v>88.328419987101526</v>
      </c>
      <c r="D115" s="84">
        <v>89.48</v>
      </c>
      <c r="E115" s="84">
        <v>85.03</v>
      </c>
      <c r="F115" s="84">
        <v>94.41</v>
      </c>
      <c r="G115" s="84">
        <v>89.48</v>
      </c>
      <c r="H115" s="84">
        <v>89.48</v>
      </c>
      <c r="I115" s="162">
        <f t="shared" si="5"/>
        <v>-1.7041602970538494</v>
      </c>
      <c r="J115" s="84">
        <v>0.54</v>
      </c>
      <c r="K115" s="84">
        <v>-3.46</v>
      </c>
      <c r="L115" s="84">
        <v>-2.73</v>
      </c>
      <c r="M115" s="84">
        <v>0.54</v>
      </c>
      <c r="N115" s="85">
        <v>0.54</v>
      </c>
      <c r="O115" s="162">
        <f t="shared" si="6"/>
        <v>2.6927415181905463</v>
      </c>
      <c r="P115" s="84">
        <v>5.3</v>
      </c>
      <c r="Q115" s="84">
        <v>-1.43</v>
      </c>
      <c r="R115" s="84">
        <v>6.76</v>
      </c>
      <c r="S115" s="84">
        <v>5.3</v>
      </c>
      <c r="T115" s="85">
        <v>5.3</v>
      </c>
      <c r="U115" s="162">
        <f t="shared" si="7"/>
        <v>-2.1800879616222848</v>
      </c>
      <c r="V115" s="84">
        <v>-7.65</v>
      </c>
      <c r="W115" s="84">
        <v>1.07</v>
      </c>
      <c r="X115" s="84">
        <v>2.92</v>
      </c>
      <c r="Y115" s="84">
        <v>-7.65</v>
      </c>
      <c r="Z115" s="85">
        <v>-7.65</v>
      </c>
    </row>
    <row r="116" spans="1:26" x14ac:dyDescent="0.25">
      <c r="A116" s="480"/>
      <c r="B116" s="53" t="s">
        <v>62</v>
      </c>
      <c r="C116" s="105">
        <f t="shared" si="4"/>
        <v>90.059669457876126</v>
      </c>
      <c r="D116" s="84">
        <v>89.85</v>
      </c>
      <c r="E116" s="84">
        <v>85.91</v>
      </c>
      <c r="F116" s="84">
        <v>101.81</v>
      </c>
      <c r="G116" s="84">
        <v>89.85</v>
      </c>
      <c r="H116" s="84">
        <v>89.85</v>
      </c>
      <c r="I116" s="162">
        <f t="shared" si="5"/>
        <v>1.9239860884607787</v>
      </c>
      <c r="J116" s="84">
        <v>0.42</v>
      </c>
      <c r="K116" s="84">
        <v>1.03</v>
      </c>
      <c r="L116" s="84">
        <v>7.84</v>
      </c>
      <c r="M116" s="84">
        <v>0.42</v>
      </c>
      <c r="N116" s="85">
        <v>0.42</v>
      </c>
      <c r="O116" s="162">
        <f t="shared" si="6"/>
        <v>4.7055337138589586</v>
      </c>
      <c r="P116" s="84">
        <v>5.73</v>
      </c>
      <c r="Q116" s="84">
        <v>-0.41</v>
      </c>
      <c r="R116" s="84">
        <v>15.13</v>
      </c>
      <c r="S116" s="84">
        <v>5.73</v>
      </c>
      <c r="T116" s="85">
        <v>5.73</v>
      </c>
      <c r="U116" s="162">
        <f t="shared" si="7"/>
        <v>5.2778066368444341</v>
      </c>
      <c r="V116" s="84">
        <v>6.11</v>
      </c>
      <c r="W116" s="84">
        <v>0.19</v>
      </c>
      <c r="X116" s="84">
        <v>16.100000000000001</v>
      </c>
      <c r="Y116" s="84">
        <v>6.11</v>
      </c>
      <c r="Z116" s="85">
        <v>6.11</v>
      </c>
    </row>
    <row r="117" spans="1:26" x14ac:dyDescent="0.25">
      <c r="A117" s="480"/>
      <c r="B117" s="53" t="s">
        <v>63</v>
      </c>
      <c r="C117" s="105">
        <f t="shared" si="4"/>
        <v>90.615479389835556</v>
      </c>
      <c r="D117" s="84">
        <v>90.25</v>
      </c>
      <c r="E117" s="84">
        <v>87.87</v>
      </c>
      <c r="F117" s="84">
        <v>99.16</v>
      </c>
      <c r="G117" s="84">
        <v>90.25</v>
      </c>
      <c r="H117" s="84">
        <v>90.25</v>
      </c>
      <c r="I117" s="162">
        <f t="shared" si="5"/>
        <v>0.70532679352547534</v>
      </c>
      <c r="J117" s="84">
        <v>0.44</v>
      </c>
      <c r="K117" s="84">
        <v>2.27</v>
      </c>
      <c r="L117" s="84">
        <v>-2.6</v>
      </c>
      <c r="M117" s="84">
        <v>0.44</v>
      </c>
      <c r="N117" s="85">
        <v>0.44</v>
      </c>
      <c r="O117" s="162">
        <f t="shared" si="6"/>
        <v>5.3517316837115736</v>
      </c>
      <c r="P117" s="84">
        <v>6.2</v>
      </c>
      <c r="Q117" s="84">
        <v>1.85</v>
      </c>
      <c r="R117" s="84">
        <v>12.13</v>
      </c>
      <c r="S117" s="84">
        <v>6.2</v>
      </c>
      <c r="T117" s="85">
        <v>6.2</v>
      </c>
      <c r="U117" s="162">
        <f t="shared" si="7"/>
        <v>6.1082669445672249</v>
      </c>
      <c r="V117" s="84">
        <v>6.19</v>
      </c>
      <c r="W117" s="84">
        <v>1.1100000000000001</v>
      </c>
      <c r="X117" s="84">
        <v>18.53</v>
      </c>
      <c r="Y117" s="84">
        <v>6.19</v>
      </c>
      <c r="Z117" s="85">
        <v>6.19</v>
      </c>
    </row>
    <row r="118" spans="1:26" x14ac:dyDescent="0.25">
      <c r="A118" s="480"/>
      <c r="B118" s="53" t="s">
        <v>64</v>
      </c>
      <c r="C118" s="105">
        <f t="shared" si="4"/>
        <v>90.664089118469533</v>
      </c>
      <c r="D118" s="84">
        <v>90.42</v>
      </c>
      <c r="E118" s="84">
        <v>88.71</v>
      </c>
      <c r="F118" s="84">
        <v>96.86</v>
      </c>
      <c r="G118" s="84">
        <v>90.42</v>
      </c>
      <c r="H118" s="84">
        <v>90.42</v>
      </c>
      <c r="I118" s="162">
        <f t="shared" si="5"/>
        <v>9.0953422444406629E-2</v>
      </c>
      <c r="J118" s="84">
        <v>0.18</v>
      </c>
      <c r="K118" s="84">
        <v>0.96</v>
      </c>
      <c r="L118" s="84">
        <v>-2.3199999999999998</v>
      </c>
      <c r="M118" s="84">
        <v>0.18</v>
      </c>
      <c r="N118" s="85">
        <v>0.18</v>
      </c>
      <c r="O118" s="162">
        <f t="shared" si="6"/>
        <v>5.4082465211626101</v>
      </c>
      <c r="P118" s="84">
        <v>6.39</v>
      </c>
      <c r="Q118" s="84">
        <v>2.83</v>
      </c>
      <c r="R118" s="84">
        <v>9.5299999999999994</v>
      </c>
      <c r="S118" s="84">
        <v>6.39</v>
      </c>
      <c r="T118" s="85">
        <v>6.39</v>
      </c>
      <c r="U118" s="162">
        <f t="shared" si="7"/>
        <v>5.7526359909161586</v>
      </c>
      <c r="V118" s="84">
        <v>6.39</v>
      </c>
      <c r="W118" s="84">
        <v>2.2999999999999998</v>
      </c>
      <c r="X118" s="84">
        <v>12.92</v>
      </c>
      <c r="Y118" s="84">
        <v>6.39</v>
      </c>
      <c r="Z118" s="85">
        <v>6.39</v>
      </c>
    </row>
    <row r="119" spans="1:26" x14ac:dyDescent="0.25">
      <c r="A119" s="480"/>
      <c r="B119" s="53" t="s">
        <v>65</v>
      </c>
      <c r="C119" s="105">
        <f t="shared" si="4"/>
        <v>91.679768547388349</v>
      </c>
      <c r="D119" s="84">
        <v>91.09</v>
      </c>
      <c r="E119" s="84">
        <v>89.71</v>
      </c>
      <c r="F119" s="84">
        <v>98.77</v>
      </c>
      <c r="G119" s="84">
        <v>91.09</v>
      </c>
      <c r="H119" s="85">
        <v>91.09</v>
      </c>
      <c r="I119" s="162">
        <f t="shared" si="5"/>
        <v>1.1117473060919667</v>
      </c>
      <c r="J119" s="84">
        <v>0.74</v>
      </c>
      <c r="K119" s="84">
        <v>1.1299999999999999</v>
      </c>
      <c r="L119" s="84">
        <v>1.97</v>
      </c>
      <c r="M119" s="84">
        <v>0.74</v>
      </c>
      <c r="N119" s="85">
        <v>0.74</v>
      </c>
      <c r="O119" s="162">
        <f t="shared" si="6"/>
        <v>6.5890998079590322</v>
      </c>
      <c r="P119" s="84">
        <v>7.19</v>
      </c>
      <c r="Q119" s="84">
        <v>3.99</v>
      </c>
      <c r="R119" s="84">
        <v>11.69</v>
      </c>
      <c r="S119" s="84">
        <v>7.19</v>
      </c>
      <c r="T119" s="85">
        <v>7.19</v>
      </c>
      <c r="U119" s="162">
        <f t="shared" si="7"/>
        <v>7.59841333770252</v>
      </c>
      <c r="V119" s="84">
        <v>7.18</v>
      </c>
      <c r="W119" s="84">
        <v>5.89</v>
      </c>
      <c r="X119" s="84">
        <v>12.93</v>
      </c>
      <c r="Y119" s="84">
        <v>7.18</v>
      </c>
      <c r="Z119" s="85">
        <v>7.18</v>
      </c>
    </row>
    <row r="120" spans="1:26" x14ac:dyDescent="0.25">
      <c r="A120" s="481"/>
      <c r="B120" s="54" t="s">
        <v>66</v>
      </c>
      <c r="C120" s="108">
        <f t="shared" si="4"/>
        <v>91.11100685170679</v>
      </c>
      <c r="D120" s="88">
        <v>90.84</v>
      </c>
      <c r="E120" s="88">
        <v>88.85</v>
      </c>
      <c r="F120" s="88">
        <v>98.14</v>
      </c>
      <c r="G120" s="88">
        <v>90.84</v>
      </c>
      <c r="H120" s="89">
        <v>90.84</v>
      </c>
      <c r="I120" s="163">
        <f t="shared" si="5"/>
        <v>-0.6203037409885539</v>
      </c>
      <c r="J120" s="88">
        <v>-0.27</v>
      </c>
      <c r="K120" s="88">
        <v>-0.95</v>
      </c>
      <c r="L120" s="88">
        <v>-0.64</v>
      </c>
      <c r="M120" s="88">
        <v>-0.27</v>
      </c>
      <c r="N120" s="89">
        <v>-0.27</v>
      </c>
      <c r="O120" s="163">
        <f t="shared" si="6"/>
        <v>5.9278438066787587</v>
      </c>
      <c r="P120" s="88">
        <v>6.89</v>
      </c>
      <c r="Q120" s="88">
        <v>3</v>
      </c>
      <c r="R120" s="88">
        <v>10.98</v>
      </c>
      <c r="S120" s="88">
        <v>6.89</v>
      </c>
      <c r="T120" s="89">
        <v>6.89</v>
      </c>
      <c r="U120" s="163">
        <f t="shared" si="7"/>
        <v>5.9278438066787587</v>
      </c>
      <c r="V120" s="88">
        <v>6.89</v>
      </c>
      <c r="W120" s="88">
        <v>3</v>
      </c>
      <c r="X120" s="88">
        <v>10.98</v>
      </c>
      <c r="Y120" s="88">
        <v>6.89</v>
      </c>
      <c r="Z120" s="89">
        <v>6.89</v>
      </c>
    </row>
    <row r="121" spans="1:26" x14ac:dyDescent="0.25">
      <c r="A121" s="413">
        <v>2018</v>
      </c>
      <c r="B121" s="236" t="s">
        <v>55</v>
      </c>
      <c r="C121" s="228">
        <f t="shared" si="4"/>
        <v>91.012460589713442</v>
      </c>
      <c r="D121" s="81">
        <v>91.15</v>
      </c>
      <c r="E121" s="81">
        <v>88.45</v>
      </c>
      <c r="F121" s="81">
        <v>97.84</v>
      </c>
      <c r="G121" s="81">
        <v>91.15</v>
      </c>
      <c r="H121" s="82">
        <v>91.15</v>
      </c>
      <c r="I121" s="161">
        <f t="shared" si="5"/>
        <v>-0.10816065522549603</v>
      </c>
      <c r="J121" s="81">
        <v>0.34</v>
      </c>
      <c r="K121" s="81">
        <v>-0.46</v>
      </c>
      <c r="L121" s="81">
        <v>-0.31</v>
      </c>
      <c r="M121" s="81">
        <v>0.34</v>
      </c>
      <c r="N121" s="82">
        <v>0.34</v>
      </c>
      <c r="O121" s="161">
        <f t="shared" si="6"/>
        <v>-0.10816065522549603</v>
      </c>
      <c r="P121" s="81">
        <v>0.34</v>
      </c>
      <c r="Q121" s="81">
        <v>-0.46</v>
      </c>
      <c r="R121" s="81">
        <v>-0.31</v>
      </c>
      <c r="S121" s="81">
        <v>0.34</v>
      </c>
      <c r="T121" s="82">
        <v>0.34</v>
      </c>
      <c r="U121" s="161">
        <f t="shared" si="7"/>
        <v>3.9861092080596228</v>
      </c>
      <c r="V121" s="81">
        <v>7.25</v>
      </c>
      <c r="W121" s="81">
        <v>0.04</v>
      </c>
      <c r="X121" s="81">
        <v>6.01</v>
      </c>
      <c r="Y121" s="81">
        <v>7.25</v>
      </c>
      <c r="Z121" s="82">
        <v>7.25</v>
      </c>
    </row>
    <row r="122" spans="1:26" x14ac:dyDescent="0.25">
      <c r="A122" s="414"/>
      <c r="B122" s="53" t="s">
        <v>56</v>
      </c>
      <c r="C122" s="105">
        <f t="shared" si="4"/>
        <v>90.931958746604991</v>
      </c>
      <c r="D122" s="84">
        <v>91.25</v>
      </c>
      <c r="E122" s="84">
        <v>87.59</v>
      </c>
      <c r="F122" s="84">
        <v>99.44</v>
      </c>
      <c r="G122" s="84">
        <v>91.25</v>
      </c>
      <c r="H122" s="85">
        <v>91.25</v>
      </c>
      <c r="I122" s="162">
        <f t="shared" si="5"/>
        <v>-9.25940010059286E-2</v>
      </c>
      <c r="J122" s="84">
        <v>0.11</v>
      </c>
      <c r="K122" s="84">
        <v>-0.97</v>
      </c>
      <c r="L122" s="84">
        <v>1.63</v>
      </c>
      <c r="M122" s="84">
        <v>0.11</v>
      </c>
      <c r="N122" s="85">
        <v>0.11</v>
      </c>
      <c r="O122" s="162">
        <f t="shared" si="6"/>
        <v>-0.19651643779244321</v>
      </c>
      <c r="P122" s="84">
        <v>0.45</v>
      </c>
      <c r="Q122" s="84">
        <v>-1.42</v>
      </c>
      <c r="R122" s="84">
        <v>1.32</v>
      </c>
      <c r="S122" s="84">
        <v>0.45</v>
      </c>
      <c r="T122" s="85">
        <v>0.45</v>
      </c>
      <c r="U122" s="162">
        <f t="shared" si="7"/>
        <v>3.6716865693252632</v>
      </c>
      <c r="V122" s="84">
        <v>6.8</v>
      </c>
      <c r="W122" s="84">
        <v>1.7</v>
      </c>
      <c r="X122" s="84">
        <v>1.04</v>
      </c>
      <c r="Y122" s="84">
        <v>6.8</v>
      </c>
      <c r="Z122" s="85">
        <v>6.8</v>
      </c>
    </row>
    <row r="123" spans="1:26" x14ac:dyDescent="0.25">
      <c r="A123" s="414"/>
      <c r="B123" s="53" t="s">
        <v>57</v>
      </c>
      <c r="C123" s="105">
        <f t="shared" si="4"/>
        <v>92.642621432874662</v>
      </c>
      <c r="D123" s="84">
        <v>91.8</v>
      </c>
      <c r="E123" s="84">
        <v>92.63</v>
      </c>
      <c r="F123" s="84">
        <v>94.88</v>
      </c>
      <c r="G123" s="84">
        <v>91.8</v>
      </c>
      <c r="H123" s="85">
        <v>91.8</v>
      </c>
      <c r="I123" s="162">
        <f t="shared" si="5"/>
        <v>1.9174522945847488</v>
      </c>
      <c r="J123" s="84">
        <v>0.6</v>
      </c>
      <c r="K123" s="84">
        <v>5.76</v>
      </c>
      <c r="L123" s="84">
        <v>-4.58</v>
      </c>
      <c r="M123" s="84">
        <v>0.6</v>
      </c>
      <c r="N123" s="85">
        <v>0.6</v>
      </c>
      <c r="O123" s="162">
        <f t="shared" si="6"/>
        <v>1.6810423175991822</v>
      </c>
      <c r="P123" s="84">
        <v>1.06</v>
      </c>
      <c r="Q123" s="84">
        <v>4.26</v>
      </c>
      <c r="R123" s="84">
        <v>-3.32</v>
      </c>
      <c r="S123" s="84">
        <v>1.06</v>
      </c>
      <c r="T123" s="85">
        <v>1.06</v>
      </c>
      <c r="U123" s="162">
        <f t="shared" si="7"/>
        <v>4.1528279366264762</v>
      </c>
      <c r="V123" s="84">
        <v>7.26</v>
      </c>
      <c r="W123" s="84">
        <v>6</v>
      </c>
      <c r="X123" s="84">
        <v>-8.07</v>
      </c>
      <c r="Y123" s="84">
        <v>7.26</v>
      </c>
      <c r="Z123" s="85">
        <v>7.26</v>
      </c>
    </row>
    <row r="124" spans="1:26" x14ac:dyDescent="0.25">
      <c r="A124" s="414"/>
      <c r="B124" s="53" t="s">
        <v>58</v>
      </c>
      <c r="C124" s="105">
        <f t="shared" si="4"/>
        <v>95.874453224211791</v>
      </c>
      <c r="D124" s="84">
        <v>94.64</v>
      </c>
      <c r="E124" s="84">
        <v>96.47</v>
      </c>
      <c r="F124" s="84">
        <v>97.49</v>
      </c>
      <c r="G124" s="84">
        <v>94.64</v>
      </c>
      <c r="H124" s="85">
        <v>94.64</v>
      </c>
      <c r="I124" s="105">
        <f t="shared" si="5"/>
        <v>3.4796220908079438</v>
      </c>
      <c r="J124" s="84">
        <v>3.09</v>
      </c>
      <c r="K124" s="84">
        <v>4.1399999999999997</v>
      </c>
      <c r="L124" s="84">
        <v>2.76</v>
      </c>
      <c r="M124" s="84">
        <v>3.09</v>
      </c>
      <c r="N124" s="85">
        <v>3.09</v>
      </c>
      <c r="O124" s="105">
        <f t="shared" si="6"/>
        <v>5.2281788305314647</v>
      </c>
      <c r="P124" s="84">
        <v>4.18</v>
      </c>
      <c r="Q124" s="84">
        <v>8.57</v>
      </c>
      <c r="R124" s="84">
        <v>-0.66</v>
      </c>
      <c r="S124" s="84">
        <v>4.18</v>
      </c>
      <c r="T124" s="85">
        <v>4.18</v>
      </c>
      <c r="U124" s="105">
        <f t="shared" si="7"/>
        <v>6.68618339531481</v>
      </c>
      <c r="V124" s="84">
        <v>5.49</v>
      </c>
      <c r="W124" s="84">
        <v>8.9499999999999993</v>
      </c>
      <c r="X124" s="84">
        <v>3.88</v>
      </c>
      <c r="Y124" s="84">
        <v>5.49</v>
      </c>
      <c r="Z124" s="85">
        <v>5.49</v>
      </c>
    </row>
    <row r="125" spans="1:26" x14ac:dyDescent="0.25">
      <c r="A125" s="414"/>
      <c r="B125" s="53" t="s">
        <v>59</v>
      </c>
      <c r="C125" s="105">
        <f t="shared" si="4"/>
        <v>96.300420961950906</v>
      </c>
      <c r="D125" s="84">
        <v>95.3</v>
      </c>
      <c r="E125" s="84">
        <v>95.74</v>
      </c>
      <c r="F125" s="84">
        <v>100.51</v>
      </c>
      <c r="G125" s="84">
        <v>95.3</v>
      </c>
      <c r="H125" s="85">
        <v>95.3</v>
      </c>
      <c r="I125" s="105">
        <f t="shared" si="5"/>
        <v>0.48830083751200304</v>
      </c>
      <c r="J125" s="84">
        <v>0.7</v>
      </c>
      <c r="K125" s="84">
        <v>-0.75</v>
      </c>
      <c r="L125" s="84">
        <v>3.1</v>
      </c>
      <c r="M125" s="84">
        <v>0.7</v>
      </c>
      <c r="N125" s="85">
        <v>0.7</v>
      </c>
      <c r="O125" s="105">
        <f t="shared" si="6"/>
        <v>5.6957049313377333</v>
      </c>
      <c r="P125" s="84">
        <v>4.91</v>
      </c>
      <c r="Q125" s="84">
        <v>7.75</v>
      </c>
      <c r="R125" s="84">
        <v>2.42</v>
      </c>
      <c r="S125" s="84">
        <v>4.91</v>
      </c>
      <c r="T125" s="85">
        <v>4.91</v>
      </c>
      <c r="U125" s="105">
        <f t="shared" si="7"/>
        <v>8.0176520705369523</v>
      </c>
      <c r="V125" s="84">
        <v>7.08</v>
      </c>
      <c r="W125" s="84">
        <v>9.93</v>
      </c>
      <c r="X125" s="84">
        <v>5.47</v>
      </c>
      <c r="Y125" s="84">
        <v>7.08</v>
      </c>
      <c r="Z125" s="85">
        <v>7.08</v>
      </c>
    </row>
    <row r="126" spans="1:26" x14ac:dyDescent="0.25">
      <c r="A126" s="414"/>
      <c r="B126" s="53" t="s">
        <v>60</v>
      </c>
      <c r="C126" s="105">
        <f t="shared" si="4"/>
        <v>95.749358475581232</v>
      </c>
      <c r="D126" s="84">
        <v>98.13</v>
      </c>
      <c r="E126" s="84">
        <v>93.28</v>
      </c>
      <c r="F126" s="84">
        <v>96.4</v>
      </c>
      <c r="G126" s="84">
        <v>98.13</v>
      </c>
      <c r="H126" s="85">
        <v>98.13</v>
      </c>
      <c r="I126" s="105">
        <f t="shared" si="5"/>
        <v>-0.56708467330173595</v>
      </c>
      <c r="J126" s="84">
        <v>2.96</v>
      </c>
      <c r="K126" s="84">
        <v>-2.57</v>
      </c>
      <c r="L126" s="84">
        <v>-4.09</v>
      </c>
      <c r="M126" s="84">
        <v>2.96</v>
      </c>
      <c r="N126" s="85">
        <v>2.96</v>
      </c>
      <c r="O126" s="105">
        <f t="shared" si="6"/>
        <v>5.0908795590678357</v>
      </c>
      <c r="P126" s="84">
        <v>8.02</v>
      </c>
      <c r="Q126" s="84">
        <v>4.99</v>
      </c>
      <c r="R126" s="84">
        <v>-1.78</v>
      </c>
      <c r="S126" s="84">
        <v>8.02</v>
      </c>
      <c r="T126" s="85">
        <v>8.02</v>
      </c>
      <c r="U126" s="105">
        <f t="shared" si="7"/>
        <v>6.5758463138802909</v>
      </c>
      <c r="V126" s="84">
        <v>10.26</v>
      </c>
      <c r="W126" s="84">
        <v>5.9</v>
      </c>
      <c r="X126" s="84">
        <v>-0.68</v>
      </c>
      <c r="Y126" s="84">
        <v>10.26</v>
      </c>
      <c r="Z126" s="85">
        <v>10.26</v>
      </c>
    </row>
    <row r="127" spans="1:26" x14ac:dyDescent="0.25">
      <c r="A127" s="414"/>
      <c r="B127" s="53" t="s">
        <v>61</v>
      </c>
      <c r="C127" s="105">
        <f t="shared" si="4"/>
        <v>96.553089190039842</v>
      </c>
      <c r="D127" s="84">
        <v>98.27</v>
      </c>
      <c r="E127" s="84">
        <v>95.85</v>
      </c>
      <c r="F127" s="84">
        <v>94.01</v>
      </c>
      <c r="G127" s="84">
        <v>98.27</v>
      </c>
      <c r="H127" s="85">
        <v>98.27</v>
      </c>
      <c r="I127" s="105">
        <f t="shared" si="5"/>
        <v>0.81216705278078327</v>
      </c>
      <c r="J127" s="84">
        <v>0.15</v>
      </c>
      <c r="K127" s="84">
        <v>2.75</v>
      </c>
      <c r="L127" s="84">
        <v>-2.4700000000000002</v>
      </c>
      <c r="M127" s="84">
        <v>0.15</v>
      </c>
      <c r="N127" s="85">
        <v>0.15</v>
      </c>
      <c r="O127" s="105">
        <f t="shared" si="6"/>
        <v>5.9730240356037818</v>
      </c>
      <c r="P127" s="84">
        <v>8.19</v>
      </c>
      <c r="Q127" s="84">
        <v>7.87</v>
      </c>
      <c r="R127" s="84">
        <v>-4.21</v>
      </c>
      <c r="S127" s="84">
        <v>8.19</v>
      </c>
      <c r="T127" s="85">
        <v>8.19</v>
      </c>
      <c r="U127" s="105">
        <f t="shared" si="7"/>
        <v>9.3343719041014452</v>
      </c>
      <c r="V127" s="84">
        <v>9.83</v>
      </c>
      <c r="W127" s="84">
        <v>12.72</v>
      </c>
      <c r="X127" s="84">
        <v>-0.42</v>
      </c>
      <c r="Y127" s="84">
        <v>9.83</v>
      </c>
      <c r="Z127" s="85">
        <v>9.83</v>
      </c>
    </row>
    <row r="128" spans="1:26" x14ac:dyDescent="0.25">
      <c r="A128" s="414"/>
      <c r="B128" s="53" t="s">
        <v>62</v>
      </c>
      <c r="C128" s="105">
        <f>IF($B128="Diciembre",C154/(1+O154/100),
IF($B128="Enero",C127*(1+O128/100),
IF($B128="Febrero",C126*(1+O128/100),
IF($B128="Marzo",C125*(1+O128/100),
IF($B128="Abril",C124*(1+O128/100),
IF($B128="Mayo",C123*(1+O128/100),
IF($B128="Junio",C122*(1+O128/100),
IF($B128="Julio",C121*(1+O128/100),
IF($B128="Agosto",C120*(1+O128/100),
IF($B128="Septiembre",C119*(1+O128/100),
IF($B128="Octubre",C118*(1+O128/100),
IF($B128="Noviembre",C117*(1+O128/100),"Error"))))))))))))</f>
        <v>97.414556979813057</v>
      </c>
      <c r="D128" s="84">
        <v>98.17</v>
      </c>
      <c r="E128" s="84">
        <v>97.44</v>
      </c>
      <c r="F128" s="84">
        <v>95.36</v>
      </c>
      <c r="G128" s="84">
        <v>98.17</v>
      </c>
      <c r="H128" s="85">
        <v>98.17</v>
      </c>
      <c r="I128" s="105">
        <f t="shared" si="5"/>
        <v>0.90441705659112093</v>
      </c>
      <c r="J128" s="84">
        <v>-0.1</v>
      </c>
      <c r="K128" s="84">
        <v>1.66</v>
      </c>
      <c r="L128" s="84">
        <v>1.44</v>
      </c>
      <c r="M128" s="84">
        <v>-0.1</v>
      </c>
      <c r="N128" s="85">
        <v>-0.1</v>
      </c>
      <c r="O128" s="105">
        <f t="shared" si="6"/>
        <v>6.9185385453658661</v>
      </c>
      <c r="P128" s="84">
        <v>8.07</v>
      </c>
      <c r="Q128" s="84">
        <v>9.67</v>
      </c>
      <c r="R128" s="84">
        <v>-2.83</v>
      </c>
      <c r="S128" s="84">
        <v>8.07</v>
      </c>
      <c r="T128" s="85">
        <v>8.07</v>
      </c>
      <c r="U128" s="105">
        <f t="shared" si="7"/>
        <v>8.4063010585115272</v>
      </c>
      <c r="V128" s="84">
        <v>9.26</v>
      </c>
      <c r="W128" s="84">
        <v>13.42</v>
      </c>
      <c r="X128" s="84">
        <v>-6.33</v>
      </c>
      <c r="Y128" s="84">
        <v>9.26</v>
      </c>
      <c r="Z128" s="85">
        <v>9.26</v>
      </c>
    </row>
    <row r="129" spans="1:26" x14ac:dyDescent="0.25">
      <c r="A129" s="414"/>
      <c r="B129" s="53" t="s">
        <v>63</v>
      </c>
      <c r="C129" s="105">
        <f>IF($B129="Diciembre",C197/(1+O197/100),
IF($B129="Enero",C128*(1+O129/100),
IF($B129="Febrero",C127*(1+O129/100),
IF($B129="Marzo",C126*(1+O129/100),
IF($B129="Abril",C125*(1+O129/100),
IF($B129="Mayo",C124*(1+O129/100),
IF($B129="Junio",C123*(1+O129/100),
IF($B129="Julio",C122*(1+O129/100),
IF($B129="Agosto",C121*(1+O129/100),
IF($B129="Septiembre",C120*(1+O129/100),
IF($B129="Octubre",C119*(1+O129/100),
IF($B129="Noviembre",C118*(1+O129/100),"Error"))))))))))))</f>
        <v>97.576037772981209</v>
      </c>
      <c r="D129" s="84">
        <v>98.4</v>
      </c>
      <c r="E129" s="84">
        <v>98.25</v>
      </c>
      <c r="F129" s="84">
        <v>93.55</v>
      </c>
      <c r="G129" s="84">
        <v>98.4</v>
      </c>
      <c r="H129" s="85">
        <v>98.4</v>
      </c>
      <c r="I129" s="162">
        <f t="shared" si="5"/>
        <v>0.12677037768057131</v>
      </c>
      <c r="J129" s="84">
        <v>0.23</v>
      </c>
      <c r="K129" s="84">
        <v>0.83</v>
      </c>
      <c r="L129" s="84">
        <v>-1.9</v>
      </c>
      <c r="M129" s="84">
        <v>0.23</v>
      </c>
      <c r="N129" s="85">
        <v>0.23</v>
      </c>
      <c r="O129" s="162">
        <f t="shared" si="6"/>
        <v>7.0957737650698789</v>
      </c>
      <c r="P129" s="84">
        <v>8.32</v>
      </c>
      <c r="Q129" s="84">
        <v>10.58</v>
      </c>
      <c r="R129" s="84">
        <v>-4.68</v>
      </c>
      <c r="S129" s="84">
        <v>8.32</v>
      </c>
      <c r="T129" s="85">
        <v>8.32</v>
      </c>
      <c r="U129" s="162">
        <f t="shared" si="7"/>
        <v>7.7467310740576991</v>
      </c>
      <c r="V129" s="84">
        <v>9.0299999999999994</v>
      </c>
      <c r="W129" s="84">
        <v>11.82</v>
      </c>
      <c r="X129" s="84">
        <v>-5.66</v>
      </c>
      <c r="Y129" s="84">
        <v>9.0299999999999994</v>
      </c>
      <c r="Z129" s="85">
        <v>9.0299999999999994</v>
      </c>
    </row>
    <row r="130" spans="1:26" x14ac:dyDescent="0.25">
      <c r="A130" s="414"/>
      <c r="B130" s="53" t="s">
        <v>64</v>
      </c>
      <c r="C130" s="105">
        <f>IF($B130="Diciembre",C198/(1+O198/100),
IF($B130="Enero",C129*(1+O130/100),
IF($B130="Febrero",C128*(1+O130/100),
IF($B130="Marzo",C127*(1+O130/100),
IF($B130="Abril",C126*(1+O130/100),
IF($B130="Mayo",C125*(1+O130/100),
IF($B130="Junio",C124*(1+O130/100),
IF($B130="Julio",C123*(1+O130/100),
IF($B130="Agosto",C122*(1+O130/100),
IF($B130="Septiembre",C121*(1+O130/100),
IF($B130="Octubre",C120*(1+O130/100),
IF($B130="Noviembre",C119*(1+O130/100),"Error"))))))))))))</f>
        <v>98.823621122384381</v>
      </c>
      <c r="D130" s="84">
        <v>98.62</v>
      </c>
      <c r="E130" s="84">
        <v>99.1</v>
      </c>
      <c r="F130" s="84">
        <v>98.6</v>
      </c>
      <c r="G130" s="84">
        <v>98.62</v>
      </c>
      <c r="H130" s="85">
        <v>98.62</v>
      </c>
      <c r="I130" s="162">
        <f t="shared" si="5"/>
        <v>1.3649526184633691</v>
      </c>
      <c r="J130" s="84">
        <v>0.22</v>
      </c>
      <c r="K130" s="84">
        <v>0.87</v>
      </c>
      <c r="L130" s="84">
        <v>5.4</v>
      </c>
      <c r="M130" s="84">
        <v>0.22</v>
      </c>
      <c r="N130" s="85">
        <v>0.22</v>
      </c>
      <c r="O130" s="162">
        <f t="shared" si="6"/>
        <v>8.4650741301001347</v>
      </c>
      <c r="P130" s="84">
        <v>8.56</v>
      </c>
      <c r="Q130" s="84">
        <v>11.54</v>
      </c>
      <c r="R130" s="84">
        <v>0.47</v>
      </c>
      <c r="S130" s="84">
        <v>8.56</v>
      </c>
      <c r="T130" s="85">
        <v>8.56</v>
      </c>
      <c r="U130" s="162">
        <f t="shared" si="7"/>
        <v>8.9728507795948822</v>
      </c>
      <c r="V130" s="84">
        <v>9.07</v>
      </c>
      <c r="W130" s="84">
        <v>11.72</v>
      </c>
      <c r="X130" s="84">
        <v>1.8</v>
      </c>
      <c r="Y130" s="84">
        <v>9.07</v>
      </c>
      <c r="Z130" s="85">
        <v>9.07</v>
      </c>
    </row>
    <row r="131" spans="1:26" x14ac:dyDescent="0.25">
      <c r="A131" s="414"/>
      <c r="B131" s="53" t="s">
        <v>65</v>
      </c>
      <c r="C131" s="110">
        <f>IF($B131="Diciembre",C213/(1+O213/100),
IF($B131="Enero",C130*(1+O131/100),
IF($B131="Febrero",C129*(1+O131/100),
IF($B131="Marzo",C128*(1+O131/100),
IF($B131="Abril",C127*(1+O131/100),
IF($B131="Mayo",C126*(1+O131/100),
IF($B131="Junio",C125*(1+O131/100),
IF($B131="Julio",C124*(1+O131/100),
IF($B131="Agosto",C123*(1+O131/100),
IF($B131="Septiembre",C122*(1+O131/100),
IF($B131="Octubre",C121*(1+O131/100),
IF($B131="Noviembre",C120*(1+O131/100),"Error"))))))))))))</f>
        <v>98.680828996973119</v>
      </c>
      <c r="D131" s="84">
        <v>98.56</v>
      </c>
      <c r="E131" s="84">
        <v>98.66</v>
      </c>
      <c r="F131" s="84">
        <v>99.09</v>
      </c>
      <c r="G131" s="84">
        <v>98.56</v>
      </c>
      <c r="H131" s="85">
        <v>98.56</v>
      </c>
      <c r="I131" s="162">
        <f t="shared" si="5"/>
        <v>-0.1329724436451204</v>
      </c>
      <c r="J131" s="84">
        <v>-0.06</v>
      </c>
      <c r="K131" s="84">
        <v>-0.45</v>
      </c>
      <c r="L131" s="84">
        <v>0.49</v>
      </c>
      <c r="M131" s="84">
        <v>-0.06</v>
      </c>
      <c r="N131" s="85">
        <v>-0.06</v>
      </c>
      <c r="O131" s="162">
        <f t="shared" si="6"/>
        <v>8.308350886284309</v>
      </c>
      <c r="P131" s="84">
        <v>8.5</v>
      </c>
      <c r="Q131" s="84">
        <v>11.03</v>
      </c>
      <c r="R131" s="84">
        <v>0.97</v>
      </c>
      <c r="S131" s="84">
        <v>8.5</v>
      </c>
      <c r="T131" s="85">
        <v>8.5</v>
      </c>
      <c r="U131" s="162">
        <f t="shared" si="7"/>
        <v>7.6317366371492561</v>
      </c>
      <c r="V131" s="84">
        <v>8.1999999999999993</v>
      </c>
      <c r="W131" s="84">
        <v>9.98</v>
      </c>
      <c r="X131" s="84">
        <v>0.32</v>
      </c>
      <c r="Y131" s="84">
        <v>8.1999999999999993</v>
      </c>
      <c r="Z131" s="85">
        <v>8.1999999999999993</v>
      </c>
    </row>
    <row r="132" spans="1:26" x14ac:dyDescent="0.25">
      <c r="A132" s="569"/>
      <c r="B132" s="47" t="s">
        <v>66</v>
      </c>
      <c r="C132" s="111">
        <v>100</v>
      </c>
      <c r="D132" s="40">
        <v>100</v>
      </c>
      <c r="E132" s="40">
        <v>100</v>
      </c>
      <c r="F132" s="40">
        <v>100</v>
      </c>
      <c r="G132" s="40">
        <v>100</v>
      </c>
      <c r="H132" s="145">
        <v>100</v>
      </c>
      <c r="I132" s="164">
        <f t="shared" si="5"/>
        <v>1.3269782505982226</v>
      </c>
      <c r="J132" s="27">
        <v>1.46</v>
      </c>
      <c r="K132" s="27">
        <v>1.36</v>
      </c>
      <c r="L132" s="27">
        <v>0.92</v>
      </c>
      <c r="M132" s="27">
        <v>1.46</v>
      </c>
      <c r="N132" s="33">
        <v>1.46</v>
      </c>
      <c r="O132" s="164">
        <f t="shared" si="6"/>
        <v>9.756223156178077</v>
      </c>
      <c r="P132" s="88">
        <v>10.09</v>
      </c>
      <c r="Q132" s="88">
        <v>12.55</v>
      </c>
      <c r="R132" s="88">
        <v>1.89</v>
      </c>
      <c r="S132" s="88">
        <v>10.09</v>
      </c>
      <c r="T132" s="89">
        <v>10.09</v>
      </c>
      <c r="U132" s="164">
        <f t="shared" si="7"/>
        <v>9.756223156178077</v>
      </c>
      <c r="V132" s="88">
        <v>10.09</v>
      </c>
      <c r="W132" s="88">
        <v>12.55</v>
      </c>
      <c r="X132" s="88">
        <v>1.89</v>
      </c>
      <c r="Y132" s="88">
        <v>10.09</v>
      </c>
      <c r="Z132" s="89">
        <v>10.09</v>
      </c>
    </row>
    <row r="133" spans="1:26" x14ac:dyDescent="0.25">
      <c r="A133" s="413">
        <v>2019</v>
      </c>
      <c r="B133" s="236" t="s">
        <v>55</v>
      </c>
      <c r="C133" s="228">
        <f t="shared" ref="C133:C143" si="8">IF($B133="Diciembre",C121/(1+O133/100),
IF($B133="Enero",C132*(1+O133/100),
IF($B133="Febrero",C131*(1+O133/100),
IF($B133="Marzo",C130*(1+O133/100),
IF($B133="Abril",C129*(1+O133/100),
IF($B133="Mayo",C128*(1+O133/100),
IF($B133="Junio",C127*(1+O133/100),
IF($B133="Julio",C126*(1+O133/100),
IF($B133="Agosto",C125*(1+O133/100),
IF($B133="Septiembre",C124*(1+O133/100),
IF($B133="Octubre",C123*(1+O133/100),
IF($B133="Noviembre",C122*(1+O133/100),"Error"))))))))))))</f>
        <v>100.28974954656992</v>
      </c>
      <c r="D133" s="81">
        <v>100</v>
      </c>
      <c r="E133" s="81">
        <v>100.54</v>
      </c>
      <c r="F133" s="81">
        <v>100.52</v>
      </c>
      <c r="G133" s="81">
        <v>99.36</v>
      </c>
      <c r="H133" s="81">
        <v>100</v>
      </c>
      <c r="I133" s="161">
        <f>+J133*0.061607428632394+K133*0.423821843898127+L133*0.167851046318453+M133*0.041244989407264+N133*0.305474691743762</f>
        <v>0.28974954656993518</v>
      </c>
      <c r="J133" s="81">
        <v>0</v>
      </c>
      <c r="K133" s="81">
        <v>0.54</v>
      </c>
      <c r="L133" s="81">
        <v>0.52</v>
      </c>
      <c r="M133" s="81">
        <v>-0.64</v>
      </c>
      <c r="N133" s="82">
        <v>0</v>
      </c>
      <c r="O133" s="161">
        <f t="shared" si="6"/>
        <v>0.28974954656993518</v>
      </c>
      <c r="P133" s="81">
        <v>0</v>
      </c>
      <c r="Q133" s="81">
        <v>0.54</v>
      </c>
      <c r="R133" s="81">
        <v>0.52</v>
      </c>
      <c r="S133" s="81">
        <v>-0.64</v>
      </c>
      <c r="T133" s="82">
        <v>0</v>
      </c>
      <c r="U133" s="161">
        <f t="shared" si="7"/>
        <v>10.193212037615643</v>
      </c>
      <c r="V133" s="81">
        <v>9.7200000000000006</v>
      </c>
      <c r="W133" s="81">
        <v>13.67</v>
      </c>
      <c r="X133" s="81">
        <v>2.74</v>
      </c>
      <c r="Y133" s="81">
        <v>9.01</v>
      </c>
      <c r="Z133" s="82">
        <v>9.7200000000000006</v>
      </c>
    </row>
    <row r="134" spans="1:26" x14ac:dyDescent="0.25">
      <c r="A134" s="414"/>
      <c r="B134" s="53" t="s">
        <v>56</v>
      </c>
      <c r="C134" s="105">
        <f t="shared" si="8"/>
        <v>99.620944182377954</v>
      </c>
      <c r="D134" s="84">
        <v>100</v>
      </c>
      <c r="E134" s="84">
        <v>98.98</v>
      </c>
      <c r="F134" s="84">
        <v>100.3</v>
      </c>
      <c r="G134" s="84">
        <v>100.07</v>
      </c>
      <c r="H134" s="84">
        <v>100</v>
      </c>
      <c r="I134" s="162">
        <f t="shared" si="5"/>
        <v>-0.66456714575299902</v>
      </c>
      <c r="J134" s="84">
        <v>0</v>
      </c>
      <c r="K134" s="84">
        <v>-1.55</v>
      </c>
      <c r="L134" s="84">
        <v>-0.22</v>
      </c>
      <c r="M134" s="84">
        <v>0.71</v>
      </c>
      <c r="N134" s="85">
        <v>0</v>
      </c>
      <c r="O134" s="162">
        <f t="shared" si="6"/>
        <v>-0.37905581762204521</v>
      </c>
      <c r="P134" s="84">
        <v>0</v>
      </c>
      <c r="Q134" s="84">
        <v>-1.02</v>
      </c>
      <c r="R134" s="84">
        <v>0.3</v>
      </c>
      <c r="S134" s="84">
        <v>7.0000000000000007E-2</v>
      </c>
      <c r="T134" s="85">
        <v>0</v>
      </c>
      <c r="U134" s="162">
        <f t="shared" si="7"/>
        <v>9.5727800025910277</v>
      </c>
      <c r="V134" s="84">
        <v>9.59</v>
      </c>
      <c r="W134" s="84">
        <v>13</v>
      </c>
      <c r="X134" s="84">
        <v>0.86</v>
      </c>
      <c r="Y134" s="84">
        <v>9.66</v>
      </c>
      <c r="Z134" s="85">
        <v>9.59</v>
      </c>
    </row>
    <row r="135" spans="1:26" x14ac:dyDescent="0.25">
      <c r="A135" s="414"/>
      <c r="B135" s="53" t="s">
        <v>57</v>
      </c>
      <c r="C135" s="105">
        <f t="shared" si="8"/>
        <v>100.75777188657389</v>
      </c>
      <c r="D135" s="84">
        <v>100</v>
      </c>
      <c r="E135" s="84">
        <v>100.52</v>
      </c>
      <c r="F135" s="84">
        <v>102.86</v>
      </c>
      <c r="G135" s="84">
        <v>101.39</v>
      </c>
      <c r="H135" s="84">
        <v>100</v>
      </c>
      <c r="I135" s="162">
        <f t="shared" si="5"/>
        <v>1.145716590967979</v>
      </c>
      <c r="J135" s="84">
        <v>0</v>
      </c>
      <c r="K135" s="84">
        <v>1.56</v>
      </c>
      <c r="L135" s="84">
        <v>2.56</v>
      </c>
      <c r="M135" s="84">
        <v>1.33</v>
      </c>
      <c r="N135" s="85">
        <v>0</v>
      </c>
      <c r="O135" s="162">
        <f t="shared" si="6"/>
        <v>0.7577718865738986</v>
      </c>
      <c r="P135" s="84">
        <v>0</v>
      </c>
      <c r="Q135" s="84">
        <v>0.52</v>
      </c>
      <c r="R135" s="84">
        <v>2.86</v>
      </c>
      <c r="S135" s="84">
        <v>1.39</v>
      </c>
      <c r="T135" s="85">
        <v>0</v>
      </c>
      <c r="U135" s="162">
        <f t="shared" si="7"/>
        <v>8.7316428838152138</v>
      </c>
      <c r="V135" s="84">
        <v>8.93</v>
      </c>
      <c r="W135" s="84">
        <v>8.52</v>
      </c>
      <c r="X135" s="84">
        <v>8.41</v>
      </c>
      <c r="Y135" s="84">
        <v>10.45</v>
      </c>
      <c r="Z135" s="85">
        <v>8.93</v>
      </c>
    </row>
    <row r="136" spans="1:26" x14ac:dyDescent="0.25">
      <c r="A136" s="414"/>
      <c r="B136" s="53" t="s">
        <v>58</v>
      </c>
      <c r="C136" s="105">
        <f t="shared" si="8"/>
        <v>101.03905050220237</v>
      </c>
      <c r="D136" s="84">
        <v>100</v>
      </c>
      <c r="E136" s="84">
        <v>102.68</v>
      </c>
      <c r="F136" s="84">
        <v>98.61</v>
      </c>
      <c r="G136" s="84">
        <v>103.31</v>
      </c>
      <c r="H136" s="84">
        <v>100</v>
      </c>
      <c r="I136" s="162">
        <f t="shared" si="5"/>
        <v>0.29129450473243734</v>
      </c>
      <c r="J136" s="84">
        <v>0</v>
      </c>
      <c r="K136" s="84">
        <v>2.14</v>
      </c>
      <c r="L136" s="84">
        <v>-4.13</v>
      </c>
      <c r="M136" s="84">
        <v>1.88</v>
      </c>
      <c r="N136" s="85">
        <v>0</v>
      </c>
      <c r="O136" s="162">
        <f t="shared" si="6"/>
        <v>1.0390505022023746</v>
      </c>
      <c r="P136" s="84">
        <v>0</v>
      </c>
      <c r="Q136" s="84">
        <v>2.68</v>
      </c>
      <c r="R136" s="84">
        <v>-1.39</v>
      </c>
      <c r="S136" s="84">
        <v>3.31</v>
      </c>
      <c r="T136" s="85">
        <v>0</v>
      </c>
      <c r="U136" s="162">
        <f t="shared" si="7"/>
        <v>5.3799225930103169</v>
      </c>
      <c r="V136" s="84">
        <v>5.67</v>
      </c>
      <c r="W136" s="84">
        <v>6.44</v>
      </c>
      <c r="X136" s="84">
        <v>1.1399999999999999</v>
      </c>
      <c r="Y136" s="84">
        <v>9.16</v>
      </c>
      <c r="Z136" s="85">
        <v>5.67</v>
      </c>
    </row>
    <row r="137" spans="1:26" x14ac:dyDescent="0.25">
      <c r="A137" s="414"/>
      <c r="B137" s="53" t="s">
        <v>59</v>
      </c>
      <c r="C137" s="105">
        <f t="shared" si="8"/>
        <v>102.52637943713707</v>
      </c>
      <c r="D137" s="84">
        <v>102.93</v>
      </c>
      <c r="E137" s="84">
        <v>102.28</v>
      </c>
      <c r="F137" s="84">
        <v>100.93</v>
      </c>
      <c r="G137" s="84">
        <v>107.37</v>
      </c>
      <c r="H137" s="84">
        <v>103.01</v>
      </c>
      <c r="I137" s="162">
        <f t="shared" si="5"/>
        <v>1.4929193466034651</v>
      </c>
      <c r="J137" s="84">
        <v>2.93</v>
      </c>
      <c r="K137" s="84">
        <v>-0.39</v>
      </c>
      <c r="L137" s="84">
        <v>2.36</v>
      </c>
      <c r="M137" s="84">
        <v>3.93</v>
      </c>
      <c r="N137" s="85">
        <v>3.01</v>
      </c>
      <c r="O137" s="162">
        <f t="shared" si="6"/>
        <v>2.5263794371370647</v>
      </c>
      <c r="P137" s="84">
        <v>2.93</v>
      </c>
      <c r="Q137" s="84">
        <v>2.2799999999999998</v>
      </c>
      <c r="R137" s="84">
        <v>0.93</v>
      </c>
      <c r="S137" s="84">
        <v>7.37</v>
      </c>
      <c r="T137" s="85">
        <v>3.01</v>
      </c>
      <c r="U137" s="162">
        <f t="shared" si="7"/>
        <v>6.4515118844401069</v>
      </c>
      <c r="V137" s="84">
        <v>8</v>
      </c>
      <c r="W137" s="84">
        <v>6.83</v>
      </c>
      <c r="X137" s="84">
        <v>0.42</v>
      </c>
      <c r="Y137" s="84">
        <v>12.66</v>
      </c>
      <c r="Z137" s="85">
        <v>8.09</v>
      </c>
    </row>
    <row r="138" spans="1:26" x14ac:dyDescent="0.25">
      <c r="A138" s="414"/>
      <c r="B138" s="53" t="s">
        <v>60</v>
      </c>
      <c r="C138" s="105">
        <f t="shared" si="8"/>
        <v>101.27854528966181</v>
      </c>
      <c r="D138" s="84">
        <v>102.93</v>
      </c>
      <c r="E138" s="84">
        <v>99.15</v>
      </c>
      <c r="F138" s="84">
        <v>101.2</v>
      </c>
      <c r="G138" s="84">
        <v>108.18</v>
      </c>
      <c r="H138" s="84">
        <v>103.01</v>
      </c>
      <c r="I138" s="162">
        <f t="shared" si="5"/>
        <v>-1.2219073783359502</v>
      </c>
      <c r="J138" s="84">
        <v>0</v>
      </c>
      <c r="K138" s="84">
        <v>-3.06</v>
      </c>
      <c r="L138" s="84">
        <v>0.26</v>
      </c>
      <c r="M138" s="84">
        <v>0.76</v>
      </c>
      <c r="N138" s="85">
        <v>0</v>
      </c>
      <c r="O138" s="162">
        <f t="shared" si="6"/>
        <v>1.278545289661793</v>
      </c>
      <c r="P138" s="84">
        <v>2.93</v>
      </c>
      <c r="Q138" s="84">
        <v>-0.85</v>
      </c>
      <c r="R138" s="84">
        <v>1.2</v>
      </c>
      <c r="S138" s="84">
        <v>8.18</v>
      </c>
      <c r="T138" s="85">
        <v>3.01</v>
      </c>
      <c r="U138" s="162">
        <f t="shared" si="7"/>
        <v>5.7476391153922366</v>
      </c>
      <c r="V138" s="84">
        <v>4.9000000000000004</v>
      </c>
      <c r="W138" s="84">
        <v>6.29</v>
      </c>
      <c r="X138" s="84">
        <v>4.9800000000000004</v>
      </c>
      <c r="Y138" s="84">
        <v>10.25</v>
      </c>
      <c r="Z138" s="85">
        <v>4.9800000000000004</v>
      </c>
    </row>
    <row r="139" spans="1:26" x14ac:dyDescent="0.25">
      <c r="A139" s="414"/>
      <c r="B139" s="53" t="s">
        <v>61</v>
      </c>
      <c r="C139" s="105">
        <f t="shared" si="8"/>
        <v>101.23300241194313</v>
      </c>
      <c r="D139" s="84">
        <v>102.93</v>
      </c>
      <c r="E139" s="84">
        <v>98.63</v>
      </c>
      <c r="F139" s="84">
        <v>102.05</v>
      </c>
      <c r="G139" s="84">
        <v>108.96</v>
      </c>
      <c r="H139" s="84">
        <v>103.01</v>
      </c>
      <c r="I139" s="162">
        <f t="shared" si="5"/>
        <v>-4.9696087546295446E-2</v>
      </c>
      <c r="J139" s="84">
        <v>0</v>
      </c>
      <c r="K139" s="84">
        <v>-0.52</v>
      </c>
      <c r="L139" s="84">
        <v>0.84</v>
      </c>
      <c r="M139" s="84">
        <v>0.72</v>
      </c>
      <c r="N139" s="85">
        <v>0</v>
      </c>
      <c r="O139" s="162">
        <f t="shared" si="6"/>
        <v>1.2330024119431182</v>
      </c>
      <c r="P139" s="84">
        <v>2.93</v>
      </c>
      <c r="Q139" s="84">
        <v>-1.37</v>
      </c>
      <c r="R139" s="84">
        <v>2.0499999999999998</v>
      </c>
      <c r="S139" s="84">
        <v>8.9600000000000009</v>
      </c>
      <c r="T139" s="85">
        <v>3.01</v>
      </c>
      <c r="U139" s="162">
        <f>+V139*0.061607428632394+W139*0.423821843898127+X139*0.167851046318453+Y139*0.041244989407264+Z139*0.305474691743762</f>
        <v>4.8811882725457636</v>
      </c>
      <c r="V139" s="84">
        <v>4.74</v>
      </c>
      <c r="W139" s="84">
        <v>2.91</v>
      </c>
      <c r="X139" s="84">
        <v>8.5500000000000007</v>
      </c>
      <c r="Y139" s="84">
        <v>10.87</v>
      </c>
      <c r="Z139" s="85">
        <v>4.82</v>
      </c>
    </row>
    <row r="140" spans="1:26" x14ac:dyDescent="0.25">
      <c r="A140" s="414"/>
      <c r="B140" s="53" t="s">
        <v>62</v>
      </c>
      <c r="C140" s="105">
        <f t="shared" si="8"/>
        <v>100.92676521467436</v>
      </c>
      <c r="D140" s="84">
        <v>102.93</v>
      </c>
      <c r="E140" s="84">
        <v>98.16</v>
      </c>
      <c r="F140" s="84">
        <v>101.4</v>
      </c>
      <c r="G140" s="84">
        <v>109.01</v>
      </c>
      <c r="H140" s="84">
        <v>103.01</v>
      </c>
      <c r="I140" s="162">
        <f t="shared" ref="I140:I152" si="9">+J140*0.061607428632394+K140*0.423821843898127+L140*0.167851046318453+M140*0.041244989407264+N140*0.305474691743762</f>
        <v>-0.3071183947813631</v>
      </c>
      <c r="J140" s="84">
        <v>0</v>
      </c>
      <c r="K140" s="84">
        <v>-0.48</v>
      </c>
      <c r="L140" s="84">
        <v>-0.63</v>
      </c>
      <c r="M140" s="84">
        <v>0.05</v>
      </c>
      <c r="N140" s="85">
        <v>0</v>
      </c>
      <c r="O140" s="162">
        <f t="shared" si="6"/>
        <v>0.92676521467436723</v>
      </c>
      <c r="P140" s="84">
        <v>2.93</v>
      </c>
      <c r="Q140" s="84">
        <v>-1.84</v>
      </c>
      <c r="R140" s="84">
        <v>1.4</v>
      </c>
      <c r="S140" s="84">
        <v>9.01</v>
      </c>
      <c r="T140" s="85">
        <v>3.01</v>
      </c>
      <c r="U140" s="162">
        <f t="shared" ref="U140:U152" si="10">+V140*0.061607428632394+W140*0.423821843898127+X140*0.167851046318453+Y140*0.041244989407264+Z140*0.305474691743762</f>
        <v>3.6362562299004733</v>
      </c>
      <c r="V140" s="84">
        <v>4.8499999999999996</v>
      </c>
      <c r="W140" s="84">
        <v>0.74</v>
      </c>
      <c r="X140" s="84">
        <v>6.33</v>
      </c>
      <c r="Y140" s="84">
        <v>11.04</v>
      </c>
      <c r="Z140" s="85">
        <v>4.93</v>
      </c>
    </row>
    <row r="141" spans="1:26" x14ac:dyDescent="0.25">
      <c r="A141" s="414"/>
      <c r="B141" s="53" t="s">
        <v>63</v>
      </c>
      <c r="C141" s="105">
        <f t="shared" si="8"/>
        <v>101.56590324031032</v>
      </c>
      <c r="D141" s="84">
        <v>102.93</v>
      </c>
      <c r="E141" s="84">
        <v>100.67</v>
      </c>
      <c r="F141" s="84">
        <v>97.58</v>
      </c>
      <c r="G141" s="84">
        <v>114.26</v>
      </c>
      <c r="H141" s="84">
        <v>103.01</v>
      </c>
      <c r="I141" s="162">
        <f t="shared" si="9"/>
        <v>0.65057387480757711</v>
      </c>
      <c r="J141" s="84">
        <v>0</v>
      </c>
      <c r="K141" s="84">
        <v>2.56</v>
      </c>
      <c r="L141" s="84">
        <v>-3.77</v>
      </c>
      <c r="M141" s="84">
        <v>4.8099999999999996</v>
      </c>
      <c r="N141" s="85">
        <v>0</v>
      </c>
      <c r="O141" s="162">
        <f>+P141*0.061607428632394+Q141*0.423821843898127+R141*0.167851046318453+S141*0.041244989407264+T141*0.305474691743762</f>
        <v>1.5659032403103115</v>
      </c>
      <c r="P141" s="84">
        <v>2.93</v>
      </c>
      <c r="Q141" s="84">
        <v>0.67</v>
      </c>
      <c r="R141" s="84">
        <v>-2.42</v>
      </c>
      <c r="S141" s="84">
        <v>14.26</v>
      </c>
      <c r="T141" s="85">
        <v>3.01</v>
      </c>
      <c r="U141" s="162">
        <f t="shared" si="10"/>
        <v>4.1475955251406011</v>
      </c>
      <c r="V141" s="84">
        <v>4.6100000000000003</v>
      </c>
      <c r="W141" s="84">
        <v>2.46</v>
      </c>
      <c r="X141" s="84">
        <v>4.3099999999999996</v>
      </c>
      <c r="Y141" s="84">
        <v>16.12</v>
      </c>
      <c r="Z141" s="85">
        <v>4.6900000000000004</v>
      </c>
    </row>
    <row r="142" spans="1:26" x14ac:dyDescent="0.25">
      <c r="A142" s="414"/>
      <c r="B142" s="53" t="s">
        <v>64</v>
      </c>
      <c r="C142" s="105">
        <f t="shared" si="8"/>
        <v>102.36807576092424</v>
      </c>
      <c r="D142" s="84">
        <v>102.89</v>
      </c>
      <c r="E142" s="84">
        <v>101.33</v>
      </c>
      <c r="F142" s="84">
        <v>100.55</v>
      </c>
      <c r="G142" s="84">
        <v>114.9</v>
      </c>
      <c r="H142" s="84">
        <v>103.01</v>
      </c>
      <c r="I142" s="162">
        <f t="shared" si="9"/>
        <v>0.81062249470363301</v>
      </c>
      <c r="J142" s="84">
        <v>-0.04</v>
      </c>
      <c r="K142" s="84">
        <v>0.66</v>
      </c>
      <c r="L142" s="84">
        <v>3.04</v>
      </c>
      <c r="M142" s="84">
        <v>0.56000000000000005</v>
      </c>
      <c r="N142" s="85">
        <v>0</v>
      </c>
      <c r="O142" s="162">
        <f>+P142*0.061607428632394+Q142*0.423821843898127+R142*0.167851046318453+S142*0.041244989407264+T142*0.305474691743762</f>
        <v>2.368075760924234</v>
      </c>
      <c r="P142" s="84">
        <v>2.89</v>
      </c>
      <c r="Q142" s="84">
        <v>1.33</v>
      </c>
      <c r="R142" s="84">
        <v>0.55000000000000004</v>
      </c>
      <c r="S142" s="84">
        <v>14.9</v>
      </c>
      <c r="T142" s="85">
        <v>3.01</v>
      </c>
      <c r="U142" s="162">
        <f t="shared" si="10"/>
        <v>3.5966923610370198</v>
      </c>
      <c r="V142" s="84">
        <v>4.34</v>
      </c>
      <c r="W142" s="84">
        <v>2.25</v>
      </c>
      <c r="X142" s="84">
        <v>1.98</v>
      </c>
      <c r="Y142" s="84">
        <v>16.510000000000002</v>
      </c>
      <c r="Z142" s="85">
        <v>4.46</v>
      </c>
    </row>
    <row r="143" spans="1:26" x14ac:dyDescent="0.25">
      <c r="A143" s="414"/>
      <c r="B143" s="53" t="s">
        <v>65</v>
      </c>
      <c r="C143" s="105">
        <f t="shared" si="8"/>
        <v>103.27848864900702</v>
      </c>
      <c r="D143" s="84">
        <v>102.89</v>
      </c>
      <c r="E143" s="84">
        <v>102.21</v>
      </c>
      <c r="F143" s="84">
        <v>103.72</v>
      </c>
      <c r="G143" s="84">
        <v>115.03</v>
      </c>
      <c r="H143" s="85">
        <v>103.01</v>
      </c>
      <c r="I143" s="162">
        <f t="shared" si="9"/>
        <v>0.8981669803843878</v>
      </c>
      <c r="J143" s="84">
        <v>0</v>
      </c>
      <c r="K143" s="84">
        <v>0.86</v>
      </c>
      <c r="L143" s="84">
        <v>3.15</v>
      </c>
      <c r="M143" s="84">
        <v>0.12</v>
      </c>
      <c r="N143" s="85">
        <v>0</v>
      </c>
      <c r="O143" s="162">
        <f>+P143*0.061607428632394+Q143*0.423821843898127+R143*0.167851046318453+S143*0.041244989407264+T143*0.305474691743762</f>
        <v>3.2784886490070257</v>
      </c>
      <c r="P143" s="84">
        <v>2.89</v>
      </c>
      <c r="Q143" s="84">
        <v>2.21</v>
      </c>
      <c r="R143" s="84">
        <v>3.72</v>
      </c>
      <c r="S143" s="84">
        <v>15.03</v>
      </c>
      <c r="T143" s="85">
        <v>3.01</v>
      </c>
      <c r="U143" s="162">
        <f t="shared" si="10"/>
        <v>4.6510575398942242</v>
      </c>
      <c r="V143" s="84">
        <v>4.4000000000000004</v>
      </c>
      <c r="W143" s="84">
        <v>3.6</v>
      </c>
      <c r="X143" s="84">
        <v>4.67</v>
      </c>
      <c r="Y143" s="84">
        <v>16.72</v>
      </c>
      <c r="Z143" s="85">
        <v>4.5199999999999996</v>
      </c>
    </row>
    <row r="144" spans="1:26" x14ac:dyDescent="0.25">
      <c r="A144" s="569"/>
      <c r="B144" s="47" t="s">
        <v>66</v>
      </c>
      <c r="C144" s="105">
        <f>IF($B144="Diciembre",C132/(1+O144/100),
IF($B144="Enero",C143*(1+O144/100),
IF($B144="Febrero",C142*(1+O144/100),
IF($B144="Marzo",C141*(1+O144/100),
IF($B144="Abril",C140*(1+O144/100),
IF($B144="Mayo",C139*(1+O144/100),
IF($B144="Junio",C138*(1+O144/100),
IF($B144="Julio",C137*(1+O144/100),
IF($B144="Agosto",C136*(1+O144/100),
IF($B144="Septiembre",C135*(1+O144/100),
IF($B144="Octubre",C134*(1+O144/100),
IF($B144="Noviembre",C133*(1+O144/100),"Error"))))))))))))</f>
        <v>96.837100151113418</v>
      </c>
      <c r="D144" s="84">
        <v>102.89</v>
      </c>
      <c r="E144" s="84">
        <v>102.81</v>
      </c>
      <c r="F144" s="84">
        <v>101.95</v>
      </c>
      <c r="G144" s="84">
        <v>115.77</v>
      </c>
      <c r="H144" s="85">
        <v>103.01</v>
      </c>
      <c r="I144" s="162">
        <f t="shared" si="9"/>
        <v>-1.057360808401071E-2</v>
      </c>
      <c r="J144" s="84">
        <v>0</v>
      </c>
      <c r="K144" s="84">
        <v>0.59</v>
      </c>
      <c r="L144" s="84">
        <v>-1.71</v>
      </c>
      <c r="M144" s="84">
        <v>0.64</v>
      </c>
      <c r="N144" s="85">
        <v>0</v>
      </c>
      <c r="O144" s="162">
        <f>+P144*0.061607428632394+Q144*0.423821843898127+R144*0.167851046318453+S144*0.041244989407264+T144*0.305474691743762</f>
        <v>3.2662066955236155</v>
      </c>
      <c r="P144" s="84">
        <v>2.89</v>
      </c>
      <c r="Q144" s="84">
        <v>2.81</v>
      </c>
      <c r="R144" s="84">
        <v>1.95</v>
      </c>
      <c r="S144" s="84">
        <v>15.77</v>
      </c>
      <c r="T144" s="85">
        <v>3.01</v>
      </c>
      <c r="U144" s="162">
        <f t="shared" si="10"/>
        <v>3.2662066955236155</v>
      </c>
      <c r="V144" s="84">
        <v>2.89</v>
      </c>
      <c r="W144" s="84">
        <v>2.81</v>
      </c>
      <c r="X144" s="84">
        <v>1.95</v>
      </c>
      <c r="Y144" s="84">
        <v>15.77</v>
      </c>
      <c r="Z144" s="85">
        <v>3.01</v>
      </c>
    </row>
    <row r="145" spans="1:26" x14ac:dyDescent="0.25">
      <c r="A145" s="413">
        <v>2020</v>
      </c>
      <c r="B145" s="236" t="s">
        <v>55</v>
      </c>
      <c r="C145" s="228">
        <f>IF($B145="Diciembre",C133/(1+O145/100),
IF($B145="Enero",C144*(1+O145/100),
IF($B145="Febrero",C143*(1+O145/100),
IF($B145="Marzo",C142*(1+O145/100),
IF($B145="Abril",C141*(1+O145/100),
IF($B145="Mayo",C140*(1+O145/100),
IF($B145="Junio",C139*(1+O145/100),
IF($B145="Julio",C138*(1+O145/100),
IF($B145="Agosto",C137*(1+O145/100),
IF($B145="Septiembre",C136*(1+O145/100),
IF($B145="Octubre",C135*(1+O145/100),
IF($B145="Noviembre",C134*(1+O145/100),"Error"))))))))))))</f>
        <v>95.234470939199852</v>
      </c>
      <c r="D145" s="81">
        <v>102.89</v>
      </c>
      <c r="E145" s="81">
        <v>100.07</v>
      </c>
      <c r="F145" s="81">
        <v>98.7</v>
      </c>
      <c r="G145" s="81">
        <v>115.99</v>
      </c>
      <c r="H145" s="82">
        <v>103.01</v>
      </c>
      <c r="I145" s="161">
        <f t="shared" si="9"/>
        <v>-1.6549743945375028</v>
      </c>
      <c r="J145" s="81">
        <v>0</v>
      </c>
      <c r="K145" s="81">
        <v>-2.66</v>
      </c>
      <c r="L145" s="81">
        <v>-3.19</v>
      </c>
      <c r="M145" s="81">
        <v>0.19</v>
      </c>
      <c r="N145" s="82">
        <v>0</v>
      </c>
      <c r="O145" s="161">
        <f t="shared" ref="O145:O152" si="11">+P145*0.061607428632394+Q145*0.423821843898127+R145*0.167851046318453+S145*0.041244989407264+T145*0.305474691743762</f>
        <v>-1.6549743945375028</v>
      </c>
      <c r="P145" s="81">
        <v>0</v>
      </c>
      <c r="Q145" s="81">
        <v>-2.66</v>
      </c>
      <c r="R145" s="81">
        <v>-3.19</v>
      </c>
      <c r="S145" s="81">
        <v>0.19</v>
      </c>
      <c r="T145" s="82">
        <v>0</v>
      </c>
      <c r="U145" s="161">
        <f t="shared" si="10"/>
        <v>1.2891969715444032</v>
      </c>
      <c r="V145" s="81">
        <v>2.89</v>
      </c>
      <c r="W145" s="81">
        <v>-0.46</v>
      </c>
      <c r="X145" s="81">
        <v>-1.81</v>
      </c>
      <c r="Y145" s="81">
        <v>16.739999999999998</v>
      </c>
      <c r="Z145" s="82">
        <v>3.01</v>
      </c>
    </row>
    <row r="146" spans="1:26" x14ac:dyDescent="0.25">
      <c r="A146" s="414"/>
      <c r="B146" s="53" t="s">
        <v>56</v>
      </c>
      <c r="C146" s="105">
        <f t="shared" ref="C146:C155" si="12">IF($B146="Diciembre",C134/(1+O146/100),
IF($B146="Enero",C145*(1+O146/100),
IF($B146="Febrero",C144*(1+O146/100),
IF($B146="Marzo",C143*(1+O146/100),
IF($B146="Abril",C142*(1+O146/100),
IF($B146="Mayo",C141*(1+O146/100),
IF($B146="Junio",C140*(1+O146/100),
IF($B146="Julio",C139*(1+O146/100),
IF($B146="Agosto",C138*(1+O146/100),
IF($B146="Septiembre",C137*(1+O146/100),
IF($B146="Octubre",C136*(1+O146/100),
IF($B146="Noviembre",C135*(1+O146/100),"Error"))))))))))))</f>
        <v>97.981222183615031</v>
      </c>
      <c r="D146" s="84">
        <v>102.89</v>
      </c>
      <c r="E146" s="84">
        <v>103.94</v>
      </c>
      <c r="F146" s="84">
        <v>104.66</v>
      </c>
      <c r="G146" s="84">
        <v>123.43</v>
      </c>
      <c r="H146" s="85">
        <v>103.01</v>
      </c>
      <c r="I146" s="162">
        <f t="shared" si="9"/>
        <v>2.9141530193107887</v>
      </c>
      <c r="J146" s="84">
        <v>0</v>
      </c>
      <c r="K146" s="84">
        <v>3.86</v>
      </c>
      <c r="L146" s="84">
        <v>6.04</v>
      </c>
      <c r="M146" s="84">
        <v>6.41</v>
      </c>
      <c r="N146" s="85">
        <v>0</v>
      </c>
      <c r="O146" s="162">
        <f t="shared" si="11"/>
        <v>1.1814914229321312</v>
      </c>
      <c r="P146" s="84">
        <v>0</v>
      </c>
      <c r="Q146" s="84">
        <v>1.0900000000000001</v>
      </c>
      <c r="R146" s="84">
        <v>2.66</v>
      </c>
      <c r="S146" s="84">
        <v>6.62</v>
      </c>
      <c r="T146" s="85">
        <v>0</v>
      </c>
      <c r="U146" s="162">
        <f t="shared" si="10"/>
        <v>4.9136818330767706</v>
      </c>
      <c r="V146" s="84">
        <v>2.89</v>
      </c>
      <c r="W146" s="84">
        <v>5.01</v>
      </c>
      <c r="X146" s="84">
        <v>4.3499999999999996</v>
      </c>
      <c r="Y146" s="84">
        <v>23.34</v>
      </c>
      <c r="Z146" s="85">
        <v>3.01</v>
      </c>
    </row>
    <row r="147" spans="1:26" x14ac:dyDescent="0.25">
      <c r="A147" s="414"/>
      <c r="B147" s="53" t="s">
        <v>57</v>
      </c>
      <c r="C147" s="105">
        <f t="shared" si="12"/>
        <v>98.706053730299899</v>
      </c>
      <c r="D147" s="84">
        <v>103.84</v>
      </c>
      <c r="E147" s="84">
        <v>103.74</v>
      </c>
      <c r="F147" s="84">
        <v>107.21</v>
      </c>
      <c r="G147" s="84">
        <v>125.27</v>
      </c>
      <c r="H147" s="85">
        <v>103.98</v>
      </c>
      <c r="I147" s="162">
        <f t="shared" si="9"/>
        <v>0.73263197101095878</v>
      </c>
      <c r="J147" s="84">
        <v>0.92</v>
      </c>
      <c r="K147" s="84">
        <v>-0.19</v>
      </c>
      <c r="L147" s="84">
        <v>2.4300000000000002</v>
      </c>
      <c r="M147" s="84">
        <v>1.49</v>
      </c>
      <c r="N147" s="85">
        <v>0.94</v>
      </c>
      <c r="O147" s="162">
        <f t="shared" si="11"/>
        <v>1.9299974661261079</v>
      </c>
      <c r="P147" s="84">
        <v>0.92</v>
      </c>
      <c r="Q147" s="84">
        <v>0.9</v>
      </c>
      <c r="R147" s="84">
        <v>5.16</v>
      </c>
      <c r="S147" s="84">
        <v>8.2100000000000009</v>
      </c>
      <c r="T147" s="85">
        <v>0.94</v>
      </c>
      <c r="U147" s="162">
        <f t="shared" si="10"/>
        <v>4.489508676136623</v>
      </c>
      <c r="V147" s="84">
        <v>3.84</v>
      </c>
      <c r="W147" s="84">
        <v>3.2</v>
      </c>
      <c r="X147" s="84">
        <v>4.2300000000000004</v>
      </c>
      <c r="Y147" s="84">
        <v>23.54</v>
      </c>
      <c r="Z147" s="85">
        <v>3.98</v>
      </c>
    </row>
    <row r="148" spans="1:26" x14ac:dyDescent="0.25">
      <c r="A148" s="414"/>
      <c r="B148" s="53" t="s">
        <v>58</v>
      </c>
      <c r="C148" s="105">
        <f t="shared" si="12"/>
        <v>101.12014921954957</v>
      </c>
      <c r="D148" s="84">
        <v>103.84</v>
      </c>
      <c r="E148" s="84">
        <v>108.38</v>
      </c>
      <c r="F148" s="84">
        <v>126.54</v>
      </c>
      <c r="G148" s="84">
        <v>107.48</v>
      </c>
      <c r="H148" s="85">
        <v>103.98</v>
      </c>
      <c r="I148" s="162">
        <f t="shared" si="9"/>
        <v>2.0760029568212657</v>
      </c>
      <c r="J148" s="84">
        <v>0</v>
      </c>
      <c r="K148" s="84">
        <v>4.47</v>
      </c>
      <c r="L148" s="84">
        <v>1.02</v>
      </c>
      <c r="M148" s="84">
        <v>0.25</v>
      </c>
      <c r="N148" s="85">
        <v>0</v>
      </c>
      <c r="O148" s="162">
        <f t="shared" si="11"/>
        <v>4.4229423038819737</v>
      </c>
      <c r="P148" s="84">
        <v>0.92</v>
      </c>
      <c r="Q148" s="84">
        <v>5.41</v>
      </c>
      <c r="R148" s="84">
        <v>9.31</v>
      </c>
      <c r="S148" s="84">
        <v>5.42</v>
      </c>
      <c r="T148" s="85">
        <v>0.94</v>
      </c>
      <c r="U148" s="162">
        <f t="shared" si="10"/>
        <v>7.9507479690905534</v>
      </c>
      <c r="V148" s="84">
        <v>3.84</v>
      </c>
      <c r="W148" s="84">
        <v>5.55</v>
      </c>
      <c r="X148" s="84">
        <v>22.49</v>
      </c>
      <c r="Y148" s="84">
        <v>9</v>
      </c>
      <c r="Z148" s="85">
        <v>3.98</v>
      </c>
    </row>
    <row r="149" spans="1:26" x14ac:dyDescent="0.25">
      <c r="A149" s="414"/>
      <c r="B149" s="53" t="s">
        <v>59</v>
      </c>
      <c r="C149" s="105">
        <f t="shared" si="12"/>
        <v>97.317967747682133</v>
      </c>
      <c r="D149" s="84">
        <v>103.84</v>
      </c>
      <c r="E149" s="84">
        <v>101.86</v>
      </c>
      <c r="F149" s="84">
        <v>102.83</v>
      </c>
      <c r="G149" s="84">
        <v>127.07</v>
      </c>
      <c r="H149" s="85">
        <v>103.98</v>
      </c>
      <c r="I149" s="162">
        <f t="shared" si="9"/>
        <v>-3.2608796352745748</v>
      </c>
      <c r="J149" s="84">
        <v>0</v>
      </c>
      <c r="K149" s="84">
        <v>-6.02</v>
      </c>
      <c r="L149" s="84">
        <v>-4.33</v>
      </c>
      <c r="M149" s="84">
        <v>0.42</v>
      </c>
      <c r="N149" s="85">
        <v>0</v>
      </c>
      <c r="O149" s="162">
        <f t="shared" si="11"/>
        <v>0.49657372620444684</v>
      </c>
      <c r="P149" s="84">
        <v>0.92</v>
      </c>
      <c r="Q149" s="84">
        <v>-0.93</v>
      </c>
      <c r="R149" s="84">
        <v>0.86</v>
      </c>
      <c r="S149" s="84">
        <v>9.76</v>
      </c>
      <c r="T149" s="85">
        <v>0.94</v>
      </c>
      <c r="U149" s="162">
        <f t="shared" si="10"/>
        <v>1.239999314139397</v>
      </c>
      <c r="V149" s="84">
        <v>0.88</v>
      </c>
      <c r="W149" s="84">
        <v>-0.41</v>
      </c>
      <c r="X149" s="84">
        <v>1.88</v>
      </c>
      <c r="Y149" s="84">
        <v>18.350000000000001</v>
      </c>
      <c r="Z149" s="85">
        <v>0.94</v>
      </c>
    </row>
    <row r="150" spans="1:26" x14ac:dyDescent="0.25">
      <c r="A150" s="414"/>
      <c r="B150" s="53" t="s">
        <v>60</v>
      </c>
      <c r="C150" s="105">
        <f t="shared" si="12"/>
        <v>90.877634316917266</v>
      </c>
      <c r="D150" s="84">
        <v>95.62</v>
      </c>
      <c r="E150" s="84">
        <v>95.06</v>
      </c>
      <c r="F150" s="84">
        <v>97.12</v>
      </c>
      <c r="G150" s="84">
        <v>127.28</v>
      </c>
      <c r="H150" s="85">
        <v>95.8</v>
      </c>
      <c r="I150" s="162">
        <f t="shared" si="9"/>
        <v>-6.6397991952568933</v>
      </c>
      <c r="J150" s="84">
        <v>-7.91</v>
      </c>
      <c r="K150" s="84">
        <v>-6.67</v>
      </c>
      <c r="L150" s="84">
        <v>-5.55</v>
      </c>
      <c r="M150" s="84">
        <v>0.17</v>
      </c>
      <c r="N150" s="85">
        <v>-7.86</v>
      </c>
      <c r="O150" s="162">
        <f t="shared" si="11"/>
        <v>-6.1541143062901043</v>
      </c>
      <c r="P150" s="84">
        <v>-7.06</v>
      </c>
      <c r="Q150" s="84">
        <v>-7.54</v>
      </c>
      <c r="R150" s="84">
        <v>-4.74</v>
      </c>
      <c r="S150" s="84">
        <v>9.9499999999999993</v>
      </c>
      <c r="T150" s="85">
        <v>-7</v>
      </c>
      <c r="U150" s="162">
        <f t="shared" si="10"/>
        <v>-4.2699347860876982</v>
      </c>
      <c r="V150" s="84">
        <v>-7.1</v>
      </c>
      <c r="W150" s="84">
        <v>-4.12</v>
      </c>
      <c r="X150" s="84">
        <v>-4.03</v>
      </c>
      <c r="Y150" s="84">
        <v>17.66</v>
      </c>
      <c r="Z150" s="85">
        <v>-7</v>
      </c>
    </row>
    <row r="151" spans="1:26" x14ac:dyDescent="0.25">
      <c r="A151" s="414"/>
      <c r="B151" s="53" t="s">
        <v>61</v>
      </c>
      <c r="C151" s="105">
        <f t="shared" si="12"/>
        <v>89.608456237671021</v>
      </c>
      <c r="D151" s="84">
        <v>95.62</v>
      </c>
      <c r="E151" s="84">
        <v>92.99</v>
      </c>
      <c r="F151" s="84">
        <v>94.15</v>
      </c>
      <c r="G151" s="84">
        <v>128.12</v>
      </c>
      <c r="H151" s="85">
        <v>95.8</v>
      </c>
      <c r="I151" s="162">
        <f t="shared" si="9"/>
        <v>-1.4103341284235889</v>
      </c>
      <c r="J151" s="84">
        <v>0</v>
      </c>
      <c r="K151" s="84">
        <v>-2.1800000000000002</v>
      </c>
      <c r="L151" s="84">
        <v>-3.06</v>
      </c>
      <c r="M151" s="84">
        <v>0.66</v>
      </c>
      <c r="N151" s="85">
        <v>0</v>
      </c>
      <c r="O151" s="162">
        <f t="shared" si="11"/>
        <v>-7.4647463649388079</v>
      </c>
      <c r="P151" s="84">
        <v>-7.06</v>
      </c>
      <c r="Q151" s="84">
        <v>-9.5500000000000007</v>
      </c>
      <c r="R151" s="84">
        <v>-7.65</v>
      </c>
      <c r="S151" s="84">
        <v>10.67</v>
      </c>
      <c r="T151" s="85">
        <v>-7</v>
      </c>
      <c r="U151" s="162">
        <f t="shared" si="10"/>
        <v>-5.5736642674246699</v>
      </c>
      <c r="V151" s="84">
        <v>-7.1</v>
      </c>
      <c r="W151" s="84">
        <v>-5.72</v>
      </c>
      <c r="X151" s="84">
        <v>-7.74</v>
      </c>
      <c r="Y151" s="84">
        <v>17.59</v>
      </c>
      <c r="Z151" s="85">
        <v>-7</v>
      </c>
    </row>
    <row r="152" spans="1:26" x14ac:dyDescent="0.25">
      <c r="A152" s="414"/>
      <c r="B152" s="53" t="s">
        <v>62</v>
      </c>
      <c r="C152" s="105">
        <f t="shared" si="12"/>
        <v>89.089437936374537</v>
      </c>
      <c r="D152" s="84">
        <v>95.62</v>
      </c>
      <c r="E152" s="84">
        <v>92.43</v>
      </c>
      <c r="F152" s="84">
        <v>93.52</v>
      </c>
      <c r="G152" s="84">
        <v>122.54</v>
      </c>
      <c r="H152" s="85">
        <v>95.8</v>
      </c>
      <c r="I152" s="162">
        <f t="shared" si="9"/>
        <v>-0.55081967962689204</v>
      </c>
      <c r="J152" s="84">
        <v>0</v>
      </c>
      <c r="K152" s="84">
        <v>-0.61</v>
      </c>
      <c r="L152" s="84">
        <v>-0.67</v>
      </c>
      <c r="M152" s="84">
        <v>-4.3600000000000003</v>
      </c>
      <c r="N152" s="85">
        <v>0</v>
      </c>
      <c r="O152" s="162">
        <f t="shared" si="11"/>
        <v>-8.0007168767432297</v>
      </c>
      <c r="P152" s="84">
        <v>-7.06</v>
      </c>
      <c r="Q152" s="84">
        <v>-10.1</v>
      </c>
      <c r="R152" s="84">
        <v>-8.27</v>
      </c>
      <c r="S152" s="84">
        <v>5.85</v>
      </c>
      <c r="T152" s="85">
        <v>-7</v>
      </c>
      <c r="U152" s="162">
        <f t="shared" si="10"/>
        <v>-5.8432074652116253</v>
      </c>
      <c r="V152" s="84">
        <v>-7.1</v>
      </c>
      <c r="W152" s="84">
        <v>-5.84</v>
      </c>
      <c r="X152" s="84">
        <v>-7.77</v>
      </c>
      <c r="Y152" s="84">
        <v>12.41</v>
      </c>
      <c r="Z152" s="85">
        <v>-7</v>
      </c>
    </row>
    <row r="153" spans="1:26" x14ac:dyDescent="0.25">
      <c r="A153" s="414"/>
      <c r="B153" s="53" t="s">
        <v>63</v>
      </c>
      <c r="C153" s="105">
        <f t="shared" si="12"/>
        <v>96.884577832502899</v>
      </c>
      <c r="D153" s="84">
        <v>102.89</v>
      </c>
      <c r="E153" s="84">
        <v>104.3</v>
      </c>
      <c r="F153" s="84">
        <v>95.55</v>
      </c>
      <c r="G153" s="84">
        <v>123</v>
      </c>
      <c r="H153" s="85">
        <v>103.01</v>
      </c>
      <c r="I153" s="162">
        <f>+J153*0.0732436472346786+K153*0.439461883408072+L153*0.152466367713005+M153*0.0597907324364724+N153*0.275037369207773</f>
        <v>8.6255904334828166</v>
      </c>
      <c r="J153" s="84">
        <v>7.6</v>
      </c>
      <c r="K153" s="84">
        <v>12.85</v>
      </c>
      <c r="L153" s="84">
        <v>2.17</v>
      </c>
      <c r="M153" s="84">
        <v>0.38</v>
      </c>
      <c r="N153" s="85">
        <v>7.52</v>
      </c>
      <c r="O153" s="162">
        <f t="shared" ref="O153:O180" si="13">+P153*0.0732436472346786+Q153*0.439461883408072+R153*0.152466367713005+S153*0.0597907324364724+T153*0.275037369207773</f>
        <v>4.9028400597904753E-2</v>
      </c>
      <c r="P153" s="84">
        <v>0</v>
      </c>
      <c r="Q153" s="84">
        <v>1.44</v>
      </c>
      <c r="R153" s="84">
        <v>-6.28</v>
      </c>
      <c r="S153" s="84">
        <v>6.25</v>
      </c>
      <c r="T153" s="85">
        <v>0</v>
      </c>
      <c r="U153" s="162">
        <f t="shared" ref="U153:U180" si="14">+V153*0.0732436472346786+W153*0.439461883408072+X153*0.152466367713005+Y153*0.0597907324364724+Z153*0.275037369207773</f>
        <v>1.7200000000000004</v>
      </c>
      <c r="V153" s="84">
        <v>-0.04</v>
      </c>
      <c r="W153" s="84">
        <v>3.6</v>
      </c>
      <c r="X153" s="84">
        <v>-2.08</v>
      </c>
      <c r="Y153" s="84">
        <v>7.66</v>
      </c>
      <c r="Z153" s="85">
        <v>0</v>
      </c>
    </row>
    <row r="154" spans="1:26" x14ac:dyDescent="0.25">
      <c r="A154" s="414"/>
      <c r="B154" s="53" t="s">
        <v>64</v>
      </c>
      <c r="C154" s="105">
        <f>IF($B154="Diciembre",C142/(1+O154/100),
IF($B154="Enero",C153*(1+O154/100),
IF($B154="Febrero",C152*(1+O154/100),
IF($B154="Marzo",C151*(1+O154/100),
IF($B154="Abril",C150*(1+O154/100),
IF($B154="Mayo",C149*(1+O154/100),
IF($B154="Junio",C148*(1+O154/100),
IF($B154="Julio",C147*(1+O154/100),
IF($B154="Agosto",C146*(1+O154/100),
IF($B154="Septiembre",C145*(1+O154/100),
IF($B154="Octubre",C144*(1+O154/100),
IF($B154="Noviembre",C143*(1+O154/100),"Error"))))))))))))</f>
        <v>96.865760458781452</v>
      </c>
      <c r="D154" s="84">
        <v>102.89</v>
      </c>
      <c r="E154" s="84">
        <v>103.77</v>
      </c>
      <c r="F154" s="84">
        <v>96.53</v>
      </c>
      <c r="G154" s="84">
        <v>124.1</v>
      </c>
      <c r="H154" s="85">
        <v>103.01</v>
      </c>
      <c r="I154" s="162">
        <f t="shared" ref="I154:I159" si="15">+J154*0.0732436472346786+K154*0.439461883408072+L154*0.152466367713005+M154*0.0597907324364724+N154*0.275037369207773</f>
        <v>-1.3871449925261133E-2</v>
      </c>
      <c r="J154" s="84">
        <v>0</v>
      </c>
      <c r="K154" s="84">
        <v>-0.51</v>
      </c>
      <c r="L154" s="84">
        <v>1.03</v>
      </c>
      <c r="M154" s="84">
        <v>0.89</v>
      </c>
      <c r="N154" s="85">
        <v>0</v>
      </c>
      <c r="O154" s="162">
        <f t="shared" si="13"/>
        <v>2.9596412556051777E-2</v>
      </c>
      <c r="P154" s="84">
        <v>0</v>
      </c>
      <c r="Q154" s="84">
        <v>0.93</v>
      </c>
      <c r="R154" s="84">
        <v>-5.31</v>
      </c>
      <c r="S154" s="84">
        <v>7.2</v>
      </c>
      <c r="T154" s="85">
        <v>0</v>
      </c>
      <c r="U154" s="162">
        <f t="shared" si="14"/>
        <v>0.92376681614349676</v>
      </c>
      <c r="V154" s="84">
        <v>0</v>
      </c>
      <c r="W154" s="84">
        <v>2.4</v>
      </c>
      <c r="X154" s="84">
        <v>-4</v>
      </c>
      <c r="Y154" s="84">
        <v>8.01</v>
      </c>
      <c r="Z154" s="85">
        <v>0</v>
      </c>
    </row>
    <row r="155" spans="1:26" x14ac:dyDescent="0.25">
      <c r="A155" s="414"/>
      <c r="B155" s="53" t="s">
        <v>65</v>
      </c>
      <c r="C155" s="105">
        <f t="shared" si="12"/>
        <v>97.405442737112423</v>
      </c>
      <c r="D155" s="84">
        <v>102.89</v>
      </c>
      <c r="E155" s="84">
        <v>103.77</v>
      </c>
      <c r="F155" s="84">
        <v>99.82</v>
      </c>
      <c r="G155" s="84">
        <v>125.39</v>
      </c>
      <c r="H155" s="85">
        <v>103.01</v>
      </c>
      <c r="I155" s="162">
        <f t="shared" si="15"/>
        <v>0.58056801195814833</v>
      </c>
      <c r="J155" s="84">
        <v>0</v>
      </c>
      <c r="K155" s="84">
        <v>0</v>
      </c>
      <c r="L155" s="84">
        <v>3.4</v>
      </c>
      <c r="M155" s="84">
        <v>1.04</v>
      </c>
      <c r="N155" s="85">
        <v>0</v>
      </c>
      <c r="O155" s="162">
        <f t="shared" si="13"/>
        <v>0.58690582959641224</v>
      </c>
      <c r="P155" s="84">
        <v>0</v>
      </c>
      <c r="Q155" s="84">
        <v>0.93</v>
      </c>
      <c r="R155" s="84">
        <v>-2.09</v>
      </c>
      <c r="S155" s="84">
        <v>8.31</v>
      </c>
      <c r="T155" s="85">
        <v>0</v>
      </c>
      <c r="U155" s="162">
        <f t="shared" si="14"/>
        <v>0.63721973094170292</v>
      </c>
      <c r="V155" s="84">
        <v>0</v>
      </c>
      <c r="W155" s="84">
        <v>1.53</v>
      </c>
      <c r="X155" s="84">
        <v>-3.76</v>
      </c>
      <c r="Y155" s="84">
        <v>9</v>
      </c>
      <c r="Z155" s="85">
        <v>0</v>
      </c>
    </row>
    <row r="156" spans="1:26" x14ac:dyDescent="0.25">
      <c r="A156" s="569"/>
      <c r="B156" s="54" t="s">
        <v>66</v>
      </c>
      <c r="C156" s="108">
        <f>IF($B156="Diciembre",C144/(1+O156/100),
IF($B156="Enero",C155*(1+O156/100),
IF($B156="Febrero",C154*(1+O156/100),
IF($B156="Marzo",C153*(1+O156/100),
IF($B156="Abril",C152*(1+O156/100),
IF($B156="Mayo",C151*(1+O156/100),
IF($B156="Junio",C150*(1+O156/100),
IF($B156="Julio",C149*(1+O156/100),
IF($B156="Agosto",C148*(1+O156/100),
IF($B156="Septiembre",C147*(1+O156/100),
IF($B156="Octubre",C146*(1+O156/100),
IF($B156="Noviembre",C145*(1+O156/100),"Error"))))))))))))</f>
        <v>95.639307177839498</v>
      </c>
      <c r="D156" s="88">
        <v>102.89</v>
      </c>
      <c r="E156" s="88">
        <v>103.75</v>
      </c>
      <c r="F156" s="88">
        <v>104.16</v>
      </c>
      <c r="G156" s="88">
        <v>125.89</v>
      </c>
      <c r="H156" s="89">
        <v>103.01</v>
      </c>
      <c r="I156" s="163">
        <f t="shared" si="15"/>
        <v>0.67835575485799926</v>
      </c>
      <c r="J156" s="88">
        <v>0</v>
      </c>
      <c r="K156" s="88">
        <v>-0.02</v>
      </c>
      <c r="L156" s="88">
        <v>4.3499999999999996</v>
      </c>
      <c r="M156" s="88">
        <v>0.4</v>
      </c>
      <c r="N156" s="89">
        <v>0</v>
      </c>
      <c r="O156" s="163">
        <f t="shared" si="13"/>
        <v>1.2524065769805699</v>
      </c>
      <c r="P156" s="88">
        <v>0</v>
      </c>
      <c r="Q156" s="88">
        <v>0.91</v>
      </c>
      <c r="R156" s="88">
        <v>2.16</v>
      </c>
      <c r="S156" s="88">
        <v>8.75</v>
      </c>
      <c r="T156" s="89">
        <v>0</v>
      </c>
      <c r="U156" s="163">
        <f t="shared" si="14"/>
        <v>1.2524065769805699</v>
      </c>
      <c r="V156" s="88">
        <v>0</v>
      </c>
      <c r="W156" s="88">
        <v>0.91</v>
      </c>
      <c r="X156" s="88">
        <v>2.16</v>
      </c>
      <c r="Y156" s="88">
        <v>8.75</v>
      </c>
      <c r="Z156" s="89">
        <v>0</v>
      </c>
    </row>
    <row r="157" spans="1:26" x14ac:dyDescent="0.25">
      <c r="A157" s="479">
        <v>2021</v>
      </c>
      <c r="B157" s="236" t="s">
        <v>55</v>
      </c>
      <c r="C157" s="228">
        <f>IF($B157="Diciembre",C145/(1+O157/100),
IF($B157="Enero",C156*(1+O157/100),
IF($B157="Febrero",C155*(1+O157/100),
IF($B157="Marzo",C154*(1+O157/100),
IF($B157="Abril",C153*(1+O157/100),
IF($B157="Mayo",C152*(1+O157/100),
IF($B157="Junio",C151*(1+O157/100),
IF($B157="Julio",C150*(1+O157/100),
IF($B157="Agosto",C149*(1+O157/100),
IF($B157="Septiembre",C148*(1+O157/100),
IF($B157="Octubre",C147*(1+O157/100),
IF($B157="Noviembre",C146*(1+O157/100),"Error"))))))))))))</f>
        <v>95.190760256761493</v>
      </c>
      <c r="D157" s="229">
        <v>102.89</v>
      </c>
      <c r="E157" s="229">
        <v>104.02</v>
      </c>
      <c r="F157" s="229">
        <v>99.68</v>
      </c>
      <c r="G157" s="229">
        <v>127.41</v>
      </c>
      <c r="H157" s="234">
        <v>103.01</v>
      </c>
      <c r="I157" s="246">
        <f t="shared" si="15"/>
        <v>-0.46899850523169118</v>
      </c>
      <c r="J157" s="229">
        <v>0</v>
      </c>
      <c r="K157" s="229">
        <v>0.26</v>
      </c>
      <c r="L157" s="229">
        <v>-4.3</v>
      </c>
      <c r="M157" s="229">
        <v>1.21</v>
      </c>
      <c r="N157" s="234">
        <v>0</v>
      </c>
      <c r="O157" s="246">
        <f t="shared" si="13"/>
        <v>-0.46899850523169118</v>
      </c>
      <c r="P157" s="229">
        <v>0</v>
      </c>
      <c r="Q157" s="229">
        <v>0.26</v>
      </c>
      <c r="R157" s="229">
        <v>-4.3</v>
      </c>
      <c r="S157" s="229">
        <v>1.21</v>
      </c>
      <c r="T157" s="234">
        <v>0</v>
      </c>
      <c r="U157" s="246">
        <f t="shared" si="14"/>
        <v>2.4713602391629319</v>
      </c>
      <c r="V157" s="229">
        <v>0</v>
      </c>
      <c r="W157" s="229">
        <v>3.94</v>
      </c>
      <c r="X157" s="229">
        <v>0.99</v>
      </c>
      <c r="Y157" s="229">
        <v>9.85</v>
      </c>
      <c r="Z157" s="234">
        <v>0</v>
      </c>
    </row>
    <row r="158" spans="1:26" x14ac:dyDescent="0.25">
      <c r="A158" s="480"/>
      <c r="B158" s="53" t="s">
        <v>56</v>
      </c>
      <c r="C158" s="105">
        <f t="shared" ref="C158:C180" si="16">IF($B158="Diciembre",C146/(1+O158/100),
IF($B158="Enero",C157*(1+O158/100),
IF($B158="Febrero",C156*(1+O158/100),
IF($B158="Marzo",C155*(1+O158/100),
IF($B158="Abril",C154*(1+O158/100),
IF($B158="Mayo",C153*(1+O158/100),
IF($B158="Junio",C152*(1+O158/100),
IF($B158="Julio",C151*(1+O158/100),
IF($B158="Agosto",C150*(1+O158/100),
IF($B158="Septiembre",C149*(1+O158/100),
IF($B158="Octubre",C148*(1+O158/100),
IF($B158="Noviembre",C147*(1+O158/100),"Error"))))))))))))</f>
        <v>96.093343709374352</v>
      </c>
      <c r="D158" s="84">
        <v>102.89</v>
      </c>
      <c r="E158" s="84">
        <v>104.53</v>
      </c>
      <c r="F158" s="84">
        <v>100.67</v>
      </c>
      <c r="G158" s="84">
        <v>139.71</v>
      </c>
      <c r="H158" s="85">
        <v>103.01</v>
      </c>
      <c r="I158" s="162">
        <f t="shared" si="15"/>
        <v>0.94325859491778885</v>
      </c>
      <c r="J158" s="84">
        <v>0</v>
      </c>
      <c r="K158" s="84">
        <v>0.49</v>
      </c>
      <c r="L158" s="84">
        <v>0.99</v>
      </c>
      <c r="M158" s="84">
        <v>9.65</v>
      </c>
      <c r="N158" s="85">
        <v>0</v>
      </c>
      <c r="O158" s="162">
        <f t="shared" si="13"/>
        <v>0.47473841554558949</v>
      </c>
      <c r="P158" s="84">
        <v>0</v>
      </c>
      <c r="Q158" s="84">
        <v>0.75</v>
      </c>
      <c r="R158" s="84">
        <v>-3.35</v>
      </c>
      <c r="S158" s="84">
        <v>10.97</v>
      </c>
      <c r="T158" s="85">
        <v>0</v>
      </c>
      <c r="U158" s="162">
        <f t="shared" si="14"/>
        <v>0.45671150971599278</v>
      </c>
      <c r="V158" s="84">
        <v>0</v>
      </c>
      <c r="W158" s="84">
        <v>0.56999999999999995</v>
      </c>
      <c r="X158" s="84">
        <v>-3.82</v>
      </c>
      <c r="Y158" s="84">
        <v>13.19</v>
      </c>
      <c r="Z158" s="85">
        <v>0</v>
      </c>
    </row>
    <row r="159" spans="1:26" x14ac:dyDescent="0.25">
      <c r="A159" s="480"/>
      <c r="B159" s="53" t="s">
        <v>57</v>
      </c>
      <c r="C159" s="105">
        <f t="shared" si="16"/>
        <v>99.888651659672462</v>
      </c>
      <c r="D159" s="84">
        <v>106.73</v>
      </c>
      <c r="E159" s="84">
        <v>108.14</v>
      </c>
      <c r="F159" s="84">
        <v>105.38</v>
      </c>
      <c r="G159" s="84">
        <v>141.11000000000001</v>
      </c>
      <c r="H159" s="85">
        <v>108.28</v>
      </c>
      <c r="I159" s="162">
        <f t="shared" si="15"/>
        <v>3.9758594917787793</v>
      </c>
      <c r="J159" s="84">
        <v>3.73</v>
      </c>
      <c r="K159" s="84">
        <v>3.46</v>
      </c>
      <c r="L159" s="84">
        <v>4.68</v>
      </c>
      <c r="M159" s="84">
        <v>1.01</v>
      </c>
      <c r="N159" s="85">
        <v>5.12</v>
      </c>
      <c r="O159" s="162">
        <f t="shared" si="13"/>
        <v>4.4430941704035911</v>
      </c>
      <c r="P159" s="84">
        <v>3.73</v>
      </c>
      <c r="Q159" s="84">
        <v>4.2300000000000004</v>
      </c>
      <c r="R159" s="84">
        <v>1.18</v>
      </c>
      <c r="S159" s="84">
        <v>12.09</v>
      </c>
      <c r="T159" s="85">
        <v>5.12</v>
      </c>
      <c r="U159" s="162">
        <f t="shared" si="14"/>
        <v>3.700000000000002</v>
      </c>
      <c r="V159" s="84">
        <v>2.78</v>
      </c>
      <c r="W159" s="84">
        <v>4.24</v>
      </c>
      <c r="X159" s="84">
        <v>-1.7</v>
      </c>
      <c r="Y159" s="84">
        <v>12.65</v>
      </c>
      <c r="Z159" s="85">
        <v>4.13</v>
      </c>
    </row>
    <row r="160" spans="1:26" x14ac:dyDescent="0.25">
      <c r="A160" s="480"/>
      <c r="B160" s="53" t="s">
        <v>58</v>
      </c>
      <c r="C160" s="105">
        <f t="shared" si="16"/>
        <v>100.41453918640551</v>
      </c>
      <c r="D160" s="84">
        <v>106.73</v>
      </c>
      <c r="E160" s="84">
        <v>108.79</v>
      </c>
      <c r="F160" s="84">
        <v>107.17</v>
      </c>
      <c r="G160" s="84">
        <v>141.34</v>
      </c>
      <c r="H160" s="85">
        <v>108.28</v>
      </c>
      <c r="I160" s="162">
        <f t="shared" ref="I160:I180" si="17">+J160*0.0732436472346786+K160*0.439461883408072+L160*0.152466367713005+M160*0.0597907324364724+N160*0.275037369207773</f>
        <v>0.53243647234678737</v>
      </c>
      <c r="J160" s="84">
        <v>0</v>
      </c>
      <c r="K160" s="84">
        <v>0.6</v>
      </c>
      <c r="L160" s="84">
        <v>1.7</v>
      </c>
      <c r="M160" s="84">
        <v>0.16</v>
      </c>
      <c r="N160" s="85">
        <v>0</v>
      </c>
      <c r="O160" s="162">
        <f t="shared" si="13"/>
        <v>4.9929596412556094</v>
      </c>
      <c r="P160" s="84">
        <v>3.73</v>
      </c>
      <c r="Q160" s="84">
        <v>4.8600000000000003</v>
      </c>
      <c r="R160" s="84">
        <v>2.9</v>
      </c>
      <c r="S160" s="84">
        <v>12.27</v>
      </c>
      <c r="T160" s="85">
        <v>5.12</v>
      </c>
      <c r="U160" s="162">
        <f t="shared" si="14"/>
        <v>2.1633781763826621</v>
      </c>
      <c r="V160" s="84">
        <v>2.78</v>
      </c>
      <c r="W160" s="84">
        <v>0.38</v>
      </c>
      <c r="X160" s="84">
        <v>-0.28000000000000003</v>
      </c>
      <c r="Y160" s="84">
        <v>11.7</v>
      </c>
      <c r="Z160" s="85">
        <v>4.13</v>
      </c>
    </row>
    <row r="161" spans="1:26" x14ac:dyDescent="0.25">
      <c r="A161" s="480"/>
      <c r="B161" s="53" t="s">
        <v>59</v>
      </c>
      <c r="C161" s="105">
        <f t="shared" si="16"/>
        <v>100.54337348181457</v>
      </c>
      <c r="D161" s="84">
        <v>106.73</v>
      </c>
      <c r="E161" s="84">
        <v>109.44</v>
      </c>
      <c r="F161" s="84">
        <v>106.08</v>
      </c>
      <c r="G161" s="84">
        <v>141.72</v>
      </c>
      <c r="H161" s="85">
        <v>108.28</v>
      </c>
      <c r="I161" s="162">
        <f t="shared" si="17"/>
        <v>0.12430493273542564</v>
      </c>
      <c r="J161" s="84">
        <v>0</v>
      </c>
      <c r="K161" s="84">
        <v>0.6</v>
      </c>
      <c r="L161" s="84">
        <v>-1.02</v>
      </c>
      <c r="M161" s="84">
        <v>0.27</v>
      </c>
      <c r="N161" s="85">
        <v>0</v>
      </c>
      <c r="O161" s="162">
        <f t="shared" si="13"/>
        <v>5.1276681614349817</v>
      </c>
      <c r="P161" s="84">
        <v>3.73</v>
      </c>
      <c r="Q161" s="84">
        <v>5.49</v>
      </c>
      <c r="R161" s="84">
        <v>1.85</v>
      </c>
      <c r="S161" s="84">
        <v>12.57</v>
      </c>
      <c r="T161" s="85">
        <v>5.12</v>
      </c>
      <c r="U161" s="162">
        <f t="shared" si="14"/>
        <v>5.784693572496268</v>
      </c>
      <c r="V161" s="84">
        <v>2.78</v>
      </c>
      <c r="W161" s="84">
        <v>7.45</v>
      </c>
      <c r="X161" s="84">
        <v>3.16</v>
      </c>
      <c r="Y161" s="84">
        <v>11.53</v>
      </c>
      <c r="Z161" s="85">
        <v>4.13</v>
      </c>
    </row>
    <row r="162" spans="1:26" x14ac:dyDescent="0.25">
      <c r="A162" s="480"/>
      <c r="B162" s="53" t="s">
        <v>60</v>
      </c>
      <c r="C162" s="105">
        <f t="shared" si="16"/>
        <v>100.65382330053745</v>
      </c>
      <c r="D162" s="84">
        <v>106.73</v>
      </c>
      <c r="E162" s="84">
        <v>110.1</v>
      </c>
      <c r="F162" s="84">
        <v>106.31</v>
      </c>
      <c r="G162" s="84">
        <v>137.62</v>
      </c>
      <c r="H162" s="85">
        <v>108.28</v>
      </c>
      <c r="I162" s="162">
        <f t="shared" si="17"/>
        <v>0.1244245142002991</v>
      </c>
      <c r="J162" s="84">
        <v>0</v>
      </c>
      <c r="K162" s="84">
        <v>0.6</v>
      </c>
      <c r="L162" s="84">
        <v>0.22</v>
      </c>
      <c r="M162" s="84">
        <v>-2.89</v>
      </c>
      <c r="N162" s="85">
        <v>0</v>
      </c>
      <c r="O162" s="162">
        <f t="shared" si="13"/>
        <v>5.2431539611360281</v>
      </c>
      <c r="P162" s="84">
        <v>3.73</v>
      </c>
      <c r="Q162" s="84">
        <v>6.12</v>
      </c>
      <c r="R162" s="84">
        <v>2.0699999999999998</v>
      </c>
      <c r="S162" s="84">
        <v>9.31</v>
      </c>
      <c r="T162" s="85">
        <v>5.12</v>
      </c>
      <c r="U162" s="162">
        <f t="shared" si="14"/>
        <v>13.311464872944708</v>
      </c>
      <c r="V162" s="84">
        <v>11.61</v>
      </c>
      <c r="W162" s="84">
        <v>15.82</v>
      </c>
      <c r="X162" s="84">
        <v>9.4600000000000009</v>
      </c>
      <c r="Y162" s="84">
        <v>8.1199999999999992</v>
      </c>
      <c r="Z162" s="85">
        <v>13.02</v>
      </c>
    </row>
    <row r="163" spans="1:26" x14ac:dyDescent="0.25">
      <c r="A163" s="480"/>
      <c r="B163" s="53" t="s">
        <v>61</v>
      </c>
      <c r="C163" s="105">
        <f t="shared" si="16"/>
        <v>101.48218264509839</v>
      </c>
      <c r="D163" s="84">
        <v>106.73</v>
      </c>
      <c r="E163" s="84">
        <v>110.76</v>
      </c>
      <c r="F163" s="84">
        <v>109.48</v>
      </c>
      <c r="G163" s="84">
        <v>140.16999999999999</v>
      </c>
      <c r="H163" s="85">
        <v>108.28</v>
      </c>
      <c r="I163" s="162">
        <f t="shared" si="17"/>
        <v>0.82863976083707214</v>
      </c>
      <c r="J163" s="84">
        <v>0</v>
      </c>
      <c r="K163" s="84">
        <v>0.6</v>
      </c>
      <c r="L163" s="84">
        <v>2.98</v>
      </c>
      <c r="M163" s="84">
        <v>1.85</v>
      </c>
      <c r="N163" s="85">
        <v>0</v>
      </c>
      <c r="O163" s="162">
        <f t="shared" si="13"/>
        <v>6.1092825112107683</v>
      </c>
      <c r="P163" s="84">
        <v>3.73</v>
      </c>
      <c r="Q163" s="84">
        <v>6.76</v>
      </c>
      <c r="R163" s="84">
        <v>5.1100000000000003</v>
      </c>
      <c r="S163" s="84">
        <v>11.34</v>
      </c>
      <c r="T163" s="85">
        <v>5.12</v>
      </c>
      <c r="U163" s="162">
        <f t="shared" si="14"/>
        <v>15.873647234678643</v>
      </c>
      <c r="V163" s="84">
        <v>11.61</v>
      </c>
      <c r="W163" s="84">
        <v>19.11</v>
      </c>
      <c r="X163" s="84">
        <v>16.28</v>
      </c>
      <c r="Y163" s="84">
        <v>9.4</v>
      </c>
      <c r="Z163" s="85">
        <v>13.02</v>
      </c>
    </row>
    <row r="164" spans="1:26" x14ac:dyDescent="0.25">
      <c r="A164" s="480"/>
      <c r="B164" s="53" t="s">
        <v>62</v>
      </c>
      <c r="C164" s="105">
        <f t="shared" si="16"/>
        <v>101.01753858502454</v>
      </c>
      <c r="D164" s="84">
        <v>106.4</v>
      </c>
      <c r="E164" s="84">
        <v>111.43</v>
      </c>
      <c r="F164" s="84">
        <v>111.55</v>
      </c>
      <c r="G164" s="84">
        <v>121.13</v>
      </c>
      <c r="H164" s="85">
        <v>107.75</v>
      </c>
      <c r="I164" s="162">
        <f t="shared" si="17"/>
        <v>-0.41759342301943159</v>
      </c>
      <c r="J164" s="84">
        <v>-0.31</v>
      </c>
      <c r="K164" s="84">
        <v>0.6</v>
      </c>
      <c r="L164" s="84">
        <v>1.89</v>
      </c>
      <c r="M164" s="84">
        <v>-13.58</v>
      </c>
      <c r="N164" s="85">
        <v>-0.49</v>
      </c>
      <c r="O164" s="162">
        <f t="shared" si="13"/>
        <v>5.6234529147982135</v>
      </c>
      <c r="P164" s="84">
        <v>3.41</v>
      </c>
      <c r="Q164" s="84">
        <v>7.4</v>
      </c>
      <c r="R164" s="84">
        <v>7.1</v>
      </c>
      <c r="S164" s="84">
        <v>-3.78</v>
      </c>
      <c r="T164" s="85">
        <v>4.5999999999999996</v>
      </c>
      <c r="U164" s="162">
        <f t="shared" si="14"/>
        <v>16.159775784753379</v>
      </c>
      <c r="V164" s="84">
        <v>11.27</v>
      </c>
      <c r="W164" s="84">
        <v>20.56</v>
      </c>
      <c r="X164" s="84">
        <v>19.27</v>
      </c>
      <c r="Y164" s="84">
        <v>-1.1499999999999999</v>
      </c>
      <c r="Z164" s="85">
        <v>12.47</v>
      </c>
    </row>
    <row r="165" spans="1:26" x14ac:dyDescent="0.25">
      <c r="A165" s="480"/>
      <c r="B165" s="53" t="s">
        <v>63</v>
      </c>
      <c r="C165" s="105">
        <f t="shared" si="16"/>
        <v>101.92581179014213</v>
      </c>
      <c r="D165" s="84">
        <v>108.81</v>
      </c>
      <c r="E165" s="84">
        <v>112.09</v>
      </c>
      <c r="F165" s="84">
        <v>108.28</v>
      </c>
      <c r="G165" s="84">
        <v>124.88</v>
      </c>
      <c r="H165" s="85">
        <v>110.73</v>
      </c>
      <c r="I165" s="162">
        <f t="shared" si="17"/>
        <v>0.93061285500747315</v>
      </c>
      <c r="J165" s="84">
        <v>2.2599999999999998</v>
      </c>
      <c r="K165" s="84">
        <v>0.6</v>
      </c>
      <c r="L165" s="84">
        <v>-2.92</v>
      </c>
      <c r="M165" s="84">
        <v>3.09</v>
      </c>
      <c r="N165" s="85">
        <v>2.77</v>
      </c>
      <c r="O165" s="162">
        <f t="shared" si="13"/>
        <v>6.57313901345292</v>
      </c>
      <c r="P165" s="84">
        <v>5.75</v>
      </c>
      <c r="Q165" s="84">
        <v>8.0399999999999991</v>
      </c>
      <c r="R165" s="84">
        <v>3.96</v>
      </c>
      <c r="S165" s="84">
        <v>-0.8</v>
      </c>
      <c r="T165" s="85">
        <v>7.5</v>
      </c>
      <c r="U165" s="162">
        <f t="shared" si="14"/>
        <v>7.8905680119581563</v>
      </c>
      <c r="V165" s="84">
        <v>5.75</v>
      </c>
      <c r="W165" s="84">
        <v>7.47</v>
      </c>
      <c r="X165" s="84">
        <v>13.33</v>
      </c>
      <c r="Y165" s="84">
        <v>1.53</v>
      </c>
      <c r="Z165" s="85">
        <v>7.5</v>
      </c>
    </row>
    <row r="166" spans="1:26" x14ac:dyDescent="0.25">
      <c r="A166" s="480"/>
      <c r="B166" s="53" t="s">
        <v>64</v>
      </c>
      <c r="C166" s="105">
        <f t="shared" si="16"/>
        <v>101.82079439843386</v>
      </c>
      <c r="D166" s="84">
        <v>108.81</v>
      </c>
      <c r="E166" s="84">
        <v>112.77</v>
      </c>
      <c r="F166" s="84">
        <v>104.86</v>
      </c>
      <c r="G166" s="84">
        <v>127.09</v>
      </c>
      <c r="H166" s="85">
        <v>110.73</v>
      </c>
      <c r="I166" s="162">
        <f t="shared" si="17"/>
        <v>-0.11228699551569646</v>
      </c>
      <c r="J166" s="84">
        <v>0</v>
      </c>
      <c r="K166" s="84">
        <v>0.6</v>
      </c>
      <c r="L166" s="84">
        <v>-3.16</v>
      </c>
      <c r="M166" s="84">
        <v>1.77</v>
      </c>
      <c r="N166" s="85">
        <v>0</v>
      </c>
      <c r="O166" s="162">
        <f t="shared" si="13"/>
        <v>6.4633333333333374</v>
      </c>
      <c r="P166" s="84">
        <v>5.75</v>
      </c>
      <c r="Q166" s="84">
        <v>8.69</v>
      </c>
      <c r="R166" s="84">
        <v>0.68</v>
      </c>
      <c r="S166" s="84">
        <v>0.95</v>
      </c>
      <c r="T166" s="85">
        <v>7.5</v>
      </c>
      <c r="U166" s="162">
        <f t="shared" si="14"/>
        <v>7.7539461883408158</v>
      </c>
      <c r="V166" s="84">
        <v>5.75</v>
      </c>
      <c r="W166" s="84">
        <v>8.67</v>
      </c>
      <c r="X166" s="84">
        <v>8.6300000000000008</v>
      </c>
      <c r="Y166" s="84">
        <v>2.41</v>
      </c>
      <c r="Z166" s="85">
        <v>7.5</v>
      </c>
    </row>
    <row r="167" spans="1:26" x14ac:dyDescent="0.25">
      <c r="A167" s="480"/>
      <c r="B167" s="53" t="s">
        <v>65</v>
      </c>
      <c r="C167" s="105">
        <f t="shared" si="16"/>
        <v>103.67471018818522</v>
      </c>
      <c r="D167" s="84">
        <v>108.81</v>
      </c>
      <c r="E167" s="84">
        <v>115.02</v>
      </c>
      <c r="F167" s="84">
        <v>110.59</v>
      </c>
      <c r="G167" s="84">
        <v>130.11000000000001</v>
      </c>
      <c r="H167" s="85">
        <v>110.74</v>
      </c>
      <c r="I167" s="162">
        <f t="shared" si="17"/>
        <v>1.8564424514200335</v>
      </c>
      <c r="J167" s="84">
        <v>0</v>
      </c>
      <c r="K167" s="84">
        <v>2</v>
      </c>
      <c r="L167" s="84">
        <v>5.46</v>
      </c>
      <c r="M167" s="84">
        <v>2.38</v>
      </c>
      <c r="N167" s="85">
        <v>0.01</v>
      </c>
      <c r="O167" s="162">
        <f t="shared" si="13"/>
        <v>8.4017787742899905</v>
      </c>
      <c r="P167" s="84">
        <v>5.75</v>
      </c>
      <c r="Q167" s="84">
        <v>10.86</v>
      </c>
      <c r="R167" s="84">
        <v>6.18</v>
      </c>
      <c r="S167" s="84">
        <v>3.35</v>
      </c>
      <c r="T167" s="85">
        <v>7.51</v>
      </c>
      <c r="U167" s="162">
        <f t="shared" si="14"/>
        <v>9.1247683109118185</v>
      </c>
      <c r="V167" s="84">
        <v>5.75</v>
      </c>
      <c r="W167" s="84">
        <v>10.85</v>
      </c>
      <c r="X167" s="84">
        <v>10.79</v>
      </c>
      <c r="Y167" s="84">
        <v>3.76</v>
      </c>
      <c r="Z167" s="85">
        <v>7.51</v>
      </c>
    </row>
    <row r="168" spans="1:26" x14ac:dyDescent="0.25">
      <c r="A168" s="481"/>
      <c r="B168" s="54" t="s">
        <v>66</v>
      </c>
      <c r="C168" s="108">
        <f t="shared" si="16"/>
        <v>87.467693480588494</v>
      </c>
      <c r="D168" s="88">
        <v>108.81</v>
      </c>
      <c r="E168" s="88">
        <v>117.32</v>
      </c>
      <c r="F168" s="88">
        <v>110.19</v>
      </c>
      <c r="G168" s="88">
        <v>130.63</v>
      </c>
      <c r="H168" s="89">
        <v>110.74</v>
      </c>
      <c r="I168" s="163">
        <f t="shared" si="17"/>
        <v>0.84795216741405122</v>
      </c>
      <c r="J168" s="88">
        <v>0</v>
      </c>
      <c r="K168" s="88">
        <v>2</v>
      </c>
      <c r="L168" s="88">
        <v>-0.36</v>
      </c>
      <c r="M168" s="88">
        <v>0.4</v>
      </c>
      <c r="N168" s="89">
        <v>0</v>
      </c>
      <c r="O168" s="163">
        <f t="shared" si="13"/>
        <v>9.3424364723467939</v>
      </c>
      <c r="P168" s="88">
        <v>5.75</v>
      </c>
      <c r="Q168" s="88">
        <v>13.08</v>
      </c>
      <c r="R168" s="88">
        <v>5.79</v>
      </c>
      <c r="S168" s="88">
        <v>3.76</v>
      </c>
      <c r="T168" s="89">
        <v>7.51</v>
      </c>
      <c r="U168" s="163">
        <f t="shared" si="14"/>
        <v>9.3424364723467939</v>
      </c>
      <c r="V168" s="88">
        <v>5.75</v>
      </c>
      <c r="W168" s="88">
        <v>13.08</v>
      </c>
      <c r="X168" s="88">
        <v>5.79</v>
      </c>
      <c r="Y168" s="88">
        <v>3.76</v>
      </c>
      <c r="Z168" s="89">
        <v>7.51</v>
      </c>
    </row>
    <row r="169" spans="1:26" ht="12.75" customHeight="1" x14ac:dyDescent="0.25">
      <c r="A169" s="479">
        <v>2022</v>
      </c>
      <c r="B169" s="236" t="s">
        <v>55</v>
      </c>
      <c r="C169" s="228">
        <f t="shared" si="16"/>
        <v>88.898345930726009</v>
      </c>
      <c r="D169" s="229">
        <v>108.81</v>
      </c>
      <c r="E169" s="229">
        <v>119.67</v>
      </c>
      <c r="F169" s="229">
        <v>113.85</v>
      </c>
      <c r="G169" s="229">
        <v>136.1</v>
      </c>
      <c r="H169" s="234">
        <v>110.74</v>
      </c>
      <c r="I169" s="246">
        <f t="shared" si="17"/>
        <v>1.63563527653214</v>
      </c>
      <c r="J169" s="229">
        <v>0</v>
      </c>
      <c r="K169" s="229">
        <v>2</v>
      </c>
      <c r="L169" s="229">
        <v>3.32</v>
      </c>
      <c r="M169" s="229">
        <v>4.1900000000000004</v>
      </c>
      <c r="N169" s="234">
        <v>0</v>
      </c>
      <c r="O169" s="246">
        <f t="shared" si="13"/>
        <v>1.63563527653214</v>
      </c>
      <c r="P169" s="229">
        <v>0</v>
      </c>
      <c r="Q169" s="229">
        <v>2</v>
      </c>
      <c r="R169" s="229">
        <v>3.32</v>
      </c>
      <c r="S169" s="229">
        <v>4.1900000000000004</v>
      </c>
      <c r="T169" s="234">
        <v>0</v>
      </c>
      <c r="U169" s="246">
        <f t="shared" si="14"/>
        <v>11.670508221225722</v>
      </c>
      <c r="V169" s="229">
        <v>5.75</v>
      </c>
      <c r="W169" s="229">
        <v>15.04</v>
      </c>
      <c r="X169" s="229">
        <v>14.21</v>
      </c>
      <c r="Y169" s="229">
        <v>6.82</v>
      </c>
      <c r="Z169" s="234">
        <v>7.51</v>
      </c>
    </row>
    <row r="170" spans="1:26" ht="12.75" customHeight="1" x14ac:dyDescent="0.25">
      <c r="A170" s="480"/>
      <c r="B170" s="53" t="s">
        <v>56</v>
      </c>
      <c r="C170" s="105">
        <f t="shared" si="16"/>
        <v>89.714619549122659</v>
      </c>
      <c r="D170" s="84">
        <v>108.66</v>
      </c>
      <c r="E170" s="84">
        <v>121.46</v>
      </c>
      <c r="F170" s="84">
        <v>118.43</v>
      </c>
      <c r="G170" s="84">
        <v>128.52000000000001</v>
      </c>
      <c r="H170" s="85">
        <v>110.68</v>
      </c>
      <c r="I170" s="162">
        <f t="shared" si="17"/>
        <v>0.91457399103139225</v>
      </c>
      <c r="J170" s="84">
        <v>-0.13</v>
      </c>
      <c r="K170" s="84">
        <v>1.5</v>
      </c>
      <c r="L170" s="84">
        <v>4.03</v>
      </c>
      <c r="M170" s="84">
        <v>-5.57</v>
      </c>
      <c r="N170" s="85">
        <v>-0.06</v>
      </c>
      <c r="O170" s="162">
        <f t="shared" si="13"/>
        <v>2.5688639760837115</v>
      </c>
      <c r="P170" s="84">
        <v>-0.13</v>
      </c>
      <c r="Q170" s="84">
        <v>3.53</v>
      </c>
      <c r="R170" s="84">
        <v>7.48</v>
      </c>
      <c r="S170" s="84">
        <v>-1.62</v>
      </c>
      <c r="T170" s="85">
        <v>-0.06</v>
      </c>
      <c r="U170" s="162">
        <f t="shared" si="14"/>
        <v>11.789790732436487</v>
      </c>
      <c r="V170" s="84">
        <v>5.61</v>
      </c>
      <c r="W170" s="84">
        <v>16.2</v>
      </c>
      <c r="X170" s="84">
        <v>17.64</v>
      </c>
      <c r="Y170" s="84">
        <v>-8.01</v>
      </c>
      <c r="Z170" s="85">
        <v>7.45</v>
      </c>
    </row>
    <row r="171" spans="1:26" ht="12.75" customHeight="1" x14ac:dyDescent="0.25">
      <c r="A171" s="480"/>
      <c r="B171" s="53" t="s">
        <v>57</v>
      </c>
      <c r="C171" s="105">
        <f t="shared" si="16"/>
        <v>89.623294909516972</v>
      </c>
      <c r="D171" s="84">
        <v>115.07</v>
      </c>
      <c r="E171" s="84">
        <v>123.29</v>
      </c>
      <c r="F171" s="84">
        <v>109.35</v>
      </c>
      <c r="G171" s="84">
        <v>129.32</v>
      </c>
      <c r="H171" s="85">
        <v>110.68</v>
      </c>
      <c r="I171" s="162">
        <f t="shared" si="17"/>
        <v>-4.1016442451423933E-2</v>
      </c>
      <c r="J171" s="84">
        <v>5.9</v>
      </c>
      <c r="K171" s="84">
        <v>1.5</v>
      </c>
      <c r="L171" s="84">
        <v>-7.67</v>
      </c>
      <c r="M171" s="84">
        <v>0.62</v>
      </c>
      <c r="N171" s="85">
        <v>0</v>
      </c>
      <c r="O171" s="162">
        <f t="shared" si="13"/>
        <v>2.4644544095665171</v>
      </c>
      <c r="P171" s="84">
        <v>5.76</v>
      </c>
      <c r="Q171" s="84">
        <v>5.09</v>
      </c>
      <c r="R171" s="84">
        <v>-0.77</v>
      </c>
      <c r="S171" s="84">
        <v>-1.01</v>
      </c>
      <c r="T171" s="85">
        <v>-0.06</v>
      </c>
      <c r="U171" s="162">
        <f t="shared" si="14"/>
        <v>7.40923766816144</v>
      </c>
      <c r="V171" s="84">
        <v>7.82</v>
      </c>
      <c r="W171" s="84">
        <v>14</v>
      </c>
      <c r="X171" s="84">
        <v>3.76</v>
      </c>
      <c r="Y171" s="84">
        <v>-8.36</v>
      </c>
      <c r="Z171" s="85">
        <v>2.2200000000000002</v>
      </c>
    </row>
    <row r="172" spans="1:26" ht="15" customHeight="1" x14ac:dyDescent="0.25">
      <c r="A172" s="480"/>
      <c r="B172" s="53" t="s">
        <v>58</v>
      </c>
      <c r="C172" s="105">
        <f t="shared" si="16"/>
        <v>93.077771975041756</v>
      </c>
      <c r="D172" s="84">
        <v>118.83</v>
      </c>
      <c r="E172" s="84">
        <v>125.5</v>
      </c>
      <c r="F172" s="84">
        <v>123.57</v>
      </c>
      <c r="G172" s="84">
        <v>129.04</v>
      </c>
      <c r="H172" s="85">
        <v>114.34</v>
      </c>
      <c r="I172" s="162">
        <f t="shared" si="17"/>
        <v>3.9113452914798286</v>
      </c>
      <c r="J172" s="84">
        <v>3.27</v>
      </c>
      <c r="K172" s="84">
        <v>1.8</v>
      </c>
      <c r="L172" s="84">
        <v>13.01</v>
      </c>
      <c r="M172" s="84">
        <v>-0.22</v>
      </c>
      <c r="N172" s="85">
        <v>3.31</v>
      </c>
      <c r="O172" s="162">
        <f t="shared" si="13"/>
        <v>6.4138863976083798</v>
      </c>
      <c r="P172" s="84">
        <v>9.2100000000000009</v>
      </c>
      <c r="Q172" s="84">
        <v>6.98</v>
      </c>
      <c r="R172" s="84">
        <v>12.14</v>
      </c>
      <c r="S172" s="84">
        <v>-1.22</v>
      </c>
      <c r="T172" s="85">
        <v>3.25</v>
      </c>
      <c r="U172" s="162">
        <f t="shared" si="14"/>
        <v>10.932884902840073</v>
      </c>
      <c r="V172" s="84">
        <v>11.34</v>
      </c>
      <c r="W172" s="84">
        <v>15.36</v>
      </c>
      <c r="X172" s="84">
        <v>15.3</v>
      </c>
      <c r="Y172" s="84">
        <v>-8.7100000000000009</v>
      </c>
      <c r="Z172" s="85">
        <v>5.6</v>
      </c>
    </row>
    <row r="173" spans="1:26" ht="15" customHeight="1" x14ac:dyDescent="0.25">
      <c r="A173" s="480"/>
      <c r="B173" s="53" t="s">
        <v>59</v>
      </c>
      <c r="C173" s="105">
        <f t="shared" si="16"/>
        <v>93.481378506842304</v>
      </c>
      <c r="D173" s="84">
        <v>118.83</v>
      </c>
      <c r="E173" s="84">
        <v>127.76</v>
      </c>
      <c r="F173" s="84">
        <v>120.49</v>
      </c>
      <c r="G173" s="84">
        <v>129.97999999999999</v>
      </c>
      <c r="H173" s="85">
        <v>114.34</v>
      </c>
      <c r="I173" s="162">
        <f t="shared" si="17"/>
        <v>0.45503736920777199</v>
      </c>
      <c r="J173" s="84">
        <v>0</v>
      </c>
      <c r="K173" s="84">
        <v>1.8</v>
      </c>
      <c r="L173" s="84">
        <v>-2.4900000000000002</v>
      </c>
      <c r="M173" s="84">
        <v>0.73</v>
      </c>
      <c r="N173" s="85">
        <v>0</v>
      </c>
      <c r="O173" s="162">
        <f t="shared" si="13"/>
        <v>6.8753213751868545</v>
      </c>
      <c r="P173" s="84">
        <v>9.2100000000000009</v>
      </c>
      <c r="Q173" s="84">
        <v>8.9</v>
      </c>
      <c r="R173" s="84">
        <v>9.35</v>
      </c>
      <c r="S173" s="84">
        <v>-0.5</v>
      </c>
      <c r="T173" s="85">
        <v>3.25</v>
      </c>
      <c r="U173" s="162">
        <f t="shared" si="14"/>
        <v>11.303736920777293</v>
      </c>
      <c r="V173" s="84">
        <v>11.34</v>
      </c>
      <c r="W173" s="84">
        <v>16.739999999999998</v>
      </c>
      <c r="X173" s="84">
        <v>13.59</v>
      </c>
      <c r="Y173" s="84">
        <v>-8.2899999999999991</v>
      </c>
      <c r="Z173" s="85">
        <v>5.6</v>
      </c>
    </row>
    <row r="174" spans="1:26" ht="15" customHeight="1" x14ac:dyDescent="0.25">
      <c r="A174" s="480"/>
      <c r="B174" s="53" t="s">
        <v>60</v>
      </c>
      <c r="C174" s="105">
        <f t="shared" si="16"/>
        <v>96.213979076082509</v>
      </c>
      <c r="D174" s="84">
        <v>122.64</v>
      </c>
      <c r="E174" s="84">
        <v>130.06</v>
      </c>
      <c r="F174" s="84">
        <v>126.94</v>
      </c>
      <c r="G174" s="84">
        <v>134.19999999999999</v>
      </c>
      <c r="H174" s="85">
        <v>118.04</v>
      </c>
      <c r="I174" s="162">
        <f t="shared" si="17"/>
        <v>2.9265470852017978</v>
      </c>
      <c r="J174" s="84">
        <v>3.2</v>
      </c>
      <c r="K174" s="84">
        <v>1.8</v>
      </c>
      <c r="L174" s="84">
        <v>5.35</v>
      </c>
      <c r="M174" s="84">
        <v>3.25</v>
      </c>
      <c r="N174" s="85">
        <v>3.24</v>
      </c>
      <c r="O174" s="162">
        <f t="shared" si="13"/>
        <v>9.999446935724972</v>
      </c>
      <c r="P174" s="84">
        <v>12.71</v>
      </c>
      <c r="Q174" s="84">
        <v>10.86</v>
      </c>
      <c r="R174" s="84">
        <v>15.2</v>
      </c>
      <c r="S174" s="84">
        <v>2.73</v>
      </c>
      <c r="T174" s="85">
        <v>6.6</v>
      </c>
      <c r="U174" s="162">
        <f t="shared" si="14"/>
        <v>14.349910313901361</v>
      </c>
      <c r="V174" s="84">
        <v>14.91</v>
      </c>
      <c r="W174" s="84">
        <v>18.13</v>
      </c>
      <c r="X174" s="84">
        <v>19.399999999999999</v>
      </c>
      <c r="Y174" s="84">
        <v>-2.48</v>
      </c>
      <c r="Z174" s="85">
        <v>9.02</v>
      </c>
    </row>
    <row r="175" spans="1:26" ht="15" customHeight="1" x14ac:dyDescent="0.25">
      <c r="A175" s="480"/>
      <c r="B175" s="53" t="s">
        <v>61</v>
      </c>
      <c r="C175" s="105">
        <f t="shared" si="16"/>
        <v>96.853421520439554</v>
      </c>
      <c r="D175" s="84">
        <v>122.64</v>
      </c>
      <c r="E175" s="84">
        <v>132.66</v>
      </c>
      <c r="F175" s="84">
        <v>122.53</v>
      </c>
      <c r="G175" s="84">
        <v>142.18</v>
      </c>
      <c r="H175" s="85">
        <v>118.04</v>
      </c>
      <c r="I175" s="162">
        <f t="shared" si="17"/>
        <v>0.70349775784753266</v>
      </c>
      <c r="J175" s="84">
        <v>0</v>
      </c>
      <c r="K175" s="84">
        <v>2</v>
      </c>
      <c r="L175" s="84">
        <v>-3.48</v>
      </c>
      <c r="M175" s="84">
        <v>5.94</v>
      </c>
      <c r="N175" s="85">
        <v>0</v>
      </c>
      <c r="O175" s="162">
        <f t="shared" si="13"/>
        <v>10.730508221225719</v>
      </c>
      <c r="P175" s="84">
        <v>12.71</v>
      </c>
      <c r="Q175" s="84">
        <v>13.08</v>
      </c>
      <c r="R175" s="84">
        <v>11.2</v>
      </c>
      <c r="S175" s="84">
        <v>8.84</v>
      </c>
      <c r="T175" s="85">
        <v>6.6</v>
      </c>
      <c r="U175" s="162">
        <f t="shared" si="14"/>
        <v>14.168355754858011</v>
      </c>
      <c r="V175" s="84">
        <v>14.91</v>
      </c>
      <c r="W175" s="84">
        <v>19.78</v>
      </c>
      <c r="X175" s="84">
        <v>11.92</v>
      </c>
      <c r="Y175" s="84">
        <v>1.43</v>
      </c>
      <c r="Z175" s="85">
        <v>9.02</v>
      </c>
    </row>
    <row r="176" spans="1:26" ht="15" customHeight="1" x14ac:dyDescent="0.25">
      <c r="A176" s="480"/>
      <c r="B176" s="53" t="s">
        <v>62</v>
      </c>
      <c r="C176" s="105">
        <f t="shared" si="16"/>
        <v>96.969822847055056</v>
      </c>
      <c r="D176" s="84">
        <v>121.36</v>
      </c>
      <c r="E176" s="84">
        <v>135.32</v>
      </c>
      <c r="F176" s="84">
        <v>126.72</v>
      </c>
      <c r="G176" s="84">
        <v>122.63</v>
      </c>
      <c r="H176" s="85">
        <v>116.2</v>
      </c>
      <c r="I176" s="162">
        <f t="shared" si="17"/>
        <v>7.452914798206417E-2</v>
      </c>
      <c r="J176" s="84">
        <v>-1.04</v>
      </c>
      <c r="K176" s="84">
        <v>2</v>
      </c>
      <c r="L176" s="84">
        <v>3.43</v>
      </c>
      <c r="M176" s="84">
        <v>-13.75</v>
      </c>
      <c r="N176" s="85">
        <v>-1.56</v>
      </c>
      <c r="O176" s="162">
        <f t="shared" si="13"/>
        <v>10.8635874439462</v>
      </c>
      <c r="P176" s="84">
        <v>11.54</v>
      </c>
      <c r="Q176" s="84">
        <v>15.34</v>
      </c>
      <c r="R176" s="84">
        <v>15</v>
      </c>
      <c r="S176" s="84">
        <v>-6.12</v>
      </c>
      <c r="T176" s="85">
        <v>4.93</v>
      </c>
      <c r="U176" s="162">
        <f t="shared" si="14"/>
        <v>14.757369207772809</v>
      </c>
      <c r="V176" s="84">
        <v>14.06</v>
      </c>
      <c r="W176" s="84">
        <v>21.44</v>
      </c>
      <c r="X176" s="84">
        <v>13.61</v>
      </c>
      <c r="Y176" s="84">
        <v>1.24</v>
      </c>
      <c r="Z176" s="85">
        <v>7.84</v>
      </c>
    </row>
    <row r="177" spans="1:33" ht="15" customHeight="1" x14ac:dyDescent="0.25">
      <c r="A177" s="480"/>
      <c r="B177" s="53" t="s">
        <v>63</v>
      </c>
      <c r="C177" s="105">
        <f t="shared" si="16"/>
        <v>98.733427805739154</v>
      </c>
      <c r="D177" s="84">
        <v>121.36</v>
      </c>
      <c r="E177" s="84">
        <v>138.02000000000001</v>
      </c>
      <c r="F177" s="84">
        <v>134.08000000000001</v>
      </c>
      <c r="G177" s="84">
        <v>122.26</v>
      </c>
      <c r="H177" s="85">
        <v>116.2</v>
      </c>
      <c r="I177" s="162">
        <f t="shared" si="17"/>
        <v>1.7462182361733964</v>
      </c>
      <c r="J177" s="84">
        <v>0</v>
      </c>
      <c r="K177" s="84">
        <v>2</v>
      </c>
      <c r="L177" s="84">
        <v>5.81</v>
      </c>
      <c r="M177" s="84">
        <v>-0.31</v>
      </c>
      <c r="N177" s="85">
        <v>0</v>
      </c>
      <c r="O177" s="162">
        <f t="shared" si="13"/>
        <v>12.879880418535143</v>
      </c>
      <c r="P177" s="84">
        <v>11.54</v>
      </c>
      <c r="Q177" s="84">
        <v>17.649999999999999</v>
      </c>
      <c r="R177" s="84">
        <v>21.68</v>
      </c>
      <c r="S177" s="84">
        <v>-6.41</v>
      </c>
      <c r="T177" s="85">
        <v>4.93</v>
      </c>
      <c r="U177" s="162">
        <f t="shared" si="14"/>
        <v>15.874857997010484</v>
      </c>
      <c r="V177" s="84">
        <v>11.54</v>
      </c>
      <c r="W177" s="84">
        <v>23.13</v>
      </c>
      <c r="X177" s="84">
        <v>23.82</v>
      </c>
      <c r="Y177" s="84">
        <v>-2.1</v>
      </c>
      <c r="Z177" s="85">
        <v>4.9400000000000004</v>
      </c>
    </row>
    <row r="178" spans="1:33" ht="15" customHeight="1" x14ac:dyDescent="0.25">
      <c r="A178" s="480"/>
      <c r="B178" s="53" t="s">
        <v>64</v>
      </c>
      <c r="C178" s="105">
        <f t="shared" si="16"/>
        <v>100.18184835683931</v>
      </c>
      <c r="D178" s="84">
        <v>125.05</v>
      </c>
      <c r="E178" s="84">
        <v>139.01</v>
      </c>
      <c r="F178" s="84">
        <v>132.65</v>
      </c>
      <c r="G178" s="84">
        <v>129.81</v>
      </c>
      <c r="H178" s="85">
        <v>119.79</v>
      </c>
      <c r="I178" s="162">
        <f t="shared" si="17"/>
        <v>1.5924364723467868</v>
      </c>
      <c r="J178" s="84">
        <v>3.04</v>
      </c>
      <c r="K178" s="84">
        <v>0.71</v>
      </c>
      <c r="L178" s="84">
        <v>-1.06</v>
      </c>
      <c r="M178" s="84">
        <v>6.18</v>
      </c>
      <c r="N178" s="85">
        <v>3.09</v>
      </c>
      <c r="O178" s="162">
        <f t="shared" si="13"/>
        <v>14.535829596412572</v>
      </c>
      <c r="P178" s="84">
        <v>14.93</v>
      </c>
      <c r="Q178" s="84">
        <v>18.489999999999998</v>
      </c>
      <c r="R178" s="84">
        <v>20.38</v>
      </c>
      <c r="S178" s="84">
        <v>-0.63</v>
      </c>
      <c r="T178" s="85">
        <v>8.17</v>
      </c>
      <c r="U178" s="162">
        <f t="shared" si="14"/>
        <v>17.737922272047854</v>
      </c>
      <c r="V178" s="84">
        <v>14.93</v>
      </c>
      <c r="W178" s="84">
        <v>23.27</v>
      </c>
      <c r="X178" s="84">
        <v>26.5</v>
      </c>
      <c r="Y178" s="84">
        <v>2.14</v>
      </c>
      <c r="Z178" s="85">
        <v>8.18</v>
      </c>
    </row>
    <row r="179" spans="1:33" ht="15" customHeight="1" x14ac:dyDescent="0.25">
      <c r="A179" s="480"/>
      <c r="B179" s="53" t="s">
        <v>65</v>
      </c>
      <c r="C179" s="105">
        <f t="shared" si="16"/>
        <v>100.93425356228337</v>
      </c>
      <c r="D179" s="84">
        <v>125.05</v>
      </c>
      <c r="E179" s="84">
        <v>139.01</v>
      </c>
      <c r="F179" s="84">
        <v>135.88999999999999</v>
      </c>
      <c r="G179" s="84">
        <v>138.81</v>
      </c>
      <c r="H179" s="85">
        <v>119.79</v>
      </c>
      <c r="I179" s="162">
        <f t="shared" si="17"/>
        <v>0.78636771300448594</v>
      </c>
      <c r="J179" s="84">
        <v>0</v>
      </c>
      <c r="K179" s="84">
        <v>0</v>
      </c>
      <c r="L179" s="84">
        <v>2.44</v>
      </c>
      <c r="M179" s="84">
        <v>6.93</v>
      </c>
      <c r="N179" s="85">
        <v>0</v>
      </c>
      <c r="O179" s="162">
        <f t="shared" si="13"/>
        <v>15.396038863976102</v>
      </c>
      <c r="P179" s="84">
        <v>14.93</v>
      </c>
      <c r="Q179" s="84">
        <v>18.489999999999998</v>
      </c>
      <c r="R179" s="84">
        <v>23.32</v>
      </c>
      <c r="S179" s="84">
        <v>6.26</v>
      </c>
      <c r="T179" s="85">
        <v>8.17</v>
      </c>
      <c r="U179" s="162">
        <f t="shared" si="14"/>
        <v>16.390269058295985</v>
      </c>
      <c r="V179" s="84">
        <v>14.93</v>
      </c>
      <c r="W179" s="84">
        <v>20.85</v>
      </c>
      <c r="X179" s="84">
        <v>22.87</v>
      </c>
      <c r="Y179" s="84">
        <v>6.69</v>
      </c>
      <c r="Z179" s="85">
        <v>8.17</v>
      </c>
    </row>
    <row r="180" spans="1:33" ht="15" customHeight="1" x14ac:dyDescent="0.25">
      <c r="A180" s="481"/>
      <c r="B180" s="54" t="s">
        <v>66</v>
      </c>
      <c r="C180" s="108">
        <f t="shared" si="16"/>
        <v>75.189689266294792</v>
      </c>
      <c r="D180" s="88">
        <v>125.05</v>
      </c>
      <c r="E180" s="88">
        <v>139.01</v>
      </c>
      <c r="F180" s="88">
        <v>143.61000000000001</v>
      </c>
      <c r="G180" s="88">
        <v>135.88999999999999</v>
      </c>
      <c r="H180" s="89">
        <v>119.79</v>
      </c>
      <c r="I180" s="163">
        <f t="shared" si="17"/>
        <v>0.74044843049327635</v>
      </c>
      <c r="J180" s="88">
        <v>0</v>
      </c>
      <c r="K180" s="88">
        <v>0</v>
      </c>
      <c r="L180" s="88">
        <v>5.68</v>
      </c>
      <c r="M180" s="88">
        <v>-2.1</v>
      </c>
      <c r="N180" s="89">
        <v>0</v>
      </c>
      <c r="O180" s="163">
        <f t="shared" si="13"/>
        <v>16.329372197309439</v>
      </c>
      <c r="P180" s="88">
        <v>14.93</v>
      </c>
      <c r="Q180" s="88">
        <v>18.489999999999998</v>
      </c>
      <c r="R180" s="88">
        <v>30.32</v>
      </c>
      <c r="S180" s="88">
        <v>4.0199999999999996</v>
      </c>
      <c r="T180" s="89">
        <v>8.17</v>
      </c>
      <c r="U180" s="163">
        <f t="shared" si="14"/>
        <v>16.329372197309439</v>
      </c>
      <c r="V180" s="88">
        <v>14.93</v>
      </c>
      <c r="W180" s="88">
        <v>18.489999999999998</v>
      </c>
      <c r="X180" s="88">
        <v>30.32</v>
      </c>
      <c r="Y180" s="88">
        <v>4.0199999999999996</v>
      </c>
      <c r="Z180" s="89">
        <v>8.17</v>
      </c>
    </row>
    <row r="181" spans="1:33" ht="15" customHeight="1" x14ac:dyDescent="0.25">
      <c r="A181" s="479">
        <v>2023</v>
      </c>
      <c r="B181" s="236" t="s">
        <v>55</v>
      </c>
      <c r="C181" s="228">
        <f t="shared" ref="C181:C204" si="18">IF($B181="Diciembre",C169/(1+O181/100),
IF($B181="Enero",C180*(1+O181/100),
IF($B181="Febrero",C179*(1+O181/100),
IF($B181="Marzo",C178*(1+O181/100),
IF($B181="Abril",C177*(1+O181/100),
IF($B181="Mayo",C176*(1+O181/100),
IF($B181="Junio",C175*(1+O181/100),
IF($B181="Julio",C174*(1+O181/100),
IF($B181="Agosto",C173*(1+O181/100),
IF($B181="Septiembre",C172*(1+O181/100),
IF($B181="Octubre",C171*(1+O181/100),
IF($B181="Noviembre",C170*(1+O181/100),"Error"))))))))))))</f>
        <v>75.334876173012574</v>
      </c>
      <c r="D181" s="229">
        <v>125.05</v>
      </c>
      <c r="E181" s="229">
        <v>140.43</v>
      </c>
      <c r="F181" s="229">
        <v>142.38</v>
      </c>
      <c r="G181" s="229">
        <v>133.03</v>
      </c>
      <c r="H181" s="234">
        <v>119.79</v>
      </c>
      <c r="I181" s="246">
        <f t="shared" ref="I181:I192" si="19">+J181*0.0732436472346786+K181*0.439461883408072+L181*0.152466367713005+M181*0.0597907324364724+N181*0.275037369207773</f>
        <v>0.1930941704035872</v>
      </c>
      <c r="J181" s="229">
        <v>0</v>
      </c>
      <c r="K181" s="229">
        <v>1.02</v>
      </c>
      <c r="L181" s="229">
        <v>-0.85</v>
      </c>
      <c r="M181" s="229">
        <v>-2.1</v>
      </c>
      <c r="N181" s="234">
        <v>0</v>
      </c>
      <c r="O181" s="246">
        <f t="shared" ref="O181:O192" si="20">+P181*0.0732436472346786+Q181*0.439461883408072+R181*0.152466367713005+S181*0.0597907324364724+T181*0.275037369207773</f>
        <v>0.1930941704035872</v>
      </c>
      <c r="P181" s="229">
        <v>0</v>
      </c>
      <c r="Q181" s="229">
        <v>1.02</v>
      </c>
      <c r="R181" s="229">
        <v>-0.85</v>
      </c>
      <c r="S181" s="229">
        <v>-2.1</v>
      </c>
      <c r="T181" s="234">
        <v>0</v>
      </c>
      <c r="U181" s="246">
        <f t="shared" ref="U181:U204" si="21">+V181*0.0732436472346786+W181*0.439461883408072+X181*0.152466367713005+Y181*0.0597907324364724+Z181*0.275037369207773</f>
        <v>14.650926756352785</v>
      </c>
      <c r="V181" s="229">
        <v>14.93</v>
      </c>
      <c r="W181" s="229">
        <v>17.350000000000001</v>
      </c>
      <c r="X181" s="229">
        <v>25.06</v>
      </c>
      <c r="Y181" s="229">
        <v>-2.2599999999999998</v>
      </c>
      <c r="Z181" s="234">
        <v>8.17</v>
      </c>
    </row>
    <row r="182" spans="1:33" ht="15" customHeight="1" x14ac:dyDescent="0.25">
      <c r="A182" s="480"/>
      <c r="B182" s="53" t="s">
        <v>56</v>
      </c>
      <c r="C182" s="105">
        <f t="shared" si="18"/>
        <v>76.639355466642144</v>
      </c>
      <c r="D182" s="84">
        <v>122.34</v>
      </c>
      <c r="E182" s="84">
        <v>142.63999999999999</v>
      </c>
      <c r="F182" s="84">
        <v>143.93</v>
      </c>
      <c r="G182" s="84">
        <v>138.81</v>
      </c>
      <c r="H182" s="85">
        <v>123.17</v>
      </c>
      <c r="I182" s="162">
        <f t="shared" si="19"/>
        <v>1.7374289985052336</v>
      </c>
      <c r="J182" s="84">
        <v>-2.16</v>
      </c>
      <c r="K182" s="84">
        <v>1.58</v>
      </c>
      <c r="L182" s="84">
        <v>1.0900000000000001</v>
      </c>
      <c r="M182" s="84">
        <v>4.34</v>
      </c>
      <c r="N182" s="85">
        <v>2.82</v>
      </c>
      <c r="O182" s="162">
        <f t="shared" si="20"/>
        <v>1.9280119581464887</v>
      </c>
      <c r="P182" s="84">
        <v>-2.16</v>
      </c>
      <c r="Q182" s="84">
        <v>2.61</v>
      </c>
      <c r="R182" s="84">
        <v>0.23</v>
      </c>
      <c r="S182" s="84">
        <v>2.15</v>
      </c>
      <c r="T182" s="85">
        <v>2.82</v>
      </c>
      <c r="U182" s="162">
        <f t="shared" si="21"/>
        <v>15.453049327354279</v>
      </c>
      <c r="V182" s="84">
        <v>12.59</v>
      </c>
      <c r="W182" s="84">
        <v>17.440000000000001</v>
      </c>
      <c r="X182" s="84">
        <v>21.53</v>
      </c>
      <c r="Y182" s="84">
        <v>8.01</v>
      </c>
      <c r="Z182" s="85">
        <v>11.29</v>
      </c>
    </row>
    <row r="183" spans="1:33" ht="15" customHeight="1" x14ac:dyDescent="0.25">
      <c r="A183" s="480"/>
      <c r="B183" s="53" t="s">
        <v>57</v>
      </c>
      <c r="C183" s="105">
        <f t="shared" si="18"/>
        <v>78.289909634993336</v>
      </c>
      <c r="D183" s="84">
        <v>122.34</v>
      </c>
      <c r="E183" s="84">
        <v>145.63999999999999</v>
      </c>
      <c r="F183" s="84">
        <v>153.22</v>
      </c>
      <c r="G183" s="84">
        <v>144.69999999999999</v>
      </c>
      <c r="H183" s="85">
        <v>123.17</v>
      </c>
      <c r="I183" s="162">
        <f t="shared" si="19"/>
        <v>2.1619133034379709</v>
      </c>
      <c r="J183" s="84">
        <v>0</v>
      </c>
      <c r="K183" s="84">
        <v>2.1</v>
      </c>
      <c r="L183" s="84">
        <v>6.46</v>
      </c>
      <c r="M183" s="84">
        <v>4.25</v>
      </c>
      <c r="N183" s="85">
        <v>0</v>
      </c>
      <c r="O183" s="162">
        <f t="shared" si="20"/>
        <v>4.1231988041853569</v>
      </c>
      <c r="P183" s="84">
        <v>-2.16</v>
      </c>
      <c r="Q183" s="84">
        <v>4.7699999999999996</v>
      </c>
      <c r="R183" s="84">
        <v>6.7</v>
      </c>
      <c r="S183" s="84">
        <v>6.49</v>
      </c>
      <c r="T183" s="85">
        <v>2.82</v>
      </c>
      <c r="U183" s="162">
        <f t="shared" si="21"/>
        <v>18.365500747384182</v>
      </c>
      <c r="V183" s="84">
        <v>6.32</v>
      </c>
      <c r="W183" s="84">
        <v>18.13</v>
      </c>
      <c r="X183" s="84">
        <v>40.130000000000003</v>
      </c>
      <c r="Y183" s="84">
        <v>11.9</v>
      </c>
      <c r="Z183" s="85">
        <v>11.29</v>
      </c>
    </row>
    <row r="184" spans="1:33" ht="15" customHeight="1" x14ac:dyDescent="0.25">
      <c r="A184" s="480"/>
      <c r="B184" s="53" t="s">
        <v>58</v>
      </c>
      <c r="C184" s="105">
        <f t="shared" si="18"/>
        <v>79.746465413744318</v>
      </c>
      <c r="D184" s="84">
        <v>127.69</v>
      </c>
      <c r="E184" s="84">
        <v>148.55000000000001</v>
      </c>
      <c r="F184" s="84">
        <v>144.41</v>
      </c>
      <c r="G184" s="84">
        <v>152.71</v>
      </c>
      <c r="H184" s="85">
        <v>128.79</v>
      </c>
      <c r="I184" s="162">
        <f t="shared" si="19"/>
        <v>1.9071300448430479</v>
      </c>
      <c r="J184" s="84">
        <v>4.37</v>
      </c>
      <c r="K184" s="84">
        <v>2</v>
      </c>
      <c r="L184" s="84">
        <v>-5.75</v>
      </c>
      <c r="M184" s="84">
        <v>5.53</v>
      </c>
      <c r="N184" s="85">
        <v>4.5599999999999996</v>
      </c>
      <c r="O184" s="162">
        <f t="shared" si="20"/>
        <v>6.0603736920777322</v>
      </c>
      <c r="P184" s="84">
        <v>2.11</v>
      </c>
      <c r="Q184" s="84">
        <v>6.86</v>
      </c>
      <c r="R184" s="84">
        <v>0.56000000000000005</v>
      </c>
      <c r="S184" s="84">
        <v>12.38</v>
      </c>
      <c r="T184" s="85">
        <v>7.51</v>
      </c>
      <c r="U184" s="162">
        <f t="shared" si="21"/>
        <v>15.758535127055323</v>
      </c>
      <c r="V184" s="84">
        <v>7.46</v>
      </c>
      <c r="W184" s="84">
        <v>18.36</v>
      </c>
      <c r="X184" s="84">
        <v>16.86</v>
      </c>
      <c r="Y184" s="84">
        <v>18.34</v>
      </c>
      <c r="Z184" s="85">
        <v>12.64</v>
      </c>
    </row>
    <row r="185" spans="1:33" ht="15" customHeight="1" x14ac:dyDescent="0.25">
      <c r="A185" s="480"/>
      <c r="B185" s="53" t="s">
        <v>59</v>
      </c>
      <c r="C185" s="105">
        <f t="shared" si="18"/>
        <v>79.745611240891662</v>
      </c>
      <c r="D185" s="84">
        <v>127.69</v>
      </c>
      <c r="E185" s="84">
        <v>150.63</v>
      </c>
      <c r="F185" s="84">
        <v>141.41999999999999</v>
      </c>
      <c r="G185" s="84">
        <v>144.91</v>
      </c>
      <c r="H185" s="85">
        <v>128.79</v>
      </c>
      <c r="I185" s="162">
        <f t="shared" si="19"/>
        <v>-5.8893871449935964E-3</v>
      </c>
      <c r="J185" s="84">
        <v>0</v>
      </c>
      <c r="K185" s="84">
        <v>1.4</v>
      </c>
      <c r="L185" s="84">
        <v>-2.0699999999999998</v>
      </c>
      <c r="M185" s="84">
        <v>-5.1100000000000003</v>
      </c>
      <c r="N185" s="85">
        <v>0</v>
      </c>
      <c r="O185" s="162">
        <f t="shared" si="20"/>
        <v>6.0592376681614377</v>
      </c>
      <c r="P185" s="84">
        <v>2.11</v>
      </c>
      <c r="Q185" s="84">
        <v>8.36</v>
      </c>
      <c r="R185" s="84">
        <v>-1.52</v>
      </c>
      <c r="S185" s="84">
        <v>6.64</v>
      </c>
      <c r="T185" s="85">
        <v>7.51</v>
      </c>
      <c r="U185" s="162">
        <f t="shared" si="21"/>
        <v>15.224573991031408</v>
      </c>
      <c r="V185" s="84">
        <v>7.46</v>
      </c>
      <c r="W185" s="84">
        <v>17.899999999999999</v>
      </c>
      <c r="X185" s="84">
        <v>17.37</v>
      </c>
      <c r="Y185" s="84">
        <v>11.49</v>
      </c>
      <c r="Z185" s="85">
        <v>12.64</v>
      </c>
    </row>
    <row r="186" spans="1:33" ht="15" customHeight="1" x14ac:dyDescent="0.25">
      <c r="A186" s="480"/>
      <c r="B186" s="53" t="s">
        <v>60</v>
      </c>
      <c r="C186" s="105">
        <f t="shared" si="18"/>
        <v>80.1067015752336</v>
      </c>
      <c r="D186" s="84">
        <v>127.69</v>
      </c>
      <c r="E186" s="84">
        <v>152.29</v>
      </c>
      <c r="F186" s="84">
        <v>140.87</v>
      </c>
      <c r="G186" s="84">
        <v>145.29</v>
      </c>
      <c r="H186" s="85">
        <v>128.79</v>
      </c>
      <c r="I186" s="162">
        <f t="shared" si="19"/>
        <v>0.43949177877429013</v>
      </c>
      <c r="J186" s="84">
        <v>0</v>
      </c>
      <c r="K186" s="84">
        <v>1.1000000000000001</v>
      </c>
      <c r="L186" s="84">
        <v>-0.39</v>
      </c>
      <c r="M186" s="84">
        <v>0.26</v>
      </c>
      <c r="N186" s="85">
        <v>0</v>
      </c>
      <c r="O186" s="162">
        <f t="shared" si="20"/>
        <v>6.5394768310911857</v>
      </c>
      <c r="P186" s="84">
        <v>2.11</v>
      </c>
      <c r="Q186" s="84">
        <v>9.5500000000000007</v>
      </c>
      <c r="R186" s="84">
        <v>-1.91</v>
      </c>
      <c r="S186" s="84">
        <v>6.92</v>
      </c>
      <c r="T186" s="85">
        <v>7.51</v>
      </c>
      <c r="U186" s="162">
        <f t="shared" si="21"/>
        <v>12.481434977578488</v>
      </c>
      <c r="V186" s="84">
        <v>4.12</v>
      </c>
      <c r="W186" s="84">
        <v>17.09</v>
      </c>
      <c r="X186" s="84">
        <v>10.97</v>
      </c>
      <c r="Y186" s="84">
        <v>8.26</v>
      </c>
      <c r="Z186" s="85">
        <v>9.1</v>
      </c>
    </row>
    <row r="187" spans="1:33" ht="15" customHeight="1" x14ac:dyDescent="0.25">
      <c r="A187" s="480"/>
      <c r="B187" s="53" t="s">
        <v>61</v>
      </c>
      <c r="C187" s="105">
        <f t="shared" si="18"/>
        <v>80.957704997037069</v>
      </c>
      <c r="D187" s="84">
        <v>132.1</v>
      </c>
      <c r="E187" s="84">
        <v>153.35</v>
      </c>
      <c r="F187" s="84">
        <v>136.44</v>
      </c>
      <c r="G187" s="84">
        <v>144.57</v>
      </c>
      <c r="H187" s="85">
        <v>133.30000000000001</v>
      </c>
      <c r="I187" s="162">
        <f t="shared" si="19"/>
        <v>1.0155306427503727</v>
      </c>
      <c r="J187" s="84">
        <v>3.45</v>
      </c>
      <c r="K187" s="84">
        <v>0.7</v>
      </c>
      <c r="L187" s="84">
        <v>-3.15</v>
      </c>
      <c r="M187" s="84">
        <v>-0.5</v>
      </c>
      <c r="N187" s="85">
        <v>3.51</v>
      </c>
      <c r="O187" s="162">
        <f t="shared" si="20"/>
        <v>7.6712855007473868</v>
      </c>
      <c r="P187" s="84">
        <v>5.63</v>
      </c>
      <c r="Q187" s="84">
        <v>10.32</v>
      </c>
      <c r="R187" s="84">
        <v>-4.99</v>
      </c>
      <c r="S187" s="84">
        <v>6.39</v>
      </c>
      <c r="T187" s="85">
        <v>11.28</v>
      </c>
      <c r="U187" s="162">
        <f t="shared" si="21"/>
        <v>12.8030941704036</v>
      </c>
      <c r="V187" s="84">
        <v>7.71</v>
      </c>
      <c r="W187" s="84">
        <v>15.59</v>
      </c>
      <c r="X187" s="84">
        <v>11.35</v>
      </c>
      <c r="Y187" s="84">
        <v>1.68</v>
      </c>
      <c r="Z187" s="85">
        <v>12.93</v>
      </c>
    </row>
    <row r="188" spans="1:33" ht="15" customHeight="1" x14ac:dyDescent="0.25">
      <c r="A188" s="480"/>
      <c r="B188" s="53" t="s">
        <v>62</v>
      </c>
      <c r="C188" s="105">
        <f t="shared" si="18"/>
        <v>81.409270219061185</v>
      </c>
      <c r="D188" s="84">
        <v>132.1</v>
      </c>
      <c r="E188" s="84">
        <v>154.27000000000001</v>
      </c>
      <c r="F188" s="84">
        <v>138.99</v>
      </c>
      <c r="G188" s="84">
        <v>145.49</v>
      </c>
      <c r="H188" s="85">
        <v>133.30000000000001</v>
      </c>
      <c r="I188" s="162">
        <f t="shared" si="19"/>
        <v>0.58705530642750503</v>
      </c>
      <c r="J188" s="84">
        <v>0</v>
      </c>
      <c r="K188" s="84">
        <v>0.6</v>
      </c>
      <c r="L188" s="84">
        <v>1.87</v>
      </c>
      <c r="M188" s="84">
        <v>0.64</v>
      </c>
      <c r="N188" s="85">
        <v>0</v>
      </c>
      <c r="O188" s="162">
        <f t="shared" si="20"/>
        <v>8.271853512705535</v>
      </c>
      <c r="P188" s="84">
        <v>5.63</v>
      </c>
      <c r="Q188" s="84">
        <v>10.98</v>
      </c>
      <c r="R188" s="84">
        <v>-3.22</v>
      </c>
      <c r="S188" s="84">
        <v>7.07</v>
      </c>
      <c r="T188" s="85">
        <v>11.28</v>
      </c>
      <c r="U188" s="162">
        <f t="shared" si="21"/>
        <v>13.443991031390146</v>
      </c>
      <c r="V188" s="84">
        <v>8.85</v>
      </c>
      <c r="W188" s="84">
        <v>14.01</v>
      </c>
      <c r="X188" s="84">
        <v>9.68</v>
      </c>
      <c r="Y188" s="84">
        <v>18.64</v>
      </c>
      <c r="Z188" s="85">
        <v>14.72</v>
      </c>
    </row>
    <row r="189" spans="1:33" ht="15" customHeight="1" x14ac:dyDescent="0.25">
      <c r="A189" s="480"/>
      <c r="B189" s="53" t="s">
        <v>63</v>
      </c>
      <c r="C189" s="105">
        <f t="shared" si="18"/>
        <v>81.216901501350875</v>
      </c>
      <c r="D189" s="84">
        <v>132.1</v>
      </c>
      <c r="E189" s="84">
        <v>155.65</v>
      </c>
      <c r="F189" s="84">
        <v>133.51</v>
      </c>
      <c r="G189" s="84">
        <v>143</v>
      </c>
      <c r="H189" s="85">
        <v>133.30000000000001</v>
      </c>
      <c r="I189" s="162">
        <f t="shared" si="19"/>
        <v>-0.3074439461883427</v>
      </c>
      <c r="J189" s="84">
        <v>0</v>
      </c>
      <c r="K189" s="84">
        <v>0.9</v>
      </c>
      <c r="L189" s="84">
        <v>-3.94</v>
      </c>
      <c r="M189" s="84">
        <v>-1.71</v>
      </c>
      <c r="N189" s="85">
        <v>0</v>
      </c>
      <c r="O189" s="162">
        <f t="shared" si="20"/>
        <v>8.0160089686098672</v>
      </c>
      <c r="P189" s="84">
        <v>5.63</v>
      </c>
      <c r="Q189" s="84">
        <v>11.97</v>
      </c>
      <c r="R189" s="84">
        <v>-7.03</v>
      </c>
      <c r="S189" s="84">
        <v>5.23</v>
      </c>
      <c r="T189" s="85">
        <v>11.28</v>
      </c>
      <c r="U189" s="162">
        <f t="shared" si="21"/>
        <v>11.257772795216749</v>
      </c>
      <c r="V189" s="84">
        <v>8.85</v>
      </c>
      <c r="W189" s="84">
        <v>12.77</v>
      </c>
      <c r="X189" s="84">
        <v>-0.43</v>
      </c>
      <c r="Y189" s="84">
        <v>16.97</v>
      </c>
      <c r="Z189" s="85">
        <v>14.72</v>
      </c>
    </row>
    <row r="190" spans="1:33" ht="15" customHeight="1" x14ac:dyDescent="0.25">
      <c r="A190" s="480"/>
      <c r="B190" s="53" t="s">
        <v>64</v>
      </c>
      <c r="C190" s="105">
        <f t="shared" si="18"/>
        <v>81.117918602491642</v>
      </c>
      <c r="D190" s="84">
        <v>130.52000000000001</v>
      </c>
      <c r="E190" s="84">
        <v>157.21</v>
      </c>
      <c r="F190" s="84">
        <v>135.13999999999999</v>
      </c>
      <c r="G190" s="84">
        <v>141.91</v>
      </c>
      <c r="H190" s="85">
        <v>130.44</v>
      </c>
      <c r="I190" s="162">
        <f t="shared" si="19"/>
        <v>-9.846038863976031E-2</v>
      </c>
      <c r="J190" s="84">
        <v>-1.19</v>
      </c>
      <c r="K190" s="84">
        <v>1</v>
      </c>
      <c r="L190" s="84">
        <v>1.22</v>
      </c>
      <c r="M190" s="84">
        <v>-0.76</v>
      </c>
      <c r="N190" s="85">
        <v>-2.15</v>
      </c>
      <c r="O190" s="162">
        <f t="shared" si="20"/>
        <v>7.8843647234678649</v>
      </c>
      <c r="P190" s="84">
        <v>4.38</v>
      </c>
      <c r="Q190" s="84">
        <v>13.09</v>
      </c>
      <c r="R190" s="84">
        <v>-5.9</v>
      </c>
      <c r="S190" s="84">
        <v>4.4400000000000004</v>
      </c>
      <c r="T190" s="85">
        <v>8.89</v>
      </c>
      <c r="U190" s="162">
        <f t="shared" si="21"/>
        <v>9.3608071748878992</v>
      </c>
      <c r="V190" s="84">
        <v>4.38</v>
      </c>
      <c r="W190" s="84">
        <v>13.09</v>
      </c>
      <c r="X190" s="84">
        <v>1.87</v>
      </c>
      <c r="Y190" s="84">
        <v>9.32</v>
      </c>
      <c r="Z190" s="84">
        <v>8.89</v>
      </c>
      <c r="AA190" s="173"/>
    </row>
    <row r="191" spans="1:33" ht="15" customHeight="1" x14ac:dyDescent="0.25">
      <c r="A191" s="480"/>
      <c r="B191" s="53" t="s">
        <v>65</v>
      </c>
      <c r="C191" s="105">
        <f t="shared" si="18"/>
        <v>82.135586882610511</v>
      </c>
      <c r="D191" s="84">
        <v>133.38999999999999</v>
      </c>
      <c r="E191" s="84">
        <v>161.13999999999999</v>
      </c>
      <c r="F191" s="84">
        <v>133.09</v>
      </c>
      <c r="G191" s="84">
        <v>144.46</v>
      </c>
      <c r="H191" s="85">
        <v>130.63999999999999</v>
      </c>
      <c r="I191" s="162">
        <f t="shared" si="19"/>
        <v>1.1771150971599402</v>
      </c>
      <c r="J191" s="84">
        <v>2.19</v>
      </c>
      <c r="K191" s="84">
        <v>2.5</v>
      </c>
      <c r="L191" s="84">
        <v>-1.51</v>
      </c>
      <c r="M191" s="84">
        <v>1.79</v>
      </c>
      <c r="N191" s="85">
        <v>0.15</v>
      </c>
      <c r="O191" s="162">
        <f t="shared" si="20"/>
        <v>9.2378325859491799</v>
      </c>
      <c r="P191" s="84">
        <v>6.67</v>
      </c>
      <c r="Q191" s="84">
        <v>15.92</v>
      </c>
      <c r="R191" s="84">
        <v>-7.32</v>
      </c>
      <c r="S191" s="84">
        <v>6.31</v>
      </c>
      <c r="T191" s="85">
        <v>9.06</v>
      </c>
      <c r="U191" s="162">
        <f t="shared" si="21"/>
        <v>9.9058744394618881</v>
      </c>
      <c r="V191" s="84">
        <v>6.67</v>
      </c>
      <c r="W191" s="84">
        <v>15.92</v>
      </c>
      <c r="X191" s="84">
        <v>-2.06</v>
      </c>
      <c r="Y191" s="84">
        <v>4.07</v>
      </c>
      <c r="Z191" s="84">
        <v>9.06</v>
      </c>
      <c r="AA191" s="173"/>
    </row>
    <row r="192" spans="1:33" s="322" customFormat="1" ht="15" customHeight="1" x14ac:dyDescent="0.25">
      <c r="A192" s="481"/>
      <c r="B192" s="54" t="s">
        <v>66</v>
      </c>
      <c r="C192" s="108">
        <f t="shared" si="18"/>
        <v>66.975428295863637</v>
      </c>
      <c r="D192" s="88">
        <v>133.38999999999999</v>
      </c>
      <c r="E192" s="88">
        <v>167.12</v>
      </c>
      <c r="F192" s="88">
        <v>134.36000000000001</v>
      </c>
      <c r="G192" s="88">
        <v>167.15</v>
      </c>
      <c r="H192" s="89">
        <v>130.63999999999999</v>
      </c>
      <c r="I192" s="163">
        <f t="shared" si="19"/>
        <v>2.718953662182364</v>
      </c>
      <c r="J192" s="88">
        <v>0</v>
      </c>
      <c r="K192" s="88">
        <v>3.72</v>
      </c>
      <c r="L192" s="88">
        <v>0.95</v>
      </c>
      <c r="M192" s="88">
        <v>15.71</v>
      </c>
      <c r="N192" s="89">
        <v>0</v>
      </c>
      <c r="O192" s="163">
        <f t="shared" si="20"/>
        <v>12.264588938714503</v>
      </c>
      <c r="P192" s="88">
        <v>6.67</v>
      </c>
      <c r="Q192" s="88">
        <v>20.23</v>
      </c>
      <c r="R192" s="88">
        <v>-6.44</v>
      </c>
      <c r="S192" s="88">
        <v>23.01</v>
      </c>
      <c r="T192" s="89">
        <v>9.06</v>
      </c>
      <c r="U192" s="163">
        <f t="shared" si="21"/>
        <v>12.264588938714503</v>
      </c>
      <c r="V192" s="88">
        <v>6.67</v>
      </c>
      <c r="W192" s="88">
        <v>20.23</v>
      </c>
      <c r="X192" s="88">
        <v>-6.44</v>
      </c>
      <c r="Y192" s="88">
        <v>23.01</v>
      </c>
      <c r="Z192" s="88">
        <v>9.06</v>
      </c>
      <c r="AA192" s="173"/>
      <c r="AB192" s="32"/>
      <c r="AC192" s="32"/>
      <c r="AD192" s="32"/>
      <c r="AE192" s="32"/>
      <c r="AF192" s="32"/>
      <c r="AG192" s="32"/>
    </row>
    <row r="193" spans="1:33" s="321" customFormat="1" x14ac:dyDescent="0.25">
      <c r="A193" s="513">
        <v>2024</v>
      </c>
      <c r="B193" s="236" t="s">
        <v>55</v>
      </c>
      <c r="C193" s="228">
        <f t="shared" si="18"/>
        <v>66.649901685031296</v>
      </c>
      <c r="D193" s="229">
        <v>133.38999999999999</v>
      </c>
      <c r="E193" s="229">
        <v>167.72</v>
      </c>
      <c r="F193" s="229">
        <v>128.85</v>
      </c>
      <c r="G193" s="229">
        <v>166.61</v>
      </c>
      <c r="H193" s="229">
        <v>130.63999999999999</v>
      </c>
      <c r="I193" s="246">
        <f t="shared" ref="I193:I204" si="22">+J193*0.0732436472346786+K193*0.439461883408072+L193*0.152466367713005+M193*0.0597907324364724+N193*0.275037369207773</f>
        <v>-0.48603886397608576</v>
      </c>
      <c r="J193" s="229">
        <v>0</v>
      </c>
      <c r="K193" s="229">
        <v>0.36</v>
      </c>
      <c r="L193" s="229">
        <v>-4.0999999999999996</v>
      </c>
      <c r="M193" s="229">
        <v>-0.32</v>
      </c>
      <c r="N193" s="229">
        <v>0</v>
      </c>
      <c r="O193" s="246">
        <f t="shared" ref="O193:O204" si="23">+P193*0.0732436472346786+Q193*0.439461883408072+R193*0.152466367713005+S193*0.0597907324364724+T193*0.275037369207773</f>
        <v>-0.48603886397608576</v>
      </c>
      <c r="P193" s="229">
        <v>0</v>
      </c>
      <c r="Q193" s="229">
        <v>0.36</v>
      </c>
      <c r="R193" s="229">
        <v>-4.0999999999999996</v>
      </c>
      <c r="S193" s="229">
        <v>-0.32</v>
      </c>
      <c r="T193" s="229">
        <v>0</v>
      </c>
      <c r="U193" s="246">
        <f>+V193*0.0732436472346786+W193*0.439461883408072+X193*0.152466367713005+Y193*0.0597907324364724+Z193*0.275037369207773</f>
        <v>11.584200298953665</v>
      </c>
      <c r="V193" s="229">
        <v>6.67</v>
      </c>
      <c r="W193" s="229">
        <v>19.440000000000001</v>
      </c>
      <c r="X193" s="229">
        <v>-9.5</v>
      </c>
      <c r="Y193" s="229">
        <v>25.24</v>
      </c>
      <c r="Z193" s="234">
        <v>9.06</v>
      </c>
      <c r="AA193" s="84"/>
      <c r="AB193" s="84"/>
      <c r="AC193" s="84"/>
      <c r="AD193" s="32"/>
      <c r="AE193" s="32"/>
      <c r="AF193" s="32"/>
      <c r="AG193" s="32"/>
    </row>
    <row r="194" spans="1:33" x14ac:dyDescent="0.25">
      <c r="A194" s="514"/>
      <c r="B194" s="53" t="s">
        <v>56</v>
      </c>
      <c r="C194" s="105">
        <f t="shared" si="18"/>
        <v>68.325008204212253</v>
      </c>
      <c r="D194" s="84">
        <v>137.6</v>
      </c>
      <c r="E194" s="84">
        <v>167.65</v>
      </c>
      <c r="F194" s="84">
        <v>137.26</v>
      </c>
      <c r="G194" s="84">
        <v>179.24</v>
      </c>
      <c r="H194" s="84">
        <v>134.83000000000001</v>
      </c>
      <c r="I194" s="162">
        <f t="shared" si="22"/>
        <v>2.5440358744394662</v>
      </c>
      <c r="J194" s="84">
        <v>3.16</v>
      </c>
      <c r="K194" s="84">
        <v>-0.04</v>
      </c>
      <c r="L194" s="84">
        <v>6.52</v>
      </c>
      <c r="M194" s="84">
        <v>7.58</v>
      </c>
      <c r="N194" s="84">
        <v>3.21</v>
      </c>
      <c r="O194" s="162">
        <f t="shared" si="23"/>
        <v>2.015037369207775</v>
      </c>
      <c r="P194" s="84">
        <v>3.16</v>
      </c>
      <c r="Q194" s="84">
        <v>0.32</v>
      </c>
      <c r="R194" s="84">
        <v>2.15</v>
      </c>
      <c r="S194" s="84">
        <v>7.23</v>
      </c>
      <c r="T194" s="84">
        <v>3.21</v>
      </c>
      <c r="U194" s="162">
        <f t="shared" si="21"/>
        <v>12.260373692077733</v>
      </c>
      <c r="V194" s="84">
        <v>12.47</v>
      </c>
      <c r="W194" s="84">
        <v>17.54</v>
      </c>
      <c r="X194" s="84">
        <v>-4.6399999999999997</v>
      </c>
      <c r="Y194" s="84">
        <v>29.13</v>
      </c>
      <c r="Z194" s="85">
        <v>9.4700000000000006</v>
      </c>
      <c r="AA194" s="84"/>
      <c r="AB194" s="84"/>
      <c r="AC194" s="84"/>
    </row>
    <row r="195" spans="1:33" x14ac:dyDescent="0.25">
      <c r="A195" s="514"/>
      <c r="B195" s="53" t="s">
        <v>57</v>
      </c>
      <c r="C195" s="105">
        <f t="shared" si="18"/>
        <v>68.720373467928269</v>
      </c>
      <c r="D195" s="84">
        <v>137.6</v>
      </c>
      <c r="E195" s="84">
        <v>166.9</v>
      </c>
      <c r="F195" s="84">
        <v>144.66</v>
      </c>
      <c r="G195" s="84">
        <v>177.78</v>
      </c>
      <c r="H195" s="84">
        <v>134.83000000000001</v>
      </c>
      <c r="I195" s="162">
        <f t="shared" si="22"/>
        <v>0.57560538116592186</v>
      </c>
      <c r="J195" s="84">
        <v>0</v>
      </c>
      <c r="K195" s="84">
        <v>-0.45</v>
      </c>
      <c r="L195" s="84">
        <v>5.39</v>
      </c>
      <c r="M195" s="84">
        <v>-0.81</v>
      </c>
      <c r="N195" s="84">
        <v>0</v>
      </c>
      <c r="O195" s="162">
        <f t="shared" si="23"/>
        <v>2.605351270553069</v>
      </c>
      <c r="P195" s="84">
        <v>3.16</v>
      </c>
      <c r="Q195" s="84">
        <v>-0.13</v>
      </c>
      <c r="R195" s="84">
        <v>7.66</v>
      </c>
      <c r="S195" s="84">
        <v>6.36</v>
      </c>
      <c r="T195" s="84">
        <v>3.21</v>
      </c>
      <c r="U195" s="162">
        <f t="shared" si="21"/>
        <v>10.448624813153964</v>
      </c>
      <c r="V195" s="84">
        <v>12.47</v>
      </c>
      <c r="W195" s="84">
        <v>14.6</v>
      </c>
      <c r="X195" s="84">
        <v>-5.59</v>
      </c>
      <c r="Y195" s="84">
        <v>22.86</v>
      </c>
      <c r="Z195" s="85">
        <v>9.4700000000000006</v>
      </c>
      <c r="AA195" s="84"/>
      <c r="AB195" s="84"/>
      <c r="AC195" s="84"/>
    </row>
    <row r="196" spans="1:33" x14ac:dyDescent="0.25">
      <c r="A196" s="514"/>
      <c r="B196" s="53" t="s">
        <v>58</v>
      </c>
      <c r="C196" s="105">
        <f t="shared" si="18"/>
        <v>68.418133082240374</v>
      </c>
      <c r="D196" s="84">
        <v>137.6</v>
      </c>
      <c r="E196" s="84">
        <v>170.33</v>
      </c>
      <c r="F196" s="84">
        <v>132.69999999999999</v>
      </c>
      <c r="G196" s="84">
        <v>177.91</v>
      </c>
      <c r="H196" s="84">
        <v>134.83000000000001</v>
      </c>
      <c r="I196" s="162">
        <f t="shared" si="22"/>
        <v>-0.35581464872945079</v>
      </c>
      <c r="J196" s="84">
        <v>0</v>
      </c>
      <c r="K196" s="84">
        <v>2.0499999999999998</v>
      </c>
      <c r="L196" s="84">
        <v>-8.27</v>
      </c>
      <c r="M196" s="84">
        <v>7.0000000000000007E-2</v>
      </c>
      <c r="N196" s="84">
        <v>0</v>
      </c>
      <c r="O196" s="162">
        <f t="shared" si="23"/>
        <v>2.1540807174887897</v>
      </c>
      <c r="P196" s="84">
        <v>3.16</v>
      </c>
      <c r="Q196" s="84">
        <v>1.92</v>
      </c>
      <c r="R196" s="84">
        <v>-1.24</v>
      </c>
      <c r="S196" s="84">
        <v>6.44</v>
      </c>
      <c r="T196" s="84">
        <v>3.21</v>
      </c>
      <c r="U196" s="162">
        <f t="shared" si="21"/>
        <v>8.0536023916292994</v>
      </c>
      <c r="V196" s="84">
        <v>7.76</v>
      </c>
      <c r="W196" s="84">
        <v>14.66</v>
      </c>
      <c r="X196" s="84">
        <v>-8.11</v>
      </c>
      <c r="Y196" s="84">
        <v>16.5</v>
      </c>
      <c r="Z196" s="85">
        <v>4.7</v>
      </c>
      <c r="AA196" s="84"/>
      <c r="AB196" s="84"/>
      <c r="AC196" s="84"/>
    </row>
    <row r="197" spans="1:33" x14ac:dyDescent="0.25">
      <c r="A197" s="514"/>
      <c r="B197" s="53" t="s">
        <v>59</v>
      </c>
      <c r="C197" s="105">
        <f t="shared" si="18"/>
        <v>68.458638700010937</v>
      </c>
      <c r="D197" s="35">
        <v>137.6</v>
      </c>
      <c r="E197" s="35">
        <v>171.79</v>
      </c>
      <c r="F197" s="35">
        <v>129.4</v>
      </c>
      <c r="G197" s="35">
        <v>179.4</v>
      </c>
      <c r="H197" s="35">
        <v>134.83000000000001</v>
      </c>
      <c r="I197" s="162">
        <f t="shared" si="22"/>
        <v>4.8520179372196243E-2</v>
      </c>
      <c r="J197" s="84">
        <v>0</v>
      </c>
      <c r="K197" s="84">
        <v>0.86</v>
      </c>
      <c r="L197" s="84">
        <v>-2.4900000000000002</v>
      </c>
      <c r="M197" s="84">
        <v>0.84</v>
      </c>
      <c r="N197" s="84">
        <v>0</v>
      </c>
      <c r="O197" s="162">
        <f t="shared" si="23"/>
        <v>2.2145590433482809</v>
      </c>
      <c r="P197" s="84">
        <v>3.16</v>
      </c>
      <c r="Q197" s="84">
        <v>2.79</v>
      </c>
      <c r="R197" s="84">
        <v>-3.7</v>
      </c>
      <c r="S197" s="84">
        <v>7.33</v>
      </c>
      <c r="T197" s="84">
        <v>3.21</v>
      </c>
      <c r="U197" s="162">
        <f t="shared" si="21"/>
        <v>8.1625411061285522</v>
      </c>
      <c r="V197" s="84">
        <v>7.76</v>
      </c>
      <c r="W197" s="84">
        <v>14.05</v>
      </c>
      <c r="X197" s="84">
        <v>-8.5</v>
      </c>
      <c r="Y197" s="84">
        <v>23.8</v>
      </c>
      <c r="Z197" s="85">
        <v>4.7</v>
      </c>
      <c r="AA197" s="84"/>
      <c r="AB197" s="84"/>
      <c r="AC197" s="84"/>
    </row>
    <row r="198" spans="1:33" x14ac:dyDescent="0.25">
      <c r="A198" s="514"/>
      <c r="B198" s="53" t="s">
        <v>60</v>
      </c>
      <c r="C198" s="105">
        <f t="shared" si="18"/>
        <v>68.839167254499088</v>
      </c>
      <c r="D198" s="35">
        <v>137.68</v>
      </c>
      <c r="E198" s="35">
        <v>174.24</v>
      </c>
      <c r="F198" s="35">
        <v>128.26</v>
      </c>
      <c r="G198" s="35">
        <v>180.8</v>
      </c>
      <c r="H198" s="35">
        <v>134.83000000000001</v>
      </c>
      <c r="I198" s="162">
        <f t="shared" si="22"/>
        <v>0.5424215246636771</v>
      </c>
      <c r="J198" s="35">
        <v>0.06</v>
      </c>
      <c r="K198" s="35">
        <v>1.42</v>
      </c>
      <c r="L198" s="35">
        <v>-0.87</v>
      </c>
      <c r="M198" s="35">
        <v>0.78</v>
      </c>
      <c r="N198" s="35">
        <v>0</v>
      </c>
      <c r="O198" s="162">
        <f t="shared" si="23"/>
        <v>2.7827204783258592</v>
      </c>
      <c r="P198" s="35">
        <v>3.22</v>
      </c>
      <c r="Q198" s="35">
        <v>4.25</v>
      </c>
      <c r="R198" s="35">
        <v>-4.54</v>
      </c>
      <c r="S198" s="35">
        <v>8.17</v>
      </c>
      <c r="T198" s="35">
        <v>3.21</v>
      </c>
      <c r="U198" s="162">
        <f t="shared" si="21"/>
        <v>8.295530642750375</v>
      </c>
      <c r="V198" s="35">
        <v>7.83</v>
      </c>
      <c r="W198" s="35">
        <v>14.41</v>
      </c>
      <c r="X198" s="35">
        <v>-8.9499999999999993</v>
      </c>
      <c r="Y198" s="35">
        <v>24.44</v>
      </c>
      <c r="Z198" s="257">
        <v>4.7</v>
      </c>
      <c r="AA198" s="84"/>
      <c r="AB198" s="84"/>
      <c r="AC198" s="84"/>
    </row>
    <row r="199" spans="1:33" x14ac:dyDescent="0.25">
      <c r="A199" s="514"/>
      <c r="B199" s="53" t="s">
        <v>61</v>
      </c>
      <c r="C199" s="105">
        <f t="shared" si="18"/>
        <v>69.583345354191877</v>
      </c>
      <c r="D199" s="35">
        <v>142</v>
      </c>
      <c r="E199" s="35">
        <v>172.57</v>
      </c>
      <c r="F199" s="35">
        <v>131.30000000000001</v>
      </c>
      <c r="G199" s="35">
        <v>182.54</v>
      </c>
      <c r="H199" s="35">
        <v>139.12</v>
      </c>
      <c r="I199" s="162">
        <f t="shared" si="22"/>
        <v>1.1013303437967132</v>
      </c>
      <c r="J199" s="84">
        <v>3.13</v>
      </c>
      <c r="K199" s="84">
        <v>-0.96</v>
      </c>
      <c r="L199" s="84">
        <v>2.37</v>
      </c>
      <c r="M199" s="84">
        <v>0.97</v>
      </c>
      <c r="N199" s="84">
        <v>3.18</v>
      </c>
      <c r="O199" s="162">
        <f t="shared" si="23"/>
        <v>3.893841554559045</v>
      </c>
      <c r="P199" s="84">
        <v>6.46</v>
      </c>
      <c r="Q199" s="84">
        <v>3.26</v>
      </c>
      <c r="R199" s="84">
        <v>-2.2799999999999998</v>
      </c>
      <c r="S199" s="84">
        <v>9.2100000000000009</v>
      </c>
      <c r="T199" s="84">
        <v>6.49</v>
      </c>
      <c r="U199" s="162">
        <f t="shared" si="21"/>
        <v>8.2508520179372233</v>
      </c>
      <c r="V199" s="84">
        <v>7.5</v>
      </c>
      <c r="W199" s="84">
        <v>12.53</v>
      </c>
      <c r="X199" s="84">
        <v>-3.77</v>
      </c>
      <c r="Y199" s="84">
        <v>26.27</v>
      </c>
      <c r="Z199" s="85">
        <v>4.3600000000000003</v>
      </c>
      <c r="AA199" s="84"/>
      <c r="AB199" s="84"/>
      <c r="AC199" s="84"/>
    </row>
    <row r="200" spans="1:33" x14ac:dyDescent="0.25">
      <c r="A200" s="514"/>
      <c r="B200" s="53" t="s">
        <v>62</v>
      </c>
      <c r="C200" s="105">
        <f t="shared" si="18"/>
        <v>69.64609602452947</v>
      </c>
      <c r="D200" s="35">
        <v>142</v>
      </c>
      <c r="E200" s="35">
        <v>169.93</v>
      </c>
      <c r="F200" s="35">
        <v>139.62</v>
      </c>
      <c r="G200" s="35">
        <v>178.15</v>
      </c>
      <c r="H200" s="35">
        <v>139.12</v>
      </c>
      <c r="I200" s="162">
        <f t="shared" si="22"/>
        <v>0.1545590433482838</v>
      </c>
      <c r="J200" s="84">
        <v>0</v>
      </c>
      <c r="K200" s="84">
        <v>-1.52</v>
      </c>
      <c r="L200" s="84">
        <v>6.34</v>
      </c>
      <c r="M200" s="84">
        <v>-2.41</v>
      </c>
      <c r="N200" s="84">
        <v>0</v>
      </c>
      <c r="O200" s="162">
        <f t="shared" si="23"/>
        <v>3.9875336322869996</v>
      </c>
      <c r="P200" s="84">
        <v>6.46</v>
      </c>
      <c r="Q200" s="84">
        <v>1.68</v>
      </c>
      <c r="R200" s="84">
        <v>3.92</v>
      </c>
      <c r="S200" s="84">
        <v>6.58</v>
      </c>
      <c r="T200" s="84">
        <v>6.49</v>
      </c>
      <c r="U200" s="162">
        <f t="shared" si="21"/>
        <v>7.6214648729446992</v>
      </c>
      <c r="V200" s="84">
        <v>7.5</v>
      </c>
      <c r="W200" s="84">
        <v>10.15</v>
      </c>
      <c r="X200" s="84">
        <v>0.46</v>
      </c>
      <c r="Y200" s="84">
        <v>22.45</v>
      </c>
      <c r="Z200" s="85">
        <v>4.3600000000000003</v>
      </c>
      <c r="AA200" s="84"/>
      <c r="AB200" s="84"/>
      <c r="AC200" s="84"/>
    </row>
    <row r="201" spans="1:33" x14ac:dyDescent="0.25">
      <c r="A201" s="514"/>
      <c r="B201" s="53" t="s">
        <v>63</v>
      </c>
      <c r="C201" s="105">
        <f t="shared" si="18"/>
        <v>68.696606701594291</v>
      </c>
      <c r="D201" s="35">
        <v>142</v>
      </c>
      <c r="E201" s="35">
        <v>166.22</v>
      </c>
      <c r="F201" s="35">
        <v>134.30000000000001</v>
      </c>
      <c r="G201" s="35">
        <v>182.71</v>
      </c>
      <c r="H201" s="35">
        <v>139.12</v>
      </c>
      <c r="I201" s="162">
        <f t="shared" si="22"/>
        <v>-1.3873841554559068</v>
      </c>
      <c r="J201" s="35">
        <v>0</v>
      </c>
      <c r="K201" s="35">
        <v>-2.1800000000000002</v>
      </c>
      <c r="L201" s="35">
        <v>-3.82</v>
      </c>
      <c r="M201" s="35">
        <v>2.56</v>
      </c>
      <c r="N201" s="35">
        <v>0</v>
      </c>
      <c r="O201" s="162">
        <f t="shared" si="23"/>
        <v>2.5698654708520192</v>
      </c>
      <c r="P201" s="35">
        <v>6.46</v>
      </c>
      <c r="Q201" s="35">
        <v>-0.54</v>
      </c>
      <c r="R201" s="35">
        <v>-0.05</v>
      </c>
      <c r="S201" s="35">
        <v>9.31</v>
      </c>
      <c r="T201" s="35">
        <v>6.49</v>
      </c>
      <c r="U201" s="162">
        <f t="shared" si="21"/>
        <v>6.482780269058301</v>
      </c>
      <c r="V201" s="35">
        <v>7.5</v>
      </c>
      <c r="W201" s="35">
        <v>6.79</v>
      </c>
      <c r="X201" s="35">
        <v>0.59</v>
      </c>
      <c r="Y201" s="35">
        <v>27.77</v>
      </c>
      <c r="Z201" s="85">
        <v>4.3600000000000003</v>
      </c>
      <c r="AA201" s="84"/>
      <c r="AB201" s="84"/>
      <c r="AC201" s="84"/>
    </row>
    <row r="202" spans="1:33" x14ac:dyDescent="0.25">
      <c r="A202" s="514"/>
      <c r="B202" s="53" t="s">
        <v>64</v>
      </c>
      <c r="C202" s="105">
        <f t="shared" si="18"/>
        <v>68.313765542631344</v>
      </c>
      <c r="D202" s="35">
        <v>141.75</v>
      </c>
      <c r="E202" s="35">
        <v>165.35</v>
      </c>
      <c r="F202" s="35">
        <v>131.27000000000001</v>
      </c>
      <c r="G202" s="35">
        <v>183.71</v>
      </c>
      <c r="H202" s="35">
        <v>139.01</v>
      </c>
      <c r="I202" s="162">
        <f t="shared" si="22"/>
        <v>-0.57826606875934361</v>
      </c>
      <c r="J202" s="84">
        <v>-0.18</v>
      </c>
      <c r="K202" s="84">
        <v>-0.53</v>
      </c>
      <c r="L202" s="84">
        <v>-2.25</v>
      </c>
      <c r="M202" s="84">
        <v>0.55000000000000004</v>
      </c>
      <c r="N202" s="84">
        <v>-0.08</v>
      </c>
      <c r="O202" s="162">
        <f t="shared" si="23"/>
        <v>1.9982511210762333</v>
      </c>
      <c r="P202" s="84">
        <v>6.27</v>
      </c>
      <c r="Q202" s="84">
        <v>-1.06</v>
      </c>
      <c r="R202" s="84">
        <v>-2.2999999999999998</v>
      </c>
      <c r="S202" s="84">
        <v>9.91</v>
      </c>
      <c r="T202" s="84">
        <v>6.41</v>
      </c>
      <c r="U202" s="162">
        <f t="shared" si="21"/>
        <v>6.0380866965620354</v>
      </c>
      <c r="V202" s="84">
        <v>8.6</v>
      </c>
      <c r="W202" s="84">
        <v>5.18</v>
      </c>
      <c r="X202" s="84">
        <v>-2.86</v>
      </c>
      <c r="Y202" s="84">
        <v>29.45</v>
      </c>
      <c r="Z202" s="85">
        <v>6.57</v>
      </c>
      <c r="AA202" s="84"/>
      <c r="AB202" s="84"/>
      <c r="AC202" s="84"/>
    </row>
    <row r="203" spans="1:33" x14ac:dyDescent="0.25">
      <c r="A203" s="514"/>
      <c r="B203" s="53" t="s">
        <v>65</v>
      </c>
      <c r="C203" s="105">
        <f t="shared" si="18"/>
        <v>68.5927397257244</v>
      </c>
      <c r="D203" s="35">
        <v>141.75</v>
      </c>
      <c r="E203" s="35">
        <v>164.46</v>
      </c>
      <c r="F203" s="35">
        <v>137.22999999999999</v>
      </c>
      <c r="G203" s="35">
        <v>182.94</v>
      </c>
      <c r="H203" s="35">
        <v>139.01</v>
      </c>
      <c r="I203" s="162">
        <f t="shared" si="22"/>
        <v>0.42977578475336542</v>
      </c>
      <c r="J203" s="84">
        <v>0</v>
      </c>
      <c r="K203" s="84">
        <v>-0.54</v>
      </c>
      <c r="L203" s="84">
        <v>4.54</v>
      </c>
      <c r="M203" s="84">
        <v>-0.42</v>
      </c>
      <c r="N203" s="84">
        <v>0</v>
      </c>
      <c r="O203" s="162">
        <f t="shared" si="23"/>
        <v>2.41478325859492</v>
      </c>
      <c r="P203" s="84">
        <v>6.27</v>
      </c>
      <c r="Q203" s="84">
        <v>-1.59</v>
      </c>
      <c r="R203" s="84">
        <v>2.14</v>
      </c>
      <c r="S203" s="84">
        <v>9.4499999999999993</v>
      </c>
      <c r="T203" s="84">
        <v>6.41</v>
      </c>
      <c r="U203" s="162">
        <f t="shared" si="21"/>
        <v>5.1945142002989577</v>
      </c>
      <c r="V203" s="84">
        <v>6.27</v>
      </c>
      <c r="W203" s="84">
        <v>2.06</v>
      </c>
      <c r="X203" s="84">
        <v>3.11</v>
      </c>
      <c r="Y203" s="84">
        <v>26.64</v>
      </c>
      <c r="Z203" s="85">
        <v>6.41</v>
      </c>
      <c r="AA203" s="84"/>
      <c r="AB203" s="84"/>
      <c r="AC203" s="84"/>
    </row>
    <row r="204" spans="1:33" s="322" customFormat="1" x14ac:dyDescent="0.25">
      <c r="A204" s="549"/>
      <c r="B204" s="54" t="s">
        <v>66</v>
      </c>
      <c r="C204" s="163">
        <f t="shared" si="18"/>
        <v>64.377428570100449</v>
      </c>
      <c r="D204" s="39">
        <v>143.1</v>
      </c>
      <c r="E204" s="39">
        <v>169.43</v>
      </c>
      <c r="F204" s="39">
        <v>137.41999999999999</v>
      </c>
      <c r="G204" s="39">
        <v>183.41</v>
      </c>
      <c r="H204" s="39">
        <v>139.97</v>
      </c>
      <c r="I204" s="163">
        <f t="shared" si="22"/>
        <v>1.6235575485799711</v>
      </c>
      <c r="J204" s="39">
        <v>0.96</v>
      </c>
      <c r="K204" s="39">
        <v>3.02</v>
      </c>
      <c r="L204" s="39">
        <v>0.14000000000000001</v>
      </c>
      <c r="M204" s="39">
        <v>0.25</v>
      </c>
      <c r="N204" s="39">
        <v>0.69</v>
      </c>
      <c r="O204" s="163">
        <f t="shared" si="23"/>
        <v>4.0355754857997042</v>
      </c>
      <c r="P204" s="39">
        <v>7.28</v>
      </c>
      <c r="Q204" s="39">
        <v>1.38</v>
      </c>
      <c r="R204" s="39">
        <v>2.2799999999999998</v>
      </c>
      <c r="S204" s="39">
        <v>9.73</v>
      </c>
      <c r="T204" s="39">
        <v>7.15</v>
      </c>
      <c r="U204" s="163">
        <f t="shared" si="21"/>
        <v>4.0355754857997042</v>
      </c>
      <c r="V204" s="39">
        <v>7.28</v>
      </c>
      <c r="W204" s="39">
        <v>1.38</v>
      </c>
      <c r="X204" s="39">
        <v>2.2799999999999998</v>
      </c>
      <c r="Y204" s="39">
        <v>9.73</v>
      </c>
      <c r="Z204" s="42">
        <v>7.15</v>
      </c>
      <c r="AA204" s="32"/>
      <c r="AB204" s="32"/>
      <c r="AC204" s="32"/>
      <c r="AD204" s="32"/>
      <c r="AE204" s="32"/>
      <c r="AF204" s="32"/>
      <c r="AG204" s="32"/>
    </row>
    <row r="205" spans="1:33" s="321" customFormat="1" x14ac:dyDescent="0.25">
      <c r="A205" s="420">
        <v>2025</v>
      </c>
      <c r="B205" s="236" t="s">
        <v>55</v>
      </c>
      <c r="C205" s="246">
        <f t="shared" ref="C205:C213" si="24">IF($B205="Diciembre",C193/(1+O205/100),
IF($B205="Enero",C204*(1+O205/100),
IF($B205="Febrero",C203*(1+O205/100),
IF($B205="Marzo",C202*(1+O205/100),
IF($B205="Abril",C201*(1+O205/100),
IF($B205="Mayo",C200*(1+O205/100),
IF($B205="Junio",C199*(1+O205/100),
IF($B205="Julio",C198*(1+O205/100),
IF($B205="Agosto",C197*(1+O205/100),
IF($B205="Septiembre",C196*(1+O205/100),
IF($B205="Octubre",C195*(1+O205/100),
IF($B205="Noviembre",C194*(1+O205/100),"Error"))))))))))))</f>
        <v>65.083790418644497</v>
      </c>
      <c r="D205" s="229">
        <v>143.1</v>
      </c>
      <c r="E205" s="229">
        <v>171.62</v>
      </c>
      <c r="F205" s="229">
        <v>142.77000000000001</v>
      </c>
      <c r="G205" s="229">
        <v>181.47</v>
      </c>
      <c r="H205" s="234">
        <v>139.97</v>
      </c>
      <c r="I205" s="246">
        <f t="shared" ref="I205:I213" si="25">+J205*0.0732436472346786+K205*0.439461883408072+L205*0.152466367713005+M205*0.0597907324364724+N205*0.275037369207773</f>
        <v>1.0972197309417064</v>
      </c>
      <c r="J205" s="229">
        <v>0</v>
      </c>
      <c r="K205" s="229">
        <v>1.29</v>
      </c>
      <c r="L205" s="229">
        <v>3.89</v>
      </c>
      <c r="M205" s="229">
        <v>-1.05</v>
      </c>
      <c r="N205" s="234">
        <v>0</v>
      </c>
      <c r="O205" s="246">
        <f t="shared" ref="O205:O213" si="26">+P205*0.0732436472346786+Q205*0.439461883408072+R205*0.152466367713005+S205*0.0597907324364724+T205*0.275037369207773</f>
        <v>1.0972197309417064</v>
      </c>
      <c r="P205" s="229">
        <v>0</v>
      </c>
      <c r="Q205" s="229">
        <v>1.29</v>
      </c>
      <c r="R205" s="229">
        <v>3.89</v>
      </c>
      <c r="S205" s="229">
        <v>-1.05</v>
      </c>
      <c r="T205" s="234">
        <v>0</v>
      </c>
      <c r="U205" s="246">
        <f>+V205*0.0732436472346786+W205*0.439461883408072+X205*0.152466367713005+Y205*0.0597907324364724+Z205*0.275037369207773</f>
        <v>5.6992526158445518</v>
      </c>
      <c r="V205" s="229">
        <v>7.28</v>
      </c>
      <c r="W205" s="229">
        <v>2.3199999999999998</v>
      </c>
      <c r="X205" s="229">
        <v>10.8</v>
      </c>
      <c r="Y205" s="229">
        <v>8.92</v>
      </c>
      <c r="Z205" s="234">
        <v>7.15</v>
      </c>
      <c r="AA205" s="84"/>
      <c r="AB205" s="84"/>
      <c r="AC205" s="84"/>
      <c r="AD205" s="32"/>
      <c r="AE205" s="32"/>
      <c r="AF205" s="32"/>
      <c r="AG205" s="32"/>
    </row>
    <row r="206" spans="1:33" x14ac:dyDescent="0.25">
      <c r="A206" s="421"/>
      <c r="B206" s="53" t="s">
        <v>56</v>
      </c>
      <c r="C206" s="162">
        <f t="shared" si="24"/>
        <v>67.992302979250738</v>
      </c>
      <c r="D206" s="84">
        <v>143.1</v>
      </c>
      <c r="E206" s="84">
        <v>168.53</v>
      </c>
      <c r="F206" s="84">
        <v>185.35</v>
      </c>
      <c r="G206" s="84">
        <v>199.72</v>
      </c>
      <c r="H206" s="85">
        <v>139.97</v>
      </c>
      <c r="I206" s="162">
        <f t="shared" si="25"/>
        <v>4.3579372197309576</v>
      </c>
      <c r="J206" s="84">
        <v>0</v>
      </c>
      <c r="K206" s="84">
        <v>-1.8</v>
      </c>
      <c r="L206" s="84">
        <v>29.83</v>
      </c>
      <c r="M206" s="84">
        <v>10.050000000000001</v>
      </c>
      <c r="N206" s="85">
        <v>0</v>
      </c>
      <c r="O206" s="162">
        <f t="shared" si="26"/>
        <v>5.6151270553064458</v>
      </c>
      <c r="P206" s="84">
        <v>0</v>
      </c>
      <c r="Q206" s="84">
        <v>-0.53</v>
      </c>
      <c r="R206" s="84">
        <v>34.869999999999997</v>
      </c>
      <c r="S206" s="84">
        <v>8.89</v>
      </c>
      <c r="T206" s="85">
        <v>0</v>
      </c>
      <c r="U206" s="162">
        <f t="shared" ref="U206:U213" si="27">+V206*0.0732436472346786+W206*0.439461883408072+X206*0.152466367713005+Y206*0.0597907324364724+Z206*0.275037369207773</f>
        <v>7.5952167414051024</v>
      </c>
      <c r="V206" s="84">
        <v>4</v>
      </c>
      <c r="W206" s="84">
        <v>0.52</v>
      </c>
      <c r="X206" s="84">
        <v>35.04</v>
      </c>
      <c r="Y206" s="84">
        <v>11.43</v>
      </c>
      <c r="Z206" s="85">
        <v>3.81</v>
      </c>
      <c r="AA206" s="84"/>
      <c r="AB206" s="84"/>
      <c r="AC206" s="84"/>
    </row>
    <row r="207" spans="1:33" x14ac:dyDescent="0.25">
      <c r="A207" s="421"/>
      <c r="B207" s="53" t="s">
        <v>57</v>
      </c>
      <c r="C207" s="162">
        <f t="shared" si="24"/>
        <v>66.564394292284689</v>
      </c>
      <c r="D207" s="84">
        <v>143.1</v>
      </c>
      <c r="E207" s="84">
        <v>167.56</v>
      </c>
      <c r="F207" s="84">
        <v>167.84</v>
      </c>
      <c r="G207" s="84">
        <v>198.94</v>
      </c>
      <c r="H207" s="85">
        <v>139.97</v>
      </c>
      <c r="I207" s="162">
        <f t="shared" si="25"/>
        <v>-1.7190134529148031</v>
      </c>
      <c r="J207" s="84">
        <v>0</v>
      </c>
      <c r="K207" s="84">
        <v>-0.57999999999999996</v>
      </c>
      <c r="L207" s="84">
        <v>-9.4499999999999993</v>
      </c>
      <c r="M207" s="84">
        <v>-0.39</v>
      </c>
      <c r="N207" s="85">
        <v>0</v>
      </c>
      <c r="O207" s="162">
        <f t="shared" si="26"/>
        <v>3.3971001494768425</v>
      </c>
      <c r="P207" s="84">
        <v>0</v>
      </c>
      <c r="Q207" s="84">
        <v>-1.1000000000000001</v>
      </c>
      <c r="R207" s="84">
        <v>22.13</v>
      </c>
      <c r="S207" s="84">
        <v>8.4700000000000006</v>
      </c>
      <c r="T207" s="85">
        <v>0</v>
      </c>
      <c r="U207" s="162">
        <f t="shared" si="27"/>
        <v>4.6684005979073344</v>
      </c>
      <c r="V207" s="84">
        <v>4</v>
      </c>
      <c r="W207" s="84">
        <v>0.39</v>
      </c>
      <c r="X207" s="84">
        <v>16.03</v>
      </c>
      <c r="Y207" s="84">
        <v>11.91</v>
      </c>
      <c r="Z207" s="85">
        <v>3.81</v>
      </c>
      <c r="AA207" s="84"/>
      <c r="AB207" s="84"/>
      <c r="AC207" s="84"/>
    </row>
    <row r="208" spans="1:33" x14ac:dyDescent="0.25">
      <c r="A208" s="421"/>
      <c r="B208" s="53" t="s">
        <v>58</v>
      </c>
      <c r="C208" s="162">
        <f t="shared" si="24"/>
        <v>67.245736512385932</v>
      </c>
      <c r="D208" s="84">
        <v>143.1</v>
      </c>
      <c r="E208" s="84">
        <v>170.18</v>
      </c>
      <c r="F208" s="84">
        <v>172.33</v>
      </c>
      <c r="G208" s="84">
        <v>195.22</v>
      </c>
      <c r="H208" s="85">
        <v>139.97</v>
      </c>
      <c r="I208" s="162">
        <f t="shared" si="25"/>
        <v>0.98523168908819303</v>
      </c>
      <c r="J208" s="84">
        <v>0</v>
      </c>
      <c r="K208" s="84">
        <v>1.57</v>
      </c>
      <c r="L208" s="84">
        <v>2.67</v>
      </c>
      <c r="M208" s="84">
        <v>-1.87</v>
      </c>
      <c r="N208" s="85">
        <v>0</v>
      </c>
      <c r="O208" s="162">
        <f t="shared" si="26"/>
        <v>4.4554559043348423</v>
      </c>
      <c r="P208" s="84">
        <v>0</v>
      </c>
      <c r="Q208" s="84">
        <v>0.45</v>
      </c>
      <c r="R208" s="84">
        <v>25.4</v>
      </c>
      <c r="S208" s="84">
        <v>6.44</v>
      </c>
      <c r="T208" s="85">
        <v>0</v>
      </c>
      <c r="U208" s="162">
        <f t="shared" si="27"/>
        <v>6.4372496263079393</v>
      </c>
      <c r="V208" s="84">
        <v>4</v>
      </c>
      <c r="W208" s="84">
        <v>-0.09</v>
      </c>
      <c r="X208" s="84">
        <v>29.87</v>
      </c>
      <c r="Y208" s="84">
        <v>9.73</v>
      </c>
      <c r="Z208" s="85">
        <v>3.81</v>
      </c>
    </row>
    <row r="209" spans="1:26" x14ac:dyDescent="0.25">
      <c r="A209" s="421"/>
      <c r="B209" s="53" t="s">
        <v>59</v>
      </c>
      <c r="C209" s="162">
        <f t="shared" si="24"/>
        <v>67.480006841016589</v>
      </c>
      <c r="D209" s="84">
        <v>147.81</v>
      </c>
      <c r="E209" s="84">
        <v>166.56</v>
      </c>
      <c r="F209" s="84">
        <v>170.98</v>
      </c>
      <c r="G209" s="84">
        <v>204.24</v>
      </c>
      <c r="H209" s="85">
        <v>144.65</v>
      </c>
      <c r="I209" s="162">
        <f t="shared" si="25"/>
        <v>0.38085201793721957</v>
      </c>
      <c r="J209" s="84">
        <v>3.29</v>
      </c>
      <c r="K209" s="84">
        <v>-2.13</v>
      </c>
      <c r="L209" s="84">
        <v>-0.78</v>
      </c>
      <c r="M209" s="84">
        <v>4.62</v>
      </c>
      <c r="N209" s="85">
        <v>3.34</v>
      </c>
      <c r="O209" s="162">
        <f t="shared" si="26"/>
        <v>4.8193572496263215</v>
      </c>
      <c r="P209" s="84">
        <v>3.29</v>
      </c>
      <c r="Q209" s="84">
        <v>-1.69</v>
      </c>
      <c r="R209" s="84">
        <v>24.42</v>
      </c>
      <c r="S209" s="84">
        <v>11.36</v>
      </c>
      <c r="T209" s="85">
        <v>3.34</v>
      </c>
      <c r="U209" s="162">
        <f t="shared" si="27"/>
        <v>6.9375485799701222</v>
      </c>
      <c r="V209" s="84">
        <v>7.42</v>
      </c>
      <c r="W209" s="84">
        <v>-3.04</v>
      </c>
      <c r="X209" s="84">
        <v>32.14</v>
      </c>
      <c r="Y209" s="84">
        <v>13.84</v>
      </c>
      <c r="Z209" s="85">
        <v>7.28</v>
      </c>
    </row>
    <row r="210" spans="1:26" x14ac:dyDescent="0.25">
      <c r="A210" s="421"/>
      <c r="B210" s="53" t="s">
        <v>60</v>
      </c>
      <c r="C210" s="162">
        <f t="shared" si="24"/>
        <v>66.639424308811002</v>
      </c>
      <c r="D210" s="84">
        <v>147.81</v>
      </c>
      <c r="E210" s="84">
        <v>162.36000000000001</v>
      </c>
      <c r="F210" s="84">
        <v>170.71</v>
      </c>
      <c r="G210" s="84">
        <v>198.55</v>
      </c>
      <c r="H210" s="85">
        <v>144.65</v>
      </c>
      <c r="I210" s="162">
        <f t="shared" si="25"/>
        <v>-1.2986547085201803</v>
      </c>
      <c r="J210" s="84">
        <v>0</v>
      </c>
      <c r="K210" s="84">
        <v>-2.52</v>
      </c>
      <c r="L210" s="84">
        <v>-0.16</v>
      </c>
      <c r="M210" s="84">
        <v>-2.79</v>
      </c>
      <c r="N210" s="85">
        <v>0</v>
      </c>
      <c r="O210" s="162">
        <f t="shared" si="26"/>
        <v>3.5136472346786376</v>
      </c>
      <c r="P210" s="84">
        <v>3.29</v>
      </c>
      <c r="Q210" s="84">
        <v>-4.17</v>
      </c>
      <c r="R210" s="84">
        <v>24.22</v>
      </c>
      <c r="S210" s="84">
        <v>8.26</v>
      </c>
      <c r="T210" s="85">
        <v>3.34</v>
      </c>
      <c r="U210" s="162">
        <f t="shared" si="27"/>
        <v>5.1808669656203463</v>
      </c>
      <c r="V210" s="84">
        <v>7.36</v>
      </c>
      <c r="W210" s="84">
        <v>-6.81</v>
      </c>
      <c r="X210" s="84">
        <v>33.090000000000003</v>
      </c>
      <c r="Y210" s="84">
        <v>9.82</v>
      </c>
      <c r="Z210" s="85">
        <v>7.28</v>
      </c>
    </row>
    <row r="211" spans="1:26" x14ac:dyDescent="0.25">
      <c r="A211" s="421"/>
      <c r="B211" s="53" t="s">
        <v>61</v>
      </c>
      <c r="C211" s="162">
        <f t="shared" si="24"/>
        <v>67.182754409248219</v>
      </c>
      <c r="D211" s="84">
        <v>147.76</v>
      </c>
      <c r="E211" s="84">
        <v>167.85</v>
      </c>
      <c r="F211" s="84">
        <v>165.09</v>
      </c>
      <c r="G211" s="84">
        <v>199.98</v>
      </c>
      <c r="H211" s="85">
        <v>144.65</v>
      </c>
      <c r="I211" s="162">
        <f t="shared" si="25"/>
        <v>1.0238863976083699</v>
      </c>
      <c r="J211" s="84">
        <v>-0.04</v>
      </c>
      <c r="K211" s="84">
        <v>3.38</v>
      </c>
      <c r="L211" s="84">
        <v>-3.29</v>
      </c>
      <c r="M211" s="84">
        <v>0.72</v>
      </c>
      <c r="N211" s="85">
        <v>0</v>
      </c>
      <c r="O211" s="162">
        <f t="shared" si="26"/>
        <v>4.3576233183856612</v>
      </c>
      <c r="P211" s="84">
        <v>3.25</v>
      </c>
      <c r="Q211" s="84">
        <v>-0.93</v>
      </c>
      <c r="R211" s="84">
        <v>20.13</v>
      </c>
      <c r="S211" s="84">
        <v>9.0399999999999991</v>
      </c>
      <c r="T211" s="85">
        <v>3.34</v>
      </c>
      <c r="U211" s="162">
        <f t="shared" si="27"/>
        <v>4.6850224215246774</v>
      </c>
      <c r="V211" s="84">
        <v>4.0599999999999996</v>
      </c>
      <c r="W211" s="84">
        <v>-2.73</v>
      </c>
      <c r="X211" s="84">
        <v>25.74</v>
      </c>
      <c r="Y211" s="84">
        <v>9.5500000000000007</v>
      </c>
      <c r="Z211" s="85">
        <v>3.97</v>
      </c>
    </row>
    <row r="212" spans="1:26" x14ac:dyDescent="0.25">
      <c r="A212" s="421"/>
      <c r="B212" s="53" t="s">
        <v>62</v>
      </c>
      <c r="C212" s="162">
        <f t="shared" si="24"/>
        <v>66.16969040773165</v>
      </c>
      <c r="D212" s="84">
        <v>147.76</v>
      </c>
      <c r="E212" s="84">
        <v>160.66</v>
      </c>
      <c r="F212" s="84">
        <v>168.25</v>
      </c>
      <c r="G212" s="84">
        <v>198.11</v>
      </c>
      <c r="H212" s="85">
        <v>144.65</v>
      </c>
      <c r="I212" s="162">
        <f t="shared" si="25"/>
        <v>-1.6452914798206282</v>
      </c>
      <c r="J212" s="84">
        <v>0</v>
      </c>
      <c r="K212" s="84">
        <v>-4.28</v>
      </c>
      <c r="L212" s="84">
        <v>1.91</v>
      </c>
      <c r="M212" s="84">
        <v>-0.93</v>
      </c>
      <c r="N212" s="85">
        <v>0</v>
      </c>
      <c r="O212" s="162">
        <f t="shared" si="26"/>
        <v>2.7839910313901455</v>
      </c>
      <c r="P212" s="84">
        <v>3.25</v>
      </c>
      <c r="Q212" s="84">
        <v>-5.17</v>
      </c>
      <c r="R212" s="84">
        <v>22.43</v>
      </c>
      <c r="S212" s="84">
        <v>8.02</v>
      </c>
      <c r="T212" s="85">
        <v>3.34</v>
      </c>
      <c r="U212" s="162">
        <f t="shared" si="27"/>
        <v>2.7871449925261693</v>
      </c>
      <c r="V212" s="84">
        <v>4.0599999999999996</v>
      </c>
      <c r="W212" s="84">
        <v>-5.46</v>
      </c>
      <c r="X212" s="84">
        <v>20.51</v>
      </c>
      <c r="Y212" s="84">
        <v>11.21</v>
      </c>
      <c r="Z212" s="85">
        <v>3.97</v>
      </c>
    </row>
    <row r="213" spans="1:26" x14ac:dyDescent="0.25">
      <c r="A213" s="422"/>
      <c r="B213" s="54" t="s">
        <v>63</v>
      </c>
      <c r="C213" s="163">
        <f t="shared" si="24"/>
        <v>66.264418570189648</v>
      </c>
      <c r="D213" s="88">
        <v>147.76</v>
      </c>
      <c r="E213" s="88">
        <v>162.6</v>
      </c>
      <c r="F213" s="88">
        <v>165.55</v>
      </c>
      <c r="G213" s="88">
        <v>196.44</v>
      </c>
      <c r="H213" s="89">
        <v>144.65</v>
      </c>
      <c r="I213" s="163">
        <f t="shared" si="25"/>
        <v>0.23545590433482749</v>
      </c>
      <c r="J213" s="88">
        <v>0</v>
      </c>
      <c r="K213" s="88">
        <v>1.21</v>
      </c>
      <c r="L213" s="88">
        <v>-1.61</v>
      </c>
      <c r="M213" s="88">
        <v>-0.85</v>
      </c>
      <c r="N213" s="89">
        <v>0</v>
      </c>
      <c r="O213" s="163">
        <f t="shared" si="26"/>
        <v>2.9311360239163036</v>
      </c>
      <c r="P213" s="88">
        <v>3.25</v>
      </c>
      <c r="Q213" s="88">
        <v>-4.03</v>
      </c>
      <c r="R213" s="88">
        <v>20.47</v>
      </c>
      <c r="S213" s="88">
        <v>7.1</v>
      </c>
      <c r="T213" s="89">
        <v>3.34</v>
      </c>
      <c r="U213" s="163">
        <f t="shared" si="27"/>
        <v>4.4281614349775911</v>
      </c>
      <c r="V213" s="88">
        <v>4.0599999999999996</v>
      </c>
      <c r="W213" s="88">
        <v>-2.1800000000000002</v>
      </c>
      <c r="X213" s="88">
        <v>23.27</v>
      </c>
      <c r="Y213" s="88">
        <v>7.51</v>
      </c>
      <c r="Z213" s="89">
        <v>3.97</v>
      </c>
    </row>
    <row r="216" spans="1:26" ht="15" x14ac:dyDescent="0.25">
      <c r="A216" s="32" t="s">
        <v>67</v>
      </c>
      <c r="K216" s="124"/>
    </row>
    <row r="217" spans="1:26" ht="15" x14ac:dyDescent="0.25">
      <c r="A217" s="139" t="s">
        <v>157</v>
      </c>
      <c r="K217" s="124"/>
    </row>
    <row r="218" spans="1:26" ht="15" x14ac:dyDescent="0.25">
      <c r="A218" s="139" t="s">
        <v>248</v>
      </c>
      <c r="K218" s="124"/>
    </row>
    <row r="219" spans="1:26" ht="15" x14ac:dyDescent="0.2">
      <c r="K219" s="124"/>
      <c r="N219" s="125"/>
    </row>
  </sheetData>
  <mergeCells count="31">
    <mergeCell ref="A37:A48"/>
    <mergeCell ref="A49:A60"/>
    <mergeCell ref="A13:A24"/>
    <mergeCell ref="A193:A204"/>
    <mergeCell ref="A145:A156"/>
    <mergeCell ref="A61:A72"/>
    <mergeCell ref="A109:A120"/>
    <mergeCell ref="A97:A108"/>
    <mergeCell ref="A73:A84"/>
    <mergeCell ref="A85:A96"/>
    <mergeCell ref="A205:A213"/>
    <mergeCell ref="A2:Z2"/>
    <mergeCell ref="A3:Z3"/>
    <mergeCell ref="A4:Z4"/>
    <mergeCell ref="A5:Z5"/>
    <mergeCell ref="A7:Z7"/>
    <mergeCell ref="A8:Z8"/>
    <mergeCell ref="A9:Z9"/>
    <mergeCell ref="D10:H10"/>
    <mergeCell ref="I10:N10"/>
    <mergeCell ref="O10:T10"/>
    <mergeCell ref="U10:Z10"/>
    <mergeCell ref="A10:A11"/>
    <mergeCell ref="B10:B11"/>
    <mergeCell ref="C10:C11"/>
    <mergeCell ref="A25:A36"/>
    <mergeCell ref="A181:A192"/>
    <mergeCell ref="A169:A180"/>
    <mergeCell ref="A157:A168"/>
    <mergeCell ref="A121:A132"/>
    <mergeCell ref="A133:A144"/>
  </mergeCells>
  <phoneticPr fontId="62" type="noConversion"/>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X337"/>
  <sheetViews>
    <sheetView showGridLines="0" topLeftCell="A4" zoomScale="110" zoomScaleNormal="110" zoomScalePageLayoutView="85" workbookViewId="0">
      <pane xSplit="2" ySplit="9" topLeftCell="C322" activePane="bottomRight" state="frozen"/>
      <selection activeCell="A4" sqref="A4"/>
      <selection pane="topRight" activeCell="C4" sqref="C4"/>
      <selection pane="bottomLeft" activeCell="A13" sqref="A13"/>
      <selection pane="bottomRight" activeCell="E332" sqref="E332"/>
    </sheetView>
  </sheetViews>
  <sheetFormatPr baseColWidth="10" defaultColWidth="10.85546875" defaultRowHeight="12.75" x14ac:dyDescent="0.25"/>
  <cols>
    <col min="1" max="1" width="14.42578125" style="32" customWidth="1"/>
    <col min="2" max="2" width="11.42578125" style="32" customWidth="1"/>
    <col min="3" max="18" width="9" style="32" customWidth="1"/>
    <col min="19" max="22" width="9" style="35" customWidth="1"/>
    <col min="23" max="30" width="9" style="32" customWidth="1"/>
    <col min="31" max="34" width="9" style="35" customWidth="1"/>
    <col min="35" max="16384" width="10.85546875" style="32"/>
  </cols>
  <sheetData>
    <row r="2" spans="1:34" s="48" customFormat="1" ht="15" x14ac:dyDescent="0.25">
      <c r="A2" s="426" t="s">
        <v>46</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row>
    <row r="3" spans="1:34" s="48" customFormat="1" ht="15" x14ac:dyDescent="0.25">
      <c r="A3" s="426" t="s">
        <v>47</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row>
    <row r="4" spans="1:34" s="48" customFormat="1" ht="15" x14ac:dyDescent="0.25">
      <c r="A4" s="426" t="s">
        <v>15</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row>
    <row r="5" spans="1:34" s="48" customFormat="1" ht="15" x14ac:dyDescent="0.25">
      <c r="A5" s="426" t="s">
        <v>48</v>
      </c>
      <c r="B5" s="427"/>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row>
    <row r="6" spans="1:34" s="48" customFormat="1" ht="15" x14ac:dyDescent="0.25">
      <c r="A6" s="49"/>
      <c r="S6" s="50"/>
      <c r="T6" s="50"/>
      <c r="U6" s="50"/>
      <c r="V6" s="50"/>
      <c r="AE6" s="50"/>
      <c r="AF6" s="50"/>
      <c r="AG6" s="50"/>
      <c r="AH6" s="50"/>
    </row>
    <row r="7" spans="1:34" s="48" customFormat="1" ht="15" customHeight="1" x14ac:dyDescent="0.25">
      <c r="A7" s="429" t="s">
        <v>255</v>
      </c>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row>
    <row r="8" spans="1:34" s="48" customFormat="1" ht="15" customHeight="1" x14ac:dyDescent="0.25">
      <c r="A8" s="429" t="s">
        <v>249</v>
      </c>
      <c r="B8" s="430"/>
      <c r="C8" s="430"/>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row>
    <row r="9" spans="1:34" s="48" customFormat="1" ht="15.75" thickBot="1" x14ac:dyDescent="0.3">
      <c r="A9" s="577" t="s">
        <v>259</v>
      </c>
      <c r="B9" s="503"/>
      <c r="C9" s="430"/>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c r="AG9" s="430"/>
      <c r="AH9" s="430"/>
    </row>
    <row r="10" spans="1:34" s="48" customFormat="1" ht="15.75" thickBot="1" x14ac:dyDescent="0.3">
      <c r="A10" s="582" t="s">
        <v>49</v>
      </c>
      <c r="B10" s="578" t="s">
        <v>77</v>
      </c>
      <c r="C10" s="579" t="s">
        <v>50</v>
      </c>
      <c r="D10" s="580"/>
      <c r="E10" s="580"/>
      <c r="F10" s="580"/>
      <c r="G10" s="580"/>
      <c r="H10" s="580"/>
      <c r="I10" s="580"/>
      <c r="J10" s="580"/>
      <c r="K10" s="580"/>
      <c r="L10" s="580"/>
      <c r="M10" s="580"/>
      <c r="N10" s="580"/>
      <c r="O10" s="580"/>
      <c r="P10" s="580"/>
      <c r="Q10" s="580"/>
      <c r="R10" s="581"/>
    </row>
    <row r="11" spans="1:34" s="48" customFormat="1" ht="48.75" customHeight="1" thickBot="1" x14ac:dyDescent="0.3">
      <c r="A11" s="583"/>
      <c r="B11" s="436"/>
      <c r="C11" s="525" t="s">
        <v>152</v>
      </c>
      <c r="D11" s="526"/>
      <c r="E11" s="526"/>
      <c r="F11" s="527"/>
      <c r="G11" s="528" t="s">
        <v>90</v>
      </c>
      <c r="H11" s="529"/>
      <c r="I11" s="529"/>
      <c r="J11" s="530"/>
      <c r="K11" s="525" t="s">
        <v>69</v>
      </c>
      <c r="L11" s="526"/>
      <c r="M11" s="526"/>
      <c r="N11" s="527"/>
      <c r="O11" s="528" t="s">
        <v>70</v>
      </c>
      <c r="P11" s="529"/>
      <c r="Q11" s="529"/>
      <c r="R11" s="530"/>
    </row>
    <row r="12" spans="1:34" s="48" customFormat="1" ht="30" x14ac:dyDescent="0.25">
      <c r="A12" s="583"/>
      <c r="B12" s="436"/>
      <c r="C12" s="141" t="s">
        <v>93</v>
      </c>
      <c r="D12" s="132" t="s">
        <v>94</v>
      </c>
      <c r="E12" s="132" t="s">
        <v>150</v>
      </c>
      <c r="F12" s="160" t="s">
        <v>151</v>
      </c>
      <c r="G12" s="182" t="s">
        <v>93</v>
      </c>
      <c r="H12" s="335" t="s">
        <v>94</v>
      </c>
      <c r="I12" s="335" t="s">
        <v>150</v>
      </c>
      <c r="J12" s="181" t="s">
        <v>151</v>
      </c>
      <c r="K12" s="141" t="s">
        <v>93</v>
      </c>
      <c r="L12" s="132" t="s">
        <v>94</v>
      </c>
      <c r="M12" s="132" t="s">
        <v>150</v>
      </c>
      <c r="N12" s="160" t="s">
        <v>151</v>
      </c>
      <c r="O12" s="182" t="s">
        <v>93</v>
      </c>
      <c r="P12" s="335" t="s">
        <v>94</v>
      </c>
      <c r="Q12" s="335" t="s">
        <v>150</v>
      </c>
      <c r="R12" s="181" t="s">
        <v>151</v>
      </c>
    </row>
    <row r="13" spans="1:34" s="48" customFormat="1" ht="15" x14ac:dyDescent="0.25">
      <c r="A13" s="574">
        <v>1999</v>
      </c>
      <c r="B13" s="221" t="s">
        <v>55</v>
      </c>
      <c r="C13" s="232">
        <v>46.47</v>
      </c>
      <c r="D13" s="226">
        <v>46.47</v>
      </c>
      <c r="E13" s="226">
        <v>49.26</v>
      </c>
      <c r="F13" s="233">
        <v>56.92</v>
      </c>
      <c r="G13" s="232">
        <v>0.69</v>
      </c>
      <c r="H13" s="226">
        <v>0.69</v>
      </c>
      <c r="I13" s="226">
        <v>-0.02</v>
      </c>
      <c r="J13" s="233">
        <v>0</v>
      </c>
      <c r="K13" s="232">
        <v>0.69</v>
      </c>
      <c r="L13" s="226">
        <v>0.69</v>
      </c>
      <c r="M13" s="226">
        <v>-0.02</v>
      </c>
      <c r="N13" s="233">
        <v>0</v>
      </c>
      <c r="O13" s="232">
        <v>0</v>
      </c>
      <c r="P13" s="226">
        <v>0</v>
      </c>
      <c r="Q13" s="226">
        <v>0</v>
      </c>
      <c r="R13" s="233">
        <v>0</v>
      </c>
    </row>
    <row r="14" spans="1:34" s="48" customFormat="1" ht="15" x14ac:dyDescent="0.25">
      <c r="A14" s="574"/>
      <c r="B14" s="56" t="s">
        <v>56</v>
      </c>
      <c r="C14" s="128">
        <v>46.81</v>
      </c>
      <c r="D14" s="336">
        <v>46.81</v>
      </c>
      <c r="E14">
        <v>49.55</v>
      </c>
      <c r="F14" s="129">
        <v>56.92</v>
      </c>
      <c r="G14" s="128">
        <v>0.72</v>
      </c>
      <c r="H14" s="336">
        <v>0.72</v>
      </c>
      <c r="I14" s="336">
        <v>0.59</v>
      </c>
      <c r="J14" s="129">
        <v>0</v>
      </c>
      <c r="K14" s="128">
        <v>1.41</v>
      </c>
      <c r="L14" s="336">
        <v>1.41</v>
      </c>
      <c r="M14" s="336">
        <v>0.56999999999999995</v>
      </c>
      <c r="N14" s="129">
        <v>0</v>
      </c>
      <c r="O14" s="128">
        <v>0</v>
      </c>
      <c r="P14" s="336">
        <v>0</v>
      </c>
      <c r="Q14" s="336">
        <v>0</v>
      </c>
      <c r="R14" s="129">
        <v>0</v>
      </c>
    </row>
    <row r="15" spans="1:34" s="48" customFormat="1" ht="15" x14ac:dyDescent="0.25">
      <c r="A15" s="574"/>
      <c r="B15" s="56" t="s">
        <v>57</v>
      </c>
      <c r="C15" s="128">
        <v>47.23</v>
      </c>
      <c r="D15" s="336">
        <v>47.23</v>
      </c>
      <c r="E15" s="336">
        <v>49.85</v>
      </c>
      <c r="F15" s="129">
        <v>56.92</v>
      </c>
      <c r="G15" s="128">
        <v>0.9</v>
      </c>
      <c r="H15" s="336">
        <v>0.9</v>
      </c>
      <c r="I15" s="336">
        <v>0.61</v>
      </c>
      <c r="J15" s="129">
        <v>0</v>
      </c>
      <c r="K15" s="128">
        <v>2.3199999999999998</v>
      </c>
      <c r="L15" s="336">
        <v>2.3199999999999998</v>
      </c>
      <c r="M15" s="336">
        <v>1.18</v>
      </c>
      <c r="N15" s="129">
        <v>0</v>
      </c>
      <c r="O15" s="128">
        <v>0</v>
      </c>
      <c r="P15" s="336">
        <v>0</v>
      </c>
      <c r="Q15" s="336">
        <v>0</v>
      </c>
      <c r="R15" s="129">
        <v>0</v>
      </c>
    </row>
    <row r="16" spans="1:34" s="48" customFormat="1" ht="15" x14ac:dyDescent="0.25">
      <c r="A16" s="574"/>
      <c r="B16" s="56" t="s">
        <v>58</v>
      </c>
      <c r="C16" s="128">
        <v>47.73</v>
      </c>
      <c r="D16" s="336">
        <v>47.73</v>
      </c>
      <c r="E16" s="336">
        <v>50.23</v>
      </c>
      <c r="F16" s="129">
        <v>56.92</v>
      </c>
      <c r="G16" s="128">
        <v>1.06</v>
      </c>
      <c r="H16" s="336">
        <v>1.06</v>
      </c>
      <c r="I16" s="336">
        <v>0.77</v>
      </c>
      <c r="J16" s="129">
        <v>0</v>
      </c>
      <c r="K16" s="128">
        <v>3.41</v>
      </c>
      <c r="L16" s="336">
        <v>3.41</v>
      </c>
      <c r="M16" s="336">
        <v>1.97</v>
      </c>
      <c r="N16" s="129">
        <v>0</v>
      </c>
      <c r="O16" s="128">
        <v>0</v>
      </c>
      <c r="P16" s="336">
        <v>0</v>
      </c>
      <c r="Q16" s="336">
        <v>0</v>
      </c>
      <c r="R16" s="129">
        <v>0</v>
      </c>
    </row>
    <row r="17" spans="1:34" s="48" customFormat="1" ht="15" x14ac:dyDescent="0.25">
      <c r="A17" s="574"/>
      <c r="B17" s="56" t="s">
        <v>59</v>
      </c>
      <c r="C17" s="128">
        <v>48.09</v>
      </c>
      <c r="D17" s="336">
        <v>48.09</v>
      </c>
      <c r="E17" s="336">
        <v>50.51</v>
      </c>
      <c r="F17" s="129">
        <v>57.04</v>
      </c>
      <c r="G17" s="128">
        <v>0.76</v>
      </c>
      <c r="H17" s="336">
        <v>0.76</v>
      </c>
      <c r="I17" s="336">
        <v>0.55000000000000004</v>
      </c>
      <c r="J17" s="129">
        <v>0.21</v>
      </c>
      <c r="K17" s="128">
        <v>4.2</v>
      </c>
      <c r="L17" s="336">
        <v>4.2</v>
      </c>
      <c r="M17" s="336">
        <v>2.5299999999999998</v>
      </c>
      <c r="N17" s="129">
        <v>0.21</v>
      </c>
      <c r="O17" s="128">
        <v>0</v>
      </c>
      <c r="P17" s="336">
        <v>0</v>
      </c>
      <c r="Q17" s="336">
        <v>0</v>
      </c>
      <c r="R17" s="129">
        <v>0</v>
      </c>
    </row>
    <row r="18" spans="1:34" s="48" customFormat="1" ht="15" x14ac:dyDescent="0.25">
      <c r="A18" s="574"/>
      <c r="B18" s="56" t="s">
        <v>60</v>
      </c>
      <c r="C18" s="128">
        <v>48.36</v>
      </c>
      <c r="D18" s="336">
        <v>48.36</v>
      </c>
      <c r="E18" s="336">
        <v>50.7</v>
      </c>
      <c r="F18" s="129">
        <v>57.07</v>
      </c>
      <c r="G18" s="128">
        <v>0.56000000000000005</v>
      </c>
      <c r="H18" s="336">
        <v>0.56000000000000005</v>
      </c>
      <c r="I18" s="336">
        <v>0.37</v>
      </c>
      <c r="J18" s="129">
        <v>0.06</v>
      </c>
      <c r="K18" s="128">
        <v>4.78</v>
      </c>
      <c r="L18" s="336">
        <v>4.78</v>
      </c>
      <c r="M18" s="336">
        <v>2.91</v>
      </c>
      <c r="N18" s="129">
        <v>0.26</v>
      </c>
      <c r="O18" s="128">
        <v>0</v>
      </c>
      <c r="P18" s="336">
        <v>0</v>
      </c>
      <c r="Q18" s="336">
        <v>0</v>
      </c>
      <c r="R18" s="129">
        <v>0</v>
      </c>
    </row>
    <row r="19" spans="1:34" s="48" customFormat="1" ht="15" x14ac:dyDescent="0.25">
      <c r="A19" s="574"/>
      <c r="B19" s="56" t="s">
        <v>61</v>
      </c>
      <c r="C19" s="128">
        <v>48.42</v>
      </c>
      <c r="D19" s="336">
        <v>48.42</v>
      </c>
      <c r="E19" s="336">
        <v>50.39</v>
      </c>
      <c r="F19" s="129">
        <v>57.09</v>
      </c>
      <c r="G19" s="128">
        <v>0.12</v>
      </c>
      <c r="H19" s="336">
        <v>0.12</v>
      </c>
      <c r="I19" s="336">
        <v>-0.61</v>
      </c>
      <c r="J19" s="129">
        <v>0.04</v>
      </c>
      <c r="K19" s="128">
        <v>4.9000000000000004</v>
      </c>
      <c r="L19" s="336">
        <v>4.9000000000000004</v>
      </c>
      <c r="M19" s="336">
        <v>2.2799999999999998</v>
      </c>
      <c r="N19" s="129">
        <v>0.3</v>
      </c>
      <c r="O19" s="128">
        <v>0</v>
      </c>
      <c r="P19" s="336">
        <v>0</v>
      </c>
      <c r="Q19" s="336">
        <v>0</v>
      </c>
      <c r="R19" s="129">
        <v>0</v>
      </c>
    </row>
    <row r="20" spans="1:34" s="48" customFormat="1" ht="15" x14ac:dyDescent="0.25">
      <c r="A20" s="574"/>
      <c r="B20" s="56" t="s">
        <v>62</v>
      </c>
      <c r="C20" s="128">
        <v>48.53</v>
      </c>
      <c r="D20" s="336">
        <v>48.53</v>
      </c>
      <c r="E20" s="336">
        <v>50.66</v>
      </c>
      <c r="F20" s="129">
        <v>57.14</v>
      </c>
      <c r="G20" s="128">
        <v>0.23</v>
      </c>
      <c r="H20" s="336">
        <v>0.23</v>
      </c>
      <c r="I20" s="336">
        <v>0.55000000000000004</v>
      </c>
      <c r="J20" s="129">
        <v>0.09</v>
      </c>
      <c r="K20" s="128">
        <v>5.15</v>
      </c>
      <c r="L20" s="336">
        <v>5.15</v>
      </c>
      <c r="M20" s="336">
        <v>2.84</v>
      </c>
      <c r="N20" s="129">
        <v>0.39</v>
      </c>
      <c r="O20" s="128">
        <v>0</v>
      </c>
      <c r="P20" s="336">
        <v>0</v>
      </c>
      <c r="Q20" s="336">
        <v>0</v>
      </c>
      <c r="R20" s="129">
        <v>0</v>
      </c>
    </row>
    <row r="21" spans="1:34" s="48" customFormat="1" ht="15" x14ac:dyDescent="0.25">
      <c r="A21" s="574"/>
      <c r="B21" s="56" t="s">
        <v>63</v>
      </c>
      <c r="C21" s="128">
        <v>48.63</v>
      </c>
      <c r="D21" s="336">
        <v>48.63</v>
      </c>
      <c r="E21" s="336">
        <v>50.75</v>
      </c>
      <c r="F21" s="129">
        <v>57.17</v>
      </c>
      <c r="G21" s="128">
        <v>0.22</v>
      </c>
      <c r="H21" s="336">
        <v>0.22</v>
      </c>
      <c r="I21" s="336">
        <v>0.17</v>
      </c>
      <c r="J21" s="129">
        <v>0.05</v>
      </c>
      <c r="K21" s="128">
        <v>5.37</v>
      </c>
      <c r="L21" s="336">
        <v>5.37</v>
      </c>
      <c r="M21" s="336">
        <v>3.01</v>
      </c>
      <c r="N21" s="129">
        <v>0.44</v>
      </c>
      <c r="O21" s="128">
        <v>0</v>
      </c>
      <c r="P21" s="336">
        <v>0</v>
      </c>
      <c r="Q21" s="336">
        <v>0</v>
      </c>
      <c r="R21" s="129">
        <v>0</v>
      </c>
    </row>
    <row r="22" spans="1:34" s="48" customFormat="1" ht="15" x14ac:dyDescent="0.25">
      <c r="A22" s="574"/>
      <c r="B22" s="56" t="s">
        <v>64</v>
      </c>
      <c r="C22" s="128">
        <v>48.97</v>
      </c>
      <c r="D22" s="336">
        <v>48.97</v>
      </c>
      <c r="E22" s="336">
        <v>50.88</v>
      </c>
      <c r="F22" s="129">
        <v>57.17</v>
      </c>
      <c r="G22" s="128">
        <v>0.68</v>
      </c>
      <c r="H22" s="336">
        <v>0.68</v>
      </c>
      <c r="I22" s="336">
        <v>0.25</v>
      </c>
      <c r="J22" s="129">
        <v>0.01</v>
      </c>
      <c r="K22" s="128">
        <v>6.09</v>
      </c>
      <c r="L22" s="336">
        <v>6.09</v>
      </c>
      <c r="M22" s="336">
        <v>3.27</v>
      </c>
      <c r="N22" s="129">
        <v>0.45</v>
      </c>
      <c r="O22" s="128">
        <v>0</v>
      </c>
      <c r="P22" s="336">
        <v>0</v>
      </c>
      <c r="Q22" s="336">
        <v>0</v>
      </c>
      <c r="R22" s="129">
        <v>0</v>
      </c>
    </row>
    <row r="23" spans="1:34" s="48" customFormat="1" ht="15" x14ac:dyDescent="0.25">
      <c r="A23" s="574"/>
      <c r="B23" s="56" t="s">
        <v>65</v>
      </c>
      <c r="C23" s="128">
        <v>49.04</v>
      </c>
      <c r="D23" s="336">
        <v>49.04</v>
      </c>
      <c r="E23" s="336">
        <v>50.79</v>
      </c>
      <c r="F23" s="129">
        <v>57.2</v>
      </c>
      <c r="G23" s="128">
        <v>0.15</v>
      </c>
      <c r="H23" s="336">
        <v>0.15</v>
      </c>
      <c r="I23" s="336">
        <v>-0.17</v>
      </c>
      <c r="J23" s="129">
        <v>0.05</v>
      </c>
      <c r="K23" s="128">
        <v>6.25</v>
      </c>
      <c r="L23" s="336">
        <v>6.25</v>
      </c>
      <c r="M23" s="336">
        <v>3.09</v>
      </c>
      <c r="N23" s="129">
        <v>0.5</v>
      </c>
      <c r="O23" s="128">
        <v>0</v>
      </c>
      <c r="P23" s="336">
        <v>0</v>
      </c>
      <c r="Q23" s="336">
        <v>0</v>
      </c>
      <c r="R23" s="129">
        <v>0</v>
      </c>
    </row>
    <row r="24" spans="1:34" x14ac:dyDescent="0.25">
      <c r="A24" s="574"/>
      <c r="B24" s="37" t="s">
        <v>66</v>
      </c>
      <c r="C24" s="126">
        <v>49.05</v>
      </c>
      <c r="D24" s="39">
        <v>49.05</v>
      </c>
      <c r="E24" s="39">
        <v>50.76</v>
      </c>
      <c r="F24" s="148">
        <v>57.23</v>
      </c>
      <c r="G24" s="118">
        <v>0.03</v>
      </c>
      <c r="H24" s="88">
        <v>0.03</v>
      </c>
      <c r="I24" s="88">
        <v>-0.06</v>
      </c>
      <c r="J24" s="119">
        <v>0.04</v>
      </c>
      <c r="K24" s="118">
        <v>6.28</v>
      </c>
      <c r="L24" s="88">
        <v>6.28</v>
      </c>
      <c r="M24" s="88">
        <v>3.04</v>
      </c>
      <c r="N24" s="119">
        <v>0.54</v>
      </c>
      <c r="O24" s="328">
        <v>6.28</v>
      </c>
      <c r="P24" s="58">
        <v>6.28</v>
      </c>
      <c r="Q24" s="58">
        <v>3.04</v>
      </c>
      <c r="R24" s="127">
        <v>0.54</v>
      </c>
      <c r="S24" s="32"/>
      <c r="T24" s="32"/>
      <c r="U24" s="32"/>
      <c r="V24" s="32"/>
      <c r="AE24" s="32"/>
      <c r="AF24" s="32"/>
      <c r="AG24" s="32"/>
      <c r="AH24" s="32"/>
    </row>
    <row r="25" spans="1:34" s="48" customFormat="1" ht="15" x14ac:dyDescent="0.25">
      <c r="A25" s="574">
        <v>2000</v>
      </c>
      <c r="B25" s="221" t="s">
        <v>55</v>
      </c>
      <c r="C25" s="232">
        <v>49.16</v>
      </c>
      <c r="D25" s="226">
        <v>49.16</v>
      </c>
      <c r="E25" s="226">
        <v>50.8</v>
      </c>
      <c r="F25" s="233">
        <v>57.26</v>
      </c>
      <c r="G25" s="232">
        <v>0.22</v>
      </c>
      <c r="H25" s="226">
        <v>0.22</v>
      </c>
      <c r="I25" s="226">
        <v>0.09</v>
      </c>
      <c r="J25" s="233">
        <v>0.06</v>
      </c>
      <c r="K25" s="232">
        <v>0.22</v>
      </c>
      <c r="L25" s="226">
        <v>0.22</v>
      </c>
      <c r="M25" s="226">
        <v>0.09</v>
      </c>
      <c r="N25" s="233">
        <v>0.06</v>
      </c>
      <c r="O25" s="232">
        <v>5.79</v>
      </c>
      <c r="P25" s="226">
        <v>5.79</v>
      </c>
      <c r="Q25" s="226">
        <v>3.14</v>
      </c>
      <c r="R25" s="233">
        <v>0.6</v>
      </c>
    </row>
    <row r="26" spans="1:34" s="48" customFormat="1" ht="15" x14ac:dyDescent="0.25">
      <c r="A26" s="574"/>
      <c r="B26" s="56" t="s">
        <v>56</v>
      </c>
      <c r="C26" s="128">
        <v>49.37</v>
      </c>
      <c r="D26" s="336">
        <v>49.37</v>
      </c>
      <c r="E26">
        <v>50.93</v>
      </c>
      <c r="F26" s="129">
        <v>57.29</v>
      </c>
      <c r="G26" s="128">
        <v>0.43</v>
      </c>
      <c r="H26" s="336">
        <v>0.43</v>
      </c>
      <c r="I26" s="336">
        <v>0.25</v>
      </c>
      <c r="J26" s="129">
        <v>0.04</v>
      </c>
      <c r="K26" s="128">
        <v>0.65</v>
      </c>
      <c r="L26" s="336">
        <v>0.65</v>
      </c>
      <c r="M26" s="336">
        <v>0.34</v>
      </c>
      <c r="N26" s="129">
        <v>0.1</v>
      </c>
      <c r="O26" s="128">
        <v>5.48</v>
      </c>
      <c r="P26" s="336">
        <v>5.48</v>
      </c>
      <c r="Q26" s="336">
        <v>2.8</v>
      </c>
      <c r="R26" s="129">
        <v>0.65</v>
      </c>
    </row>
    <row r="27" spans="1:34" s="48" customFormat="1" ht="15" x14ac:dyDescent="0.25">
      <c r="A27" s="574"/>
      <c r="B27" s="56" t="s">
        <v>57</v>
      </c>
      <c r="C27" s="128">
        <v>49.6</v>
      </c>
      <c r="D27" s="336">
        <v>49.6</v>
      </c>
      <c r="E27" s="336">
        <v>51.28</v>
      </c>
      <c r="F27" s="129">
        <v>57.28</v>
      </c>
      <c r="G27" s="128">
        <v>0.47</v>
      </c>
      <c r="H27" s="336">
        <v>0.47</v>
      </c>
      <c r="I27" s="336">
        <v>0.69</v>
      </c>
      <c r="J27" s="129">
        <v>0</v>
      </c>
      <c r="K27" s="128">
        <v>1.1200000000000001</v>
      </c>
      <c r="L27" s="336">
        <v>1.1200000000000001</v>
      </c>
      <c r="M27" s="336">
        <v>1.03</v>
      </c>
      <c r="N27" s="129">
        <v>0.1</v>
      </c>
      <c r="O27" s="128">
        <v>5.03</v>
      </c>
      <c r="P27" s="336">
        <v>5.03</v>
      </c>
      <c r="Q27" s="336">
        <v>2.88</v>
      </c>
      <c r="R27" s="129">
        <v>0.64</v>
      </c>
    </row>
    <row r="28" spans="1:34" s="48" customFormat="1" ht="15" x14ac:dyDescent="0.25">
      <c r="A28" s="574"/>
      <c r="B28" s="56" t="s">
        <v>58</v>
      </c>
      <c r="C28" s="128">
        <v>49.73</v>
      </c>
      <c r="D28" s="336">
        <v>49.73</v>
      </c>
      <c r="E28" s="336">
        <v>51.13</v>
      </c>
      <c r="F28" s="129">
        <v>57.29</v>
      </c>
      <c r="G28" s="128">
        <v>0.25</v>
      </c>
      <c r="H28" s="336">
        <v>0.25</v>
      </c>
      <c r="I28" s="336">
        <v>-0.3</v>
      </c>
      <c r="J28" s="129">
        <v>0.01</v>
      </c>
      <c r="K28" s="128">
        <v>1.37</v>
      </c>
      <c r="L28" s="336">
        <v>1.37</v>
      </c>
      <c r="M28" s="336">
        <v>0.72</v>
      </c>
      <c r="N28" s="129">
        <v>0.11</v>
      </c>
      <c r="O28" s="128">
        <v>4.1900000000000004</v>
      </c>
      <c r="P28" s="336">
        <v>4.1900000000000004</v>
      </c>
      <c r="Q28" s="336">
        <v>1.78</v>
      </c>
      <c r="R28" s="129">
        <v>0.65</v>
      </c>
    </row>
    <row r="29" spans="1:34" s="48" customFormat="1" ht="15" x14ac:dyDescent="0.25">
      <c r="A29" s="574"/>
      <c r="B29" s="56" t="s">
        <v>59</v>
      </c>
      <c r="C29" s="128">
        <v>49.93</v>
      </c>
      <c r="D29" s="336">
        <v>49.93</v>
      </c>
      <c r="E29" s="336">
        <v>51.41</v>
      </c>
      <c r="F29" s="129">
        <v>57.3</v>
      </c>
      <c r="G29" s="128">
        <v>0.42</v>
      </c>
      <c r="H29" s="336">
        <v>0.42</v>
      </c>
      <c r="I29" s="336">
        <v>0.55000000000000004</v>
      </c>
      <c r="J29" s="129">
        <v>0.02</v>
      </c>
      <c r="K29" s="128">
        <v>1.8</v>
      </c>
      <c r="L29" s="336">
        <v>1.8</v>
      </c>
      <c r="M29" s="336">
        <v>1.28</v>
      </c>
      <c r="N29" s="129">
        <v>0.12</v>
      </c>
      <c r="O29" s="128">
        <v>3.83</v>
      </c>
      <c r="P29" s="336">
        <v>3.83</v>
      </c>
      <c r="Q29" s="336">
        <v>1.78</v>
      </c>
      <c r="R29" s="129">
        <v>0.46</v>
      </c>
    </row>
    <row r="30" spans="1:34" s="48" customFormat="1" ht="15" x14ac:dyDescent="0.25">
      <c r="A30" s="574"/>
      <c r="B30" s="56" t="s">
        <v>60</v>
      </c>
      <c r="C30" s="128">
        <v>50.11</v>
      </c>
      <c r="D30" s="336">
        <v>50.11</v>
      </c>
      <c r="E30" s="336">
        <v>51.41</v>
      </c>
      <c r="F30" s="129">
        <v>56.59</v>
      </c>
      <c r="G30" s="128">
        <v>0.35</v>
      </c>
      <c r="H30" s="336">
        <v>0.35</v>
      </c>
      <c r="I30" s="336">
        <v>0.01</v>
      </c>
      <c r="J30" s="129">
        <v>-1.24</v>
      </c>
      <c r="K30" s="128">
        <v>2.16</v>
      </c>
      <c r="L30" s="336">
        <v>2.16</v>
      </c>
      <c r="M30" s="336">
        <v>1.28</v>
      </c>
      <c r="N30" s="129">
        <v>-1.1200000000000001</v>
      </c>
      <c r="O30" s="128">
        <v>3.62</v>
      </c>
      <c r="P30" s="336">
        <v>3.62</v>
      </c>
      <c r="Q30" s="336">
        <v>1.41</v>
      </c>
      <c r="R30" s="129">
        <v>-0.84</v>
      </c>
    </row>
    <row r="31" spans="1:34" s="48" customFormat="1" ht="15" x14ac:dyDescent="0.25">
      <c r="A31" s="574"/>
      <c r="B31" s="56" t="s">
        <v>61</v>
      </c>
      <c r="C31" s="128">
        <v>50.14</v>
      </c>
      <c r="D31" s="336">
        <v>50.14</v>
      </c>
      <c r="E31" s="336">
        <v>51.39</v>
      </c>
      <c r="F31" s="129">
        <v>56.61</v>
      </c>
      <c r="G31" s="128">
        <v>0.06</v>
      </c>
      <c r="H31" s="336">
        <v>0.06</v>
      </c>
      <c r="I31" s="336">
        <v>-0.04</v>
      </c>
      <c r="J31" s="129">
        <v>0.03</v>
      </c>
      <c r="K31" s="128">
        <v>2.2200000000000002</v>
      </c>
      <c r="L31" s="336">
        <v>2.2200000000000002</v>
      </c>
      <c r="M31" s="336">
        <v>1.24</v>
      </c>
      <c r="N31" s="129">
        <v>-1.08</v>
      </c>
      <c r="O31" s="128">
        <v>3.56</v>
      </c>
      <c r="P31" s="336">
        <v>3.56</v>
      </c>
      <c r="Q31" s="336">
        <v>1.99</v>
      </c>
      <c r="R31" s="129">
        <v>-0.85</v>
      </c>
    </row>
    <row r="32" spans="1:34" s="48" customFormat="1" ht="15" x14ac:dyDescent="0.25">
      <c r="A32" s="574"/>
      <c r="B32" s="56" t="s">
        <v>62</v>
      </c>
      <c r="C32" s="128">
        <v>50.22</v>
      </c>
      <c r="D32" s="336">
        <v>50.22</v>
      </c>
      <c r="E32" s="336">
        <v>51.46</v>
      </c>
      <c r="F32" s="129">
        <v>56.6</v>
      </c>
      <c r="G32" s="128">
        <v>0.16</v>
      </c>
      <c r="H32" s="336">
        <v>0.16</v>
      </c>
      <c r="I32" s="336">
        <v>0.14000000000000001</v>
      </c>
      <c r="J32" s="129">
        <v>-0.01</v>
      </c>
      <c r="K32" s="128">
        <v>2.39</v>
      </c>
      <c r="L32" s="336">
        <v>2.39</v>
      </c>
      <c r="M32" s="336">
        <v>1.38</v>
      </c>
      <c r="N32" s="129">
        <v>-1.0900000000000001</v>
      </c>
      <c r="O32" s="128">
        <v>3.49</v>
      </c>
      <c r="P32" s="336">
        <v>3.49</v>
      </c>
      <c r="Q32" s="336">
        <v>1.57</v>
      </c>
      <c r="R32" s="129">
        <v>-0.94</v>
      </c>
    </row>
    <row r="33" spans="1:34" s="48" customFormat="1" ht="15" x14ac:dyDescent="0.25">
      <c r="A33" s="574"/>
      <c r="B33" s="56" t="s">
        <v>63</v>
      </c>
      <c r="C33" s="128">
        <v>50.26</v>
      </c>
      <c r="D33" s="336">
        <v>50.26</v>
      </c>
      <c r="E33" s="336">
        <v>51.56</v>
      </c>
      <c r="F33" s="129">
        <v>56.61</v>
      </c>
      <c r="G33" s="128">
        <v>0.08</v>
      </c>
      <c r="H33" s="336">
        <v>0.08</v>
      </c>
      <c r="I33" s="336">
        <v>0.2</v>
      </c>
      <c r="J33" s="129">
        <v>0.02</v>
      </c>
      <c r="K33" s="128">
        <v>2.4700000000000002</v>
      </c>
      <c r="L33" s="336">
        <v>2.4700000000000002</v>
      </c>
      <c r="M33" s="336">
        <v>1.58</v>
      </c>
      <c r="N33" s="129">
        <v>-1.07</v>
      </c>
      <c r="O33" s="128">
        <v>3.36</v>
      </c>
      <c r="P33" s="336">
        <v>3.36</v>
      </c>
      <c r="Q33" s="336">
        <v>1.6</v>
      </c>
      <c r="R33" s="129">
        <v>-0.97</v>
      </c>
    </row>
    <row r="34" spans="1:34" s="48" customFormat="1" ht="15" x14ac:dyDescent="0.25">
      <c r="A34" s="574"/>
      <c r="B34" s="56" t="s">
        <v>64</v>
      </c>
      <c r="C34" s="128">
        <v>50.31</v>
      </c>
      <c r="D34" s="336">
        <v>50.31</v>
      </c>
      <c r="E34" s="336">
        <v>51.55</v>
      </c>
      <c r="F34" s="129">
        <v>55.75</v>
      </c>
      <c r="G34" s="128">
        <v>0.08</v>
      </c>
      <c r="H34" s="336">
        <v>0.08</v>
      </c>
      <c r="I34" s="336">
        <v>-0.02</v>
      </c>
      <c r="J34" s="129">
        <v>-1.52</v>
      </c>
      <c r="K34" s="128">
        <v>2.56</v>
      </c>
      <c r="L34" s="336">
        <v>2.56</v>
      </c>
      <c r="M34" s="336">
        <v>1.56</v>
      </c>
      <c r="N34" s="129">
        <v>-2.57</v>
      </c>
      <c r="O34" s="128">
        <v>2.74</v>
      </c>
      <c r="P34" s="336">
        <v>2.74</v>
      </c>
      <c r="Q34" s="336">
        <v>1.33</v>
      </c>
      <c r="R34" s="129">
        <v>-2.4900000000000002</v>
      </c>
    </row>
    <row r="35" spans="1:34" s="48" customFormat="1" ht="15" x14ac:dyDescent="0.25">
      <c r="A35" s="574"/>
      <c r="B35" s="56" t="s">
        <v>65</v>
      </c>
      <c r="C35" s="128">
        <v>50.33</v>
      </c>
      <c r="D35" s="336">
        <v>50.33</v>
      </c>
      <c r="E35" s="336">
        <v>51.44</v>
      </c>
      <c r="F35" s="129">
        <v>55.75</v>
      </c>
      <c r="G35" s="128">
        <v>0.05</v>
      </c>
      <c r="H35" s="336">
        <v>0.05</v>
      </c>
      <c r="I35" s="336">
        <v>-0.22</v>
      </c>
      <c r="J35" s="129">
        <v>0</v>
      </c>
      <c r="K35" s="128">
        <v>2.61</v>
      </c>
      <c r="L35" s="336">
        <v>2.61</v>
      </c>
      <c r="M35" s="336">
        <v>1.34</v>
      </c>
      <c r="N35" s="129">
        <v>-2.57</v>
      </c>
      <c r="O35" s="128">
        <v>2.64</v>
      </c>
      <c r="P35" s="336">
        <v>2.64</v>
      </c>
      <c r="Q35" s="336">
        <v>1.28</v>
      </c>
      <c r="R35" s="129">
        <v>-2.54</v>
      </c>
    </row>
    <row r="36" spans="1:34" x14ac:dyDescent="0.25">
      <c r="A36" s="574"/>
      <c r="B36" s="37" t="s">
        <v>66</v>
      </c>
      <c r="C36" s="126">
        <v>50.43</v>
      </c>
      <c r="D36" s="39">
        <v>50.43</v>
      </c>
      <c r="E36" s="39">
        <v>51.59</v>
      </c>
      <c r="F36" s="148">
        <v>55.75</v>
      </c>
      <c r="G36" s="118">
        <v>0.18</v>
      </c>
      <c r="H36" s="88">
        <v>0.18</v>
      </c>
      <c r="I36" s="88">
        <v>0.28999999999999998</v>
      </c>
      <c r="J36" s="119">
        <v>0</v>
      </c>
      <c r="K36" s="118">
        <v>2.8</v>
      </c>
      <c r="L36" s="88">
        <v>2.8</v>
      </c>
      <c r="M36" s="88">
        <v>1.63</v>
      </c>
      <c r="N36" s="119">
        <v>-2.57</v>
      </c>
      <c r="O36" s="328">
        <v>2.8</v>
      </c>
      <c r="P36" s="58">
        <v>2.8</v>
      </c>
      <c r="Q36" s="58">
        <v>1.63</v>
      </c>
      <c r="R36" s="127">
        <v>-2.57</v>
      </c>
      <c r="S36" s="32"/>
      <c r="T36" s="32"/>
      <c r="U36" s="32"/>
      <c r="V36" s="32"/>
      <c r="AE36" s="32"/>
      <c r="AF36" s="32"/>
      <c r="AG36" s="32"/>
      <c r="AH36" s="32"/>
    </row>
    <row r="37" spans="1:34" s="48" customFormat="1" ht="15" x14ac:dyDescent="0.25">
      <c r="A37" s="574">
        <v>2001</v>
      </c>
      <c r="B37" s="221" t="s">
        <v>55</v>
      </c>
      <c r="C37" s="232">
        <v>50.59</v>
      </c>
      <c r="D37" s="226">
        <v>50.59</v>
      </c>
      <c r="E37" s="226">
        <v>51.49</v>
      </c>
      <c r="F37" s="233">
        <v>55.79</v>
      </c>
      <c r="G37" s="232">
        <v>0.32</v>
      </c>
      <c r="H37" s="226">
        <v>0.32</v>
      </c>
      <c r="I37" s="226">
        <v>-0.18</v>
      </c>
      <c r="J37" s="233">
        <v>0.06</v>
      </c>
      <c r="K37" s="232">
        <v>0.32</v>
      </c>
      <c r="L37" s="226">
        <v>0.32</v>
      </c>
      <c r="M37" s="226">
        <v>-0.18</v>
      </c>
      <c r="N37" s="233">
        <v>0.06</v>
      </c>
      <c r="O37" s="232">
        <v>2.9</v>
      </c>
      <c r="P37" s="226">
        <v>2.9</v>
      </c>
      <c r="Q37" s="226">
        <v>1.36</v>
      </c>
      <c r="R37" s="233">
        <v>-2.57</v>
      </c>
    </row>
    <row r="38" spans="1:34" s="48" customFormat="1" ht="15" x14ac:dyDescent="0.25">
      <c r="A38" s="574"/>
      <c r="B38" s="56" t="s">
        <v>56</v>
      </c>
      <c r="C38" s="128">
        <v>50.74</v>
      </c>
      <c r="D38" s="336">
        <v>50.74</v>
      </c>
      <c r="E38">
        <v>51.51</v>
      </c>
      <c r="F38" s="129">
        <v>55.82</v>
      </c>
      <c r="G38" s="128">
        <v>0.3</v>
      </c>
      <c r="H38" s="336">
        <v>0.3</v>
      </c>
      <c r="I38" s="336">
        <v>0.03</v>
      </c>
      <c r="J38" s="129">
        <v>0.06</v>
      </c>
      <c r="K38" s="128">
        <v>0.62</v>
      </c>
      <c r="L38" s="336">
        <v>0.62</v>
      </c>
      <c r="M38" s="336">
        <v>-0.15</v>
      </c>
      <c r="N38" s="129">
        <v>0.12</v>
      </c>
      <c r="O38" s="128">
        <v>2.77</v>
      </c>
      <c r="P38" s="336">
        <v>2.77</v>
      </c>
      <c r="Q38" s="336">
        <v>1.1399999999999999</v>
      </c>
      <c r="R38" s="129">
        <v>-2.56</v>
      </c>
    </row>
    <row r="39" spans="1:34" s="48" customFormat="1" ht="15" x14ac:dyDescent="0.25">
      <c r="A39" s="574"/>
      <c r="B39" s="56" t="s">
        <v>57</v>
      </c>
      <c r="C39" s="128">
        <v>50.88</v>
      </c>
      <c r="D39" s="336">
        <v>50.88</v>
      </c>
      <c r="E39" s="336">
        <v>51.61</v>
      </c>
      <c r="F39" s="129">
        <v>56.04</v>
      </c>
      <c r="G39" s="128">
        <v>0.28000000000000003</v>
      </c>
      <c r="H39" s="336">
        <v>0.28000000000000003</v>
      </c>
      <c r="I39" s="336">
        <v>0.19</v>
      </c>
      <c r="J39" s="129">
        <v>0.4</v>
      </c>
      <c r="K39" s="128">
        <v>0.9</v>
      </c>
      <c r="L39" s="336">
        <v>0.9</v>
      </c>
      <c r="M39" s="336">
        <v>0.04</v>
      </c>
      <c r="N39" s="129">
        <v>0.52</v>
      </c>
      <c r="O39" s="128">
        <v>2.58</v>
      </c>
      <c r="P39" s="336">
        <v>2.58</v>
      </c>
      <c r="Q39" s="336">
        <v>0.64</v>
      </c>
      <c r="R39" s="129">
        <v>-2.17</v>
      </c>
    </row>
    <row r="40" spans="1:34" s="48" customFormat="1" ht="15" x14ac:dyDescent="0.25">
      <c r="A40" s="574"/>
      <c r="B40" s="56" t="s">
        <v>58</v>
      </c>
      <c r="C40" s="128">
        <v>50.93</v>
      </c>
      <c r="D40" s="336">
        <v>50.93</v>
      </c>
      <c r="E40" s="336">
        <v>51.71</v>
      </c>
      <c r="F40" s="129">
        <v>56.09</v>
      </c>
      <c r="G40" s="128">
        <v>0.1</v>
      </c>
      <c r="H40" s="336">
        <v>0.1</v>
      </c>
      <c r="I40" s="336">
        <v>0.2</v>
      </c>
      <c r="J40" s="129">
        <v>0.08</v>
      </c>
      <c r="K40" s="128">
        <v>1</v>
      </c>
      <c r="L40" s="336">
        <v>1</v>
      </c>
      <c r="M40" s="336">
        <v>0.24</v>
      </c>
      <c r="N40" s="129">
        <v>0.6</v>
      </c>
      <c r="O40" s="128">
        <v>2.42</v>
      </c>
      <c r="P40" s="336">
        <v>2.42</v>
      </c>
      <c r="Q40" s="336">
        <v>1.1399999999999999</v>
      </c>
      <c r="R40" s="129">
        <v>-2.09</v>
      </c>
    </row>
    <row r="41" spans="1:34" s="48" customFormat="1" ht="15" x14ac:dyDescent="0.25">
      <c r="A41" s="574"/>
      <c r="B41" s="56" t="s">
        <v>59</v>
      </c>
      <c r="C41" s="128">
        <v>51.06</v>
      </c>
      <c r="D41" s="336">
        <v>51.06</v>
      </c>
      <c r="E41" s="336">
        <v>51.91</v>
      </c>
      <c r="F41" s="129">
        <v>56.12</v>
      </c>
      <c r="G41" s="128">
        <v>0.26</v>
      </c>
      <c r="H41" s="336">
        <v>0.26</v>
      </c>
      <c r="I41" s="336">
        <v>0.39</v>
      </c>
      <c r="J41" s="129">
        <v>0.06</v>
      </c>
      <c r="K41" s="128">
        <v>1.26</v>
      </c>
      <c r="L41" s="336">
        <v>1.26</v>
      </c>
      <c r="M41" s="336">
        <v>0.63</v>
      </c>
      <c r="N41" s="129">
        <v>0.66</v>
      </c>
      <c r="O41" s="128">
        <v>2.2599999999999998</v>
      </c>
      <c r="P41" s="336">
        <v>2.2599999999999998</v>
      </c>
      <c r="Q41" s="336">
        <v>0.98</v>
      </c>
      <c r="R41" s="129">
        <v>-2.0499999999999998</v>
      </c>
    </row>
    <row r="42" spans="1:34" s="48" customFormat="1" ht="15" x14ac:dyDescent="0.25">
      <c r="A42" s="574"/>
      <c r="B42" s="56" t="s">
        <v>60</v>
      </c>
      <c r="C42" s="128">
        <v>51.22</v>
      </c>
      <c r="D42" s="336">
        <v>51.22</v>
      </c>
      <c r="E42" s="336">
        <v>52.01</v>
      </c>
      <c r="F42" s="129">
        <v>55.8</v>
      </c>
      <c r="G42" s="128">
        <v>0.3</v>
      </c>
      <c r="H42" s="336">
        <v>0.3</v>
      </c>
      <c r="I42" s="336">
        <v>0.2</v>
      </c>
      <c r="J42" s="129">
        <v>-0.57999999999999996</v>
      </c>
      <c r="K42" s="128">
        <v>1.57</v>
      </c>
      <c r="L42" s="336">
        <v>1.57</v>
      </c>
      <c r="M42" s="336">
        <v>0.83</v>
      </c>
      <c r="N42" s="129">
        <v>0.08</v>
      </c>
      <c r="O42" s="128">
        <v>2.21</v>
      </c>
      <c r="P42" s="336">
        <v>2.21</v>
      </c>
      <c r="Q42" s="336">
        <v>1.17</v>
      </c>
      <c r="R42" s="129">
        <v>-1.39</v>
      </c>
    </row>
    <row r="43" spans="1:34" s="48" customFormat="1" ht="15" x14ac:dyDescent="0.25">
      <c r="A43" s="574"/>
      <c r="B43" s="56" t="s">
        <v>61</v>
      </c>
      <c r="C43" s="128">
        <v>51.34</v>
      </c>
      <c r="D43" s="336">
        <v>51.34</v>
      </c>
      <c r="E43" s="336">
        <v>52.18</v>
      </c>
      <c r="F43" s="129">
        <v>55.84</v>
      </c>
      <c r="G43" s="128">
        <v>0.24</v>
      </c>
      <c r="H43" s="336">
        <v>0.24</v>
      </c>
      <c r="I43" s="336">
        <v>0.32</v>
      </c>
      <c r="J43" s="129">
        <v>0.08</v>
      </c>
      <c r="K43" s="128">
        <v>1.81</v>
      </c>
      <c r="L43" s="336">
        <v>1.81</v>
      </c>
      <c r="M43" s="336">
        <v>1.1499999999999999</v>
      </c>
      <c r="N43" s="129">
        <v>0.16</v>
      </c>
      <c r="O43" s="128">
        <v>2.39</v>
      </c>
      <c r="P43" s="336">
        <v>2.39</v>
      </c>
      <c r="Q43" s="336">
        <v>1.54</v>
      </c>
      <c r="R43" s="129">
        <v>-1.35</v>
      </c>
    </row>
    <row r="44" spans="1:34" s="48" customFormat="1" ht="15" x14ac:dyDescent="0.25">
      <c r="A44" s="574"/>
      <c r="B44" s="56" t="s">
        <v>62</v>
      </c>
      <c r="C44" s="128">
        <v>51.46</v>
      </c>
      <c r="D44" s="336">
        <v>51.46</v>
      </c>
      <c r="E44" s="336">
        <v>52.26</v>
      </c>
      <c r="F44" s="129">
        <v>55.83</v>
      </c>
      <c r="G44" s="128">
        <v>0.23</v>
      </c>
      <c r="H44" s="336">
        <v>0.23</v>
      </c>
      <c r="I44" s="336">
        <v>0.16</v>
      </c>
      <c r="J44" s="129">
        <v>-0.02</v>
      </c>
      <c r="K44" s="128">
        <v>2.0499999999999998</v>
      </c>
      <c r="L44" s="336">
        <v>2.0499999999999998</v>
      </c>
      <c r="M44" s="336">
        <v>1.31</v>
      </c>
      <c r="N44" s="129">
        <v>0.14000000000000001</v>
      </c>
      <c r="O44" s="128">
        <v>2.46</v>
      </c>
      <c r="P44" s="336">
        <v>2.46</v>
      </c>
      <c r="Q44" s="336">
        <v>1.56</v>
      </c>
      <c r="R44" s="129">
        <v>-1.36</v>
      </c>
    </row>
    <row r="45" spans="1:34" s="48" customFormat="1" ht="15" x14ac:dyDescent="0.25">
      <c r="A45" s="574"/>
      <c r="B45" s="56" t="s">
        <v>63</v>
      </c>
      <c r="C45" s="128">
        <v>51.52</v>
      </c>
      <c r="D45" s="336">
        <v>51.52</v>
      </c>
      <c r="E45" s="336">
        <v>52.35</v>
      </c>
      <c r="F45" s="129">
        <v>55.83</v>
      </c>
      <c r="G45" s="128">
        <v>0.12</v>
      </c>
      <c r="H45" s="336">
        <v>0.12</v>
      </c>
      <c r="I45" s="336">
        <v>0.16</v>
      </c>
      <c r="J45" s="129">
        <v>0</v>
      </c>
      <c r="K45" s="128">
        <v>2.17</v>
      </c>
      <c r="L45" s="336">
        <v>2.17</v>
      </c>
      <c r="M45" s="336">
        <v>1.48</v>
      </c>
      <c r="N45" s="129">
        <v>0.14000000000000001</v>
      </c>
      <c r="O45" s="128">
        <v>2.5</v>
      </c>
      <c r="P45" s="336">
        <v>2.5</v>
      </c>
      <c r="Q45" s="336">
        <v>1.53</v>
      </c>
      <c r="R45" s="129">
        <v>-1.38</v>
      </c>
    </row>
    <row r="46" spans="1:34" s="48" customFormat="1" ht="15" x14ac:dyDescent="0.25">
      <c r="A46" s="574"/>
      <c r="B46" s="56" t="s">
        <v>64</v>
      </c>
      <c r="C46" s="128">
        <v>51.61</v>
      </c>
      <c r="D46" s="336">
        <v>51.61</v>
      </c>
      <c r="E46" s="336">
        <v>52.37</v>
      </c>
      <c r="F46" s="129">
        <v>55.86</v>
      </c>
      <c r="G46" s="128">
        <v>0.16</v>
      </c>
      <c r="H46" s="336">
        <v>0.16</v>
      </c>
      <c r="I46" s="336">
        <v>0.04</v>
      </c>
      <c r="J46" s="129">
        <v>0.06</v>
      </c>
      <c r="K46" s="128">
        <v>2.34</v>
      </c>
      <c r="L46" s="336">
        <v>2.34</v>
      </c>
      <c r="M46" s="336">
        <v>1.52</v>
      </c>
      <c r="N46" s="129">
        <v>0.2</v>
      </c>
      <c r="O46" s="128">
        <v>2.58</v>
      </c>
      <c r="P46" s="336">
        <v>2.58</v>
      </c>
      <c r="Q46" s="336">
        <v>1.59</v>
      </c>
      <c r="R46" s="129">
        <v>0.2</v>
      </c>
    </row>
    <row r="47" spans="1:34" s="48" customFormat="1" ht="15" x14ac:dyDescent="0.25">
      <c r="A47" s="574"/>
      <c r="B47" s="56" t="s">
        <v>65</v>
      </c>
      <c r="C47" s="128">
        <v>51.72</v>
      </c>
      <c r="D47" s="336">
        <v>51.72</v>
      </c>
      <c r="E47" s="336">
        <v>52.28</v>
      </c>
      <c r="F47" s="129">
        <v>56.04</v>
      </c>
      <c r="G47" s="128">
        <v>0.23</v>
      </c>
      <c r="H47" s="336">
        <v>0.23</v>
      </c>
      <c r="I47" s="336">
        <v>-0.18</v>
      </c>
      <c r="J47" s="129">
        <v>0.32</v>
      </c>
      <c r="K47" s="128">
        <v>2.57</v>
      </c>
      <c r="L47" s="336">
        <v>2.57</v>
      </c>
      <c r="M47" s="336">
        <v>1.34</v>
      </c>
      <c r="N47" s="129">
        <v>0.52</v>
      </c>
      <c r="O47" s="128">
        <v>2.76</v>
      </c>
      <c r="P47" s="336">
        <v>2.76</v>
      </c>
      <c r="Q47" s="336">
        <v>1.64</v>
      </c>
      <c r="R47" s="129">
        <v>0.52</v>
      </c>
    </row>
    <row r="48" spans="1:34" x14ac:dyDescent="0.25">
      <c r="A48" s="574"/>
      <c r="B48" s="37" t="s">
        <v>66</v>
      </c>
      <c r="C48" s="126">
        <v>51.76</v>
      </c>
      <c r="D48" s="39">
        <v>51.76</v>
      </c>
      <c r="E48" s="39">
        <v>52.43</v>
      </c>
      <c r="F48" s="148">
        <v>56.1</v>
      </c>
      <c r="G48" s="118">
        <v>7.0000000000000007E-2</v>
      </c>
      <c r="H48" s="88">
        <v>7.0000000000000007E-2</v>
      </c>
      <c r="I48" s="88">
        <v>0.28000000000000003</v>
      </c>
      <c r="J48" s="119">
        <v>0.1</v>
      </c>
      <c r="K48" s="118">
        <v>2.65</v>
      </c>
      <c r="L48" s="88">
        <v>2.65</v>
      </c>
      <c r="M48" s="88">
        <v>1.63</v>
      </c>
      <c r="N48" s="119">
        <v>0.62</v>
      </c>
      <c r="O48" s="328">
        <v>2.65</v>
      </c>
      <c r="P48" s="58">
        <v>2.65</v>
      </c>
      <c r="Q48" s="58">
        <v>1.63</v>
      </c>
      <c r="R48" s="127">
        <v>0.62</v>
      </c>
      <c r="S48" s="32"/>
      <c r="T48" s="32"/>
      <c r="U48" s="32"/>
      <c r="V48" s="32"/>
      <c r="AE48" s="32"/>
      <c r="AF48" s="32"/>
      <c r="AG48" s="32"/>
      <c r="AH48" s="32"/>
    </row>
    <row r="49" spans="1:34" s="48" customFormat="1" ht="15" x14ac:dyDescent="0.25">
      <c r="A49" s="574">
        <v>2002</v>
      </c>
      <c r="B49" s="221" t="s">
        <v>55</v>
      </c>
      <c r="C49" s="232">
        <v>51.89</v>
      </c>
      <c r="D49" s="226">
        <v>51.89</v>
      </c>
      <c r="E49" s="226">
        <v>52.66</v>
      </c>
      <c r="F49" s="233">
        <v>56.28</v>
      </c>
      <c r="G49" s="232">
        <v>0.24</v>
      </c>
      <c r="H49" s="226">
        <v>0.24</v>
      </c>
      <c r="I49" s="226">
        <v>0.45</v>
      </c>
      <c r="J49" s="233">
        <v>0.32</v>
      </c>
      <c r="K49" s="232">
        <v>0.24</v>
      </c>
      <c r="L49" s="226">
        <v>0.24</v>
      </c>
      <c r="M49" s="226">
        <v>0.45</v>
      </c>
      <c r="N49" s="233">
        <v>0.32</v>
      </c>
      <c r="O49" s="232">
        <v>2.57</v>
      </c>
      <c r="P49" s="226">
        <v>2.57</v>
      </c>
      <c r="Q49" s="226">
        <v>2.27</v>
      </c>
      <c r="R49" s="233">
        <v>0.88</v>
      </c>
    </row>
    <row r="50" spans="1:34" s="48" customFormat="1" ht="15" x14ac:dyDescent="0.25">
      <c r="A50" s="574"/>
      <c r="B50" s="56" t="s">
        <v>56</v>
      </c>
      <c r="C50" s="128">
        <v>51.99</v>
      </c>
      <c r="D50" s="336">
        <v>51.99</v>
      </c>
      <c r="E50">
        <v>52.74</v>
      </c>
      <c r="F50" s="129">
        <v>56.35</v>
      </c>
      <c r="G50" s="128">
        <v>0.21</v>
      </c>
      <c r="H50" s="336">
        <v>0.21</v>
      </c>
      <c r="I50" s="336">
        <v>0.14000000000000001</v>
      </c>
      <c r="J50" s="129">
        <v>0.12</v>
      </c>
      <c r="K50" s="128">
        <v>0.45</v>
      </c>
      <c r="L50" s="336">
        <v>0.45</v>
      </c>
      <c r="M50" s="336">
        <v>0.59</v>
      </c>
      <c r="N50" s="129">
        <v>0.44</v>
      </c>
      <c r="O50" s="128">
        <v>2.48</v>
      </c>
      <c r="P50" s="336">
        <v>2.48</v>
      </c>
      <c r="Q50" s="336">
        <v>2.39</v>
      </c>
      <c r="R50" s="129">
        <v>0.95</v>
      </c>
    </row>
    <row r="51" spans="1:34" s="48" customFormat="1" ht="15" x14ac:dyDescent="0.25">
      <c r="A51" s="574"/>
      <c r="B51" s="56" t="s">
        <v>57</v>
      </c>
      <c r="C51" s="128">
        <v>52.2</v>
      </c>
      <c r="D51" s="336">
        <v>52.2</v>
      </c>
      <c r="E51" s="336">
        <v>53</v>
      </c>
      <c r="F51" s="129">
        <v>56.4</v>
      </c>
      <c r="G51" s="128">
        <v>0.39</v>
      </c>
      <c r="H51" s="336">
        <v>0.39</v>
      </c>
      <c r="I51" s="336">
        <v>0.5</v>
      </c>
      <c r="J51" s="129">
        <v>0.09</v>
      </c>
      <c r="K51" s="128">
        <v>0.84</v>
      </c>
      <c r="L51" s="336">
        <v>0.84</v>
      </c>
      <c r="M51" s="336">
        <v>1.0900000000000001</v>
      </c>
      <c r="N51" s="129">
        <v>0.53</v>
      </c>
      <c r="O51" s="128">
        <v>2.59</v>
      </c>
      <c r="P51" s="336">
        <v>2.59</v>
      </c>
      <c r="Q51" s="336">
        <v>2.7</v>
      </c>
      <c r="R51" s="129">
        <v>0.63</v>
      </c>
    </row>
    <row r="52" spans="1:34" s="48" customFormat="1" ht="15" x14ac:dyDescent="0.25">
      <c r="A52" s="574"/>
      <c r="B52" s="56" t="s">
        <v>58</v>
      </c>
      <c r="C52" s="128">
        <v>52.36</v>
      </c>
      <c r="D52" s="336">
        <v>52.36</v>
      </c>
      <c r="E52" s="336">
        <v>53.19</v>
      </c>
      <c r="F52" s="129">
        <v>56.67</v>
      </c>
      <c r="G52" s="128">
        <v>0.31</v>
      </c>
      <c r="H52" s="336">
        <v>0.31</v>
      </c>
      <c r="I52" s="336">
        <v>0.36</v>
      </c>
      <c r="J52" s="129">
        <v>0.49</v>
      </c>
      <c r="K52" s="128">
        <v>1.1499999999999999</v>
      </c>
      <c r="L52" s="336">
        <v>1.1499999999999999</v>
      </c>
      <c r="M52" s="336">
        <v>1.45</v>
      </c>
      <c r="N52" s="129">
        <v>1.02</v>
      </c>
      <c r="O52" s="128">
        <v>2.8</v>
      </c>
      <c r="P52" s="336">
        <v>2.8</v>
      </c>
      <c r="Q52" s="336">
        <v>2.86</v>
      </c>
      <c r="R52" s="129">
        <v>1.04</v>
      </c>
    </row>
    <row r="53" spans="1:34" s="48" customFormat="1" ht="15" x14ac:dyDescent="0.25">
      <c r="A53" s="574"/>
      <c r="B53" s="56" t="s">
        <v>59</v>
      </c>
      <c r="C53" s="128">
        <v>52.43</v>
      </c>
      <c r="D53" s="336">
        <v>52.43</v>
      </c>
      <c r="E53" s="336">
        <v>53.36</v>
      </c>
      <c r="F53" s="129">
        <v>56.71</v>
      </c>
      <c r="G53" s="128">
        <v>0.14000000000000001</v>
      </c>
      <c r="H53" s="336">
        <v>0.14000000000000001</v>
      </c>
      <c r="I53" s="336">
        <v>0.33</v>
      </c>
      <c r="J53" s="129">
        <v>0.05</v>
      </c>
      <c r="K53" s="128">
        <v>1.29</v>
      </c>
      <c r="L53" s="336">
        <v>1.29</v>
      </c>
      <c r="M53" s="336">
        <v>1.78</v>
      </c>
      <c r="N53" s="129">
        <v>1.08</v>
      </c>
      <c r="O53" s="128">
        <v>2.68</v>
      </c>
      <c r="P53" s="336">
        <v>2.68</v>
      </c>
      <c r="Q53" s="336">
        <v>2.8</v>
      </c>
      <c r="R53" s="129">
        <v>1.04</v>
      </c>
    </row>
    <row r="54" spans="1:34" s="48" customFormat="1" ht="15" x14ac:dyDescent="0.25">
      <c r="A54" s="574"/>
      <c r="B54" s="56" t="s">
        <v>60</v>
      </c>
      <c r="C54" s="128">
        <v>52.47</v>
      </c>
      <c r="D54" s="336">
        <v>52.47</v>
      </c>
      <c r="E54" s="336">
        <v>53.41</v>
      </c>
      <c r="F54" s="129">
        <v>57.3</v>
      </c>
      <c r="G54" s="128">
        <v>0.08</v>
      </c>
      <c r="H54" s="336">
        <v>0.08</v>
      </c>
      <c r="I54" s="336">
        <v>0.09</v>
      </c>
      <c r="J54" s="129">
        <v>1.05</v>
      </c>
      <c r="K54" s="128">
        <v>1.37</v>
      </c>
      <c r="L54" s="336">
        <v>1.37</v>
      </c>
      <c r="M54" s="336">
        <v>1.87</v>
      </c>
      <c r="N54" s="129">
        <v>2.15</v>
      </c>
      <c r="O54" s="128">
        <v>2.4500000000000002</v>
      </c>
      <c r="P54" s="336">
        <v>2.4500000000000002</v>
      </c>
      <c r="Q54" s="336">
        <v>2.68</v>
      </c>
      <c r="R54" s="129">
        <v>2.7</v>
      </c>
    </row>
    <row r="55" spans="1:34" s="48" customFormat="1" ht="15" x14ac:dyDescent="0.25">
      <c r="A55" s="574"/>
      <c r="B55" s="56" t="s">
        <v>61</v>
      </c>
      <c r="C55" s="128">
        <v>52.44</v>
      </c>
      <c r="D55" s="336">
        <v>52.44</v>
      </c>
      <c r="E55" s="336">
        <v>53.54</v>
      </c>
      <c r="F55" s="129">
        <v>57.44</v>
      </c>
      <c r="G55" s="128">
        <v>-0.06</v>
      </c>
      <c r="H55" s="336">
        <v>-0.06</v>
      </c>
      <c r="I55" s="336">
        <v>0.24</v>
      </c>
      <c r="J55" s="129">
        <v>0.24</v>
      </c>
      <c r="K55" s="128">
        <v>1.31</v>
      </c>
      <c r="L55" s="336">
        <v>1.31</v>
      </c>
      <c r="M55" s="336">
        <v>2.12</v>
      </c>
      <c r="N55" s="129">
        <v>2.39</v>
      </c>
      <c r="O55" s="128">
        <v>2.15</v>
      </c>
      <c r="P55" s="336">
        <v>2.15</v>
      </c>
      <c r="Q55" s="336">
        <v>2.6</v>
      </c>
      <c r="R55" s="129">
        <v>2.85</v>
      </c>
    </row>
    <row r="56" spans="1:34" s="48" customFormat="1" ht="15" x14ac:dyDescent="0.25">
      <c r="A56" s="574"/>
      <c r="B56" s="56" t="s">
        <v>62</v>
      </c>
      <c r="C56" s="128">
        <v>52.49</v>
      </c>
      <c r="D56" s="336">
        <v>52.49</v>
      </c>
      <c r="E56" s="336">
        <v>53.64</v>
      </c>
      <c r="F56" s="129">
        <v>57.49</v>
      </c>
      <c r="G56" s="128">
        <v>0.1</v>
      </c>
      <c r="H56" s="336">
        <v>0.1</v>
      </c>
      <c r="I56" s="336">
        <v>0.19</v>
      </c>
      <c r="J56" s="129">
        <v>0.1</v>
      </c>
      <c r="K56" s="128">
        <v>1.42</v>
      </c>
      <c r="L56" s="336">
        <v>1.42</v>
      </c>
      <c r="M56" s="336">
        <v>2.31</v>
      </c>
      <c r="N56" s="129">
        <v>2.48</v>
      </c>
      <c r="O56" s="128">
        <v>2.0099999999999998</v>
      </c>
      <c r="P56" s="336">
        <v>2.0099999999999998</v>
      </c>
      <c r="Q56" s="336">
        <v>2.63</v>
      </c>
      <c r="R56" s="129">
        <v>2.97</v>
      </c>
    </row>
    <row r="57" spans="1:34" s="48" customFormat="1" ht="15" x14ac:dyDescent="0.25">
      <c r="A57" s="574"/>
      <c r="B57" s="56" t="s">
        <v>63</v>
      </c>
      <c r="C57" s="128">
        <v>52.54</v>
      </c>
      <c r="D57" s="336">
        <v>52.54</v>
      </c>
      <c r="E57" s="336">
        <v>53.72</v>
      </c>
      <c r="F57" s="129">
        <v>57.5</v>
      </c>
      <c r="G57" s="128">
        <v>0.09</v>
      </c>
      <c r="H57" s="336">
        <v>0.09</v>
      </c>
      <c r="I57" s="336">
        <v>0.15</v>
      </c>
      <c r="J57" s="129">
        <v>0.01</v>
      </c>
      <c r="K57" s="128">
        <v>1.51</v>
      </c>
      <c r="L57" s="336">
        <v>1.51</v>
      </c>
      <c r="M57" s="336">
        <v>2.46</v>
      </c>
      <c r="N57" s="129">
        <v>2.4900000000000002</v>
      </c>
      <c r="O57" s="128">
        <v>1.98</v>
      </c>
      <c r="P57" s="336">
        <v>1.98</v>
      </c>
      <c r="Q57" s="336">
        <v>2.61</v>
      </c>
      <c r="R57" s="129">
        <v>2.98</v>
      </c>
    </row>
    <row r="58" spans="1:34" s="48" customFormat="1" ht="15" x14ac:dyDescent="0.25">
      <c r="A58" s="574"/>
      <c r="B58" s="56" t="s">
        <v>64</v>
      </c>
      <c r="C58" s="128">
        <v>52.59</v>
      </c>
      <c r="D58" s="336">
        <v>52.59</v>
      </c>
      <c r="E58" s="336">
        <v>53.81</v>
      </c>
      <c r="F58" s="129">
        <v>57.64</v>
      </c>
      <c r="G58" s="128">
        <v>0.1</v>
      </c>
      <c r="H58" s="336">
        <v>0.1</v>
      </c>
      <c r="I58" s="336">
        <v>0.18</v>
      </c>
      <c r="J58" s="129">
        <v>0.24</v>
      </c>
      <c r="K58" s="128">
        <v>1.61</v>
      </c>
      <c r="L58" s="336">
        <v>1.61</v>
      </c>
      <c r="M58" s="336">
        <v>2.64</v>
      </c>
      <c r="N58" s="129">
        <v>2.74</v>
      </c>
      <c r="O58" s="128">
        <v>1.92</v>
      </c>
      <c r="P58" s="336">
        <v>1.92</v>
      </c>
      <c r="Q58" s="336">
        <v>2.75</v>
      </c>
      <c r="R58" s="129">
        <v>3.17</v>
      </c>
    </row>
    <row r="59" spans="1:34" s="48" customFormat="1" ht="15" x14ac:dyDescent="0.25">
      <c r="A59" s="574"/>
      <c r="B59" s="56" t="s">
        <v>65</v>
      </c>
      <c r="C59" s="128">
        <v>52.66</v>
      </c>
      <c r="D59" s="336">
        <v>52.66</v>
      </c>
      <c r="E59" s="336">
        <v>53.95</v>
      </c>
      <c r="F59" s="129">
        <v>57.75</v>
      </c>
      <c r="G59" s="128">
        <v>0.12</v>
      </c>
      <c r="H59" s="336">
        <v>0.12</v>
      </c>
      <c r="I59" s="336">
        <v>0.25</v>
      </c>
      <c r="J59" s="129">
        <v>0.19</v>
      </c>
      <c r="K59" s="128">
        <v>1.73</v>
      </c>
      <c r="L59" s="336">
        <v>1.73</v>
      </c>
      <c r="M59" s="336">
        <v>2.9</v>
      </c>
      <c r="N59" s="129">
        <v>2.93</v>
      </c>
      <c r="O59" s="128">
        <v>1.8</v>
      </c>
      <c r="P59" s="336">
        <v>1.8</v>
      </c>
      <c r="Q59" s="336">
        <v>3.2</v>
      </c>
      <c r="R59" s="129">
        <v>3.04</v>
      </c>
    </row>
    <row r="60" spans="1:34" x14ac:dyDescent="0.25">
      <c r="A60" s="574"/>
      <c r="B60" s="37" t="s">
        <v>66</v>
      </c>
      <c r="C60" s="126">
        <v>52.7</v>
      </c>
      <c r="D60" s="39">
        <v>52.7</v>
      </c>
      <c r="E60" s="39">
        <v>53.99</v>
      </c>
      <c r="F60" s="148">
        <v>57.99</v>
      </c>
      <c r="G60" s="118">
        <v>0.09</v>
      </c>
      <c r="H60" s="88">
        <v>0.09</v>
      </c>
      <c r="I60" s="88">
        <v>7.0000000000000007E-2</v>
      </c>
      <c r="J60" s="119">
        <v>0.42</v>
      </c>
      <c r="K60" s="118">
        <v>1.82</v>
      </c>
      <c r="L60" s="88">
        <v>1.82</v>
      </c>
      <c r="M60" s="88">
        <v>2.97</v>
      </c>
      <c r="N60" s="119">
        <v>3.36</v>
      </c>
      <c r="O60" s="328">
        <v>1.82</v>
      </c>
      <c r="P60" s="58">
        <v>1.82</v>
      </c>
      <c r="Q60" s="58">
        <v>2.97</v>
      </c>
      <c r="R60" s="127">
        <v>3.36</v>
      </c>
      <c r="S60" s="32"/>
      <c r="T60" s="32"/>
      <c r="U60" s="32"/>
      <c r="V60" s="32"/>
      <c r="AE60" s="32"/>
      <c r="AF60" s="32"/>
      <c r="AG60" s="32"/>
      <c r="AH60" s="32"/>
    </row>
    <row r="61" spans="1:34" s="48" customFormat="1" ht="15" x14ac:dyDescent="0.25">
      <c r="A61" s="574">
        <v>2003</v>
      </c>
      <c r="B61" s="221" t="s">
        <v>55</v>
      </c>
      <c r="C61" s="232">
        <v>52.79</v>
      </c>
      <c r="D61" s="226">
        <v>52.79</v>
      </c>
      <c r="E61" s="226">
        <v>54.11</v>
      </c>
      <c r="F61" s="233">
        <v>58.07</v>
      </c>
      <c r="G61" s="232">
        <v>0.16</v>
      </c>
      <c r="H61" s="226">
        <v>0.16</v>
      </c>
      <c r="I61" s="226">
        <v>0.24</v>
      </c>
      <c r="J61" s="233">
        <v>0.15</v>
      </c>
      <c r="K61" s="232">
        <v>0.16</v>
      </c>
      <c r="L61" s="226">
        <v>0.16</v>
      </c>
      <c r="M61" s="226">
        <v>0.24</v>
      </c>
      <c r="N61" s="233">
        <v>0.15</v>
      </c>
      <c r="O61" s="232">
        <v>1.74</v>
      </c>
      <c r="P61" s="226">
        <v>1.74</v>
      </c>
      <c r="Q61" s="226">
        <v>2.75</v>
      </c>
      <c r="R61" s="233">
        <v>3.19</v>
      </c>
    </row>
    <row r="62" spans="1:34" s="48" customFormat="1" ht="15" x14ac:dyDescent="0.25">
      <c r="A62" s="574"/>
      <c r="B62" s="56" t="s">
        <v>56</v>
      </c>
      <c r="C62" s="128">
        <v>53.67</v>
      </c>
      <c r="D62" s="336">
        <v>53.67</v>
      </c>
      <c r="E62">
        <v>54.36</v>
      </c>
      <c r="F62" s="129">
        <v>58.52</v>
      </c>
      <c r="G62" s="128">
        <v>1.68</v>
      </c>
      <c r="H62" s="336">
        <v>1.68</v>
      </c>
      <c r="I62" s="336">
        <v>0.45</v>
      </c>
      <c r="J62" s="129">
        <v>0.76</v>
      </c>
      <c r="K62" s="128">
        <v>1.84</v>
      </c>
      <c r="L62" s="336">
        <v>1.84</v>
      </c>
      <c r="M62" s="336">
        <v>0.69</v>
      </c>
      <c r="N62" s="129">
        <v>0.91</v>
      </c>
      <c r="O62" s="128">
        <v>3.23</v>
      </c>
      <c r="P62" s="336">
        <v>3.23</v>
      </c>
      <c r="Q62" s="336">
        <v>3.07</v>
      </c>
      <c r="R62" s="129">
        <v>3.85</v>
      </c>
    </row>
    <row r="63" spans="1:34" s="48" customFormat="1" ht="15" x14ac:dyDescent="0.25">
      <c r="A63" s="574"/>
      <c r="B63" s="56" t="s">
        <v>57</v>
      </c>
      <c r="C63" s="128">
        <v>54.15</v>
      </c>
      <c r="D63" s="336">
        <v>54.15</v>
      </c>
      <c r="E63" s="336">
        <v>54.64</v>
      </c>
      <c r="F63" s="129">
        <v>58.63</v>
      </c>
      <c r="G63" s="128">
        <v>0.89</v>
      </c>
      <c r="H63" s="336">
        <v>0.89</v>
      </c>
      <c r="I63" s="336">
        <v>0.53</v>
      </c>
      <c r="J63" s="129">
        <v>0.19</v>
      </c>
      <c r="K63" s="128">
        <v>2.75</v>
      </c>
      <c r="L63" s="336">
        <v>2.75</v>
      </c>
      <c r="M63" s="336">
        <v>1.22</v>
      </c>
      <c r="N63" s="129">
        <v>1.1000000000000001</v>
      </c>
      <c r="O63" s="128">
        <v>3.75</v>
      </c>
      <c r="P63" s="336">
        <v>3.75</v>
      </c>
      <c r="Q63" s="336">
        <v>3.1</v>
      </c>
      <c r="R63" s="129">
        <v>3.95</v>
      </c>
    </row>
    <row r="64" spans="1:34" s="48" customFormat="1" ht="15" x14ac:dyDescent="0.25">
      <c r="A64" s="574"/>
      <c r="B64" s="56" t="s">
        <v>58</v>
      </c>
      <c r="C64" s="128">
        <v>54.26</v>
      </c>
      <c r="D64" s="336">
        <v>54.26</v>
      </c>
      <c r="E64" s="336">
        <v>54.84</v>
      </c>
      <c r="F64" s="129">
        <v>58.69</v>
      </c>
      <c r="G64" s="128">
        <v>0.2</v>
      </c>
      <c r="H64" s="336">
        <v>0.2</v>
      </c>
      <c r="I64" s="336">
        <v>0.36</v>
      </c>
      <c r="J64" s="129">
        <v>0.11</v>
      </c>
      <c r="K64" s="128">
        <v>2.95</v>
      </c>
      <c r="L64" s="336">
        <v>2.95</v>
      </c>
      <c r="M64" s="336">
        <v>1.59</v>
      </c>
      <c r="N64" s="129">
        <v>1.21</v>
      </c>
      <c r="O64" s="128">
        <v>3.63</v>
      </c>
      <c r="P64" s="336">
        <v>3.63</v>
      </c>
      <c r="Q64" s="336">
        <v>3.11</v>
      </c>
      <c r="R64" s="129">
        <v>3.56</v>
      </c>
    </row>
    <row r="65" spans="1:34" s="48" customFormat="1" ht="15" x14ac:dyDescent="0.25">
      <c r="A65" s="574"/>
      <c r="B65" s="56" t="s">
        <v>59</v>
      </c>
      <c r="C65" s="128">
        <v>54.43</v>
      </c>
      <c r="D65" s="336">
        <v>54.43</v>
      </c>
      <c r="E65" s="336">
        <v>54.95</v>
      </c>
      <c r="F65" s="129">
        <v>58.76</v>
      </c>
      <c r="G65" s="128">
        <v>0.31</v>
      </c>
      <c r="H65" s="336">
        <v>0.31</v>
      </c>
      <c r="I65" s="336">
        <v>0.19</v>
      </c>
      <c r="J65" s="129">
        <v>0.12</v>
      </c>
      <c r="K65" s="128">
        <v>3.27</v>
      </c>
      <c r="L65" s="336">
        <v>3.27</v>
      </c>
      <c r="M65" s="336">
        <v>1.78</v>
      </c>
      <c r="N65" s="129">
        <v>1.33</v>
      </c>
      <c r="O65" s="128">
        <v>3.81</v>
      </c>
      <c r="P65" s="336">
        <v>3.81</v>
      </c>
      <c r="Q65" s="336">
        <v>2.97</v>
      </c>
      <c r="R65" s="129">
        <v>3.62</v>
      </c>
    </row>
    <row r="66" spans="1:34" s="48" customFormat="1" ht="15" x14ac:dyDescent="0.25">
      <c r="A66" s="574"/>
      <c r="B66" s="56" t="s">
        <v>60</v>
      </c>
      <c r="C66" s="128">
        <v>54.55</v>
      </c>
      <c r="D66" s="336">
        <v>54.55</v>
      </c>
      <c r="E66" s="336">
        <v>55.07</v>
      </c>
      <c r="F66" s="129">
        <v>59.28</v>
      </c>
      <c r="G66" s="128">
        <v>0.23</v>
      </c>
      <c r="H66" s="336">
        <v>0.23</v>
      </c>
      <c r="I66" s="336">
        <v>0.23</v>
      </c>
      <c r="J66" s="129">
        <v>0.89</v>
      </c>
      <c r="K66" s="128">
        <v>3.51</v>
      </c>
      <c r="L66" s="336">
        <v>3.51</v>
      </c>
      <c r="M66" s="336">
        <v>2.02</v>
      </c>
      <c r="N66" s="129">
        <v>2.2400000000000002</v>
      </c>
      <c r="O66" s="128">
        <v>3.97</v>
      </c>
      <c r="P66" s="336">
        <v>3.97</v>
      </c>
      <c r="Q66" s="336">
        <v>3.12</v>
      </c>
      <c r="R66" s="129">
        <v>3.46</v>
      </c>
    </row>
    <row r="67" spans="1:34" s="48" customFormat="1" ht="15" x14ac:dyDescent="0.25">
      <c r="A67" s="574"/>
      <c r="B67" s="56" t="s">
        <v>61</v>
      </c>
      <c r="C67" s="128">
        <v>54.57</v>
      </c>
      <c r="D67" s="336">
        <v>54.57</v>
      </c>
      <c r="E67" s="336">
        <v>55.14</v>
      </c>
      <c r="F67" s="129">
        <v>59.42</v>
      </c>
      <c r="G67" s="128">
        <v>0.02</v>
      </c>
      <c r="H67" s="336">
        <v>0.02</v>
      </c>
      <c r="I67" s="336">
        <v>0.12</v>
      </c>
      <c r="J67" s="129">
        <v>0.23</v>
      </c>
      <c r="K67" s="128">
        <v>3.53</v>
      </c>
      <c r="L67" s="336">
        <v>3.53</v>
      </c>
      <c r="M67" s="336">
        <v>2.14</v>
      </c>
      <c r="N67" s="129">
        <v>2.48</v>
      </c>
      <c r="O67" s="128">
        <v>4.0599999999999996</v>
      </c>
      <c r="P67" s="336">
        <v>4.0599999999999996</v>
      </c>
      <c r="Q67" s="336">
        <v>2.99</v>
      </c>
      <c r="R67" s="129">
        <v>3.45</v>
      </c>
    </row>
    <row r="68" spans="1:34" s="48" customFormat="1" ht="15" x14ac:dyDescent="0.25">
      <c r="A68" s="574"/>
      <c r="B68" s="56" t="s">
        <v>62</v>
      </c>
      <c r="C68" s="128">
        <v>54.68</v>
      </c>
      <c r="D68" s="336">
        <v>54.68</v>
      </c>
      <c r="E68" s="336">
        <v>55.31</v>
      </c>
      <c r="F68" s="129">
        <v>59.5</v>
      </c>
      <c r="G68" s="128">
        <v>0.2</v>
      </c>
      <c r="H68" s="336">
        <v>0.2</v>
      </c>
      <c r="I68" s="336">
        <v>0.31</v>
      </c>
      <c r="J68" s="129">
        <v>0.13</v>
      </c>
      <c r="K68" s="128">
        <v>3.74</v>
      </c>
      <c r="L68" s="336">
        <v>3.74</v>
      </c>
      <c r="M68" s="336">
        <v>2.46</v>
      </c>
      <c r="N68" s="129">
        <v>2.61</v>
      </c>
      <c r="O68" s="128">
        <v>4.16</v>
      </c>
      <c r="P68" s="336">
        <v>4.16</v>
      </c>
      <c r="Q68" s="336">
        <v>3.12</v>
      </c>
      <c r="R68" s="129">
        <v>3.49</v>
      </c>
    </row>
    <row r="69" spans="1:34" s="48" customFormat="1" ht="15" x14ac:dyDescent="0.25">
      <c r="A69" s="574"/>
      <c r="B69" s="56" t="s">
        <v>63</v>
      </c>
      <c r="C69" s="128">
        <v>54.83</v>
      </c>
      <c r="D69" s="336">
        <v>54.83</v>
      </c>
      <c r="E69" s="336">
        <v>55.44</v>
      </c>
      <c r="F69" s="129">
        <v>59.77</v>
      </c>
      <c r="G69" s="128">
        <v>0.28000000000000003</v>
      </c>
      <c r="H69" s="336">
        <v>0.28000000000000003</v>
      </c>
      <c r="I69" s="336">
        <v>0.23</v>
      </c>
      <c r="J69" s="129">
        <v>0.46</v>
      </c>
      <c r="K69" s="128">
        <v>4.03</v>
      </c>
      <c r="L69" s="336">
        <v>4.03</v>
      </c>
      <c r="M69" s="336">
        <v>2.69</v>
      </c>
      <c r="N69" s="129">
        <v>3.08</v>
      </c>
      <c r="O69" s="128">
        <v>4.3499999999999996</v>
      </c>
      <c r="P69" s="336">
        <v>4.3499999999999996</v>
      </c>
      <c r="Q69" s="336">
        <v>3.2</v>
      </c>
      <c r="R69" s="129">
        <v>3.96</v>
      </c>
    </row>
    <row r="70" spans="1:34" s="48" customFormat="1" ht="15" x14ac:dyDescent="0.25">
      <c r="A70" s="574"/>
      <c r="B70" s="56" t="s">
        <v>64</v>
      </c>
      <c r="C70" s="128">
        <v>55.01</v>
      </c>
      <c r="D70" s="336">
        <v>55.01</v>
      </c>
      <c r="E70" s="336">
        <v>55.71</v>
      </c>
      <c r="F70" s="129">
        <v>59.85</v>
      </c>
      <c r="G70" s="128">
        <v>0.34</v>
      </c>
      <c r="H70" s="336">
        <v>0.34</v>
      </c>
      <c r="I70" s="336">
        <v>0.49</v>
      </c>
      <c r="J70" s="129">
        <v>0.13</v>
      </c>
      <c r="K70" s="128">
        <v>4.38</v>
      </c>
      <c r="L70" s="336">
        <v>4.38</v>
      </c>
      <c r="M70" s="336">
        <v>3.19</v>
      </c>
      <c r="N70" s="129">
        <v>3.22</v>
      </c>
      <c r="O70" s="128">
        <v>4.5999999999999996</v>
      </c>
      <c r="P70" s="336">
        <v>4.5999999999999996</v>
      </c>
      <c r="Q70" s="336">
        <v>3.52</v>
      </c>
      <c r="R70" s="129">
        <v>3.84</v>
      </c>
    </row>
    <row r="71" spans="1:34" s="48" customFormat="1" ht="15" x14ac:dyDescent="0.25">
      <c r="A71" s="574"/>
      <c r="B71" s="56" t="s">
        <v>65</v>
      </c>
      <c r="C71" s="128">
        <v>55.1</v>
      </c>
      <c r="D71" s="336">
        <v>55.1</v>
      </c>
      <c r="E71" s="336">
        <v>55.82</v>
      </c>
      <c r="F71" s="129">
        <v>59.94</v>
      </c>
      <c r="G71" s="128">
        <v>0.17</v>
      </c>
      <c r="H71" s="336">
        <v>0.17</v>
      </c>
      <c r="I71" s="336">
        <v>0.21</v>
      </c>
      <c r="J71" s="129">
        <v>0.15</v>
      </c>
      <c r="K71" s="128">
        <v>4.55</v>
      </c>
      <c r="L71" s="336">
        <v>4.55</v>
      </c>
      <c r="M71" s="336">
        <v>3.4</v>
      </c>
      <c r="N71" s="129">
        <v>3.37</v>
      </c>
      <c r="O71" s="128">
        <v>4.6500000000000004</v>
      </c>
      <c r="P71" s="336">
        <v>4.6500000000000004</v>
      </c>
      <c r="Q71" s="336">
        <v>3.47</v>
      </c>
      <c r="R71" s="129">
        <v>3.8</v>
      </c>
    </row>
    <row r="72" spans="1:34" x14ac:dyDescent="0.25">
      <c r="A72" s="574"/>
      <c r="B72" s="37" t="s">
        <v>66</v>
      </c>
      <c r="C72" s="126">
        <v>55.21</v>
      </c>
      <c r="D72" s="39">
        <v>55.21</v>
      </c>
      <c r="E72" s="39">
        <v>56.03</v>
      </c>
      <c r="F72" s="148">
        <v>60.02</v>
      </c>
      <c r="G72" s="118">
        <v>0.19</v>
      </c>
      <c r="H72" s="88">
        <v>0.19</v>
      </c>
      <c r="I72" s="88">
        <v>0.38</v>
      </c>
      <c r="J72" s="119">
        <v>0.13</v>
      </c>
      <c r="K72" s="118">
        <v>4.75</v>
      </c>
      <c r="L72" s="88">
        <v>4.75</v>
      </c>
      <c r="M72" s="88">
        <v>3.79</v>
      </c>
      <c r="N72" s="119">
        <v>3.51</v>
      </c>
      <c r="O72" s="328">
        <v>4.75</v>
      </c>
      <c r="P72" s="58">
        <v>4.75</v>
      </c>
      <c r="Q72" s="58">
        <v>3.79</v>
      </c>
      <c r="R72" s="127">
        <v>3.51</v>
      </c>
      <c r="S72" s="32"/>
      <c r="T72" s="32"/>
      <c r="U72" s="32"/>
      <c r="V72" s="32"/>
      <c r="AE72" s="32"/>
      <c r="AF72" s="32"/>
      <c r="AG72" s="32"/>
      <c r="AH72" s="32"/>
    </row>
    <row r="73" spans="1:34" s="48" customFormat="1" ht="15" x14ac:dyDescent="0.25">
      <c r="A73" s="574">
        <v>2004</v>
      </c>
      <c r="B73" s="221" t="s">
        <v>55</v>
      </c>
      <c r="C73" s="232">
        <v>55.41</v>
      </c>
      <c r="D73" s="226">
        <v>55.41</v>
      </c>
      <c r="E73" s="226">
        <v>55.88</v>
      </c>
      <c r="F73" s="233">
        <v>60.21</v>
      </c>
      <c r="G73" s="232">
        <v>0.37</v>
      </c>
      <c r="H73" s="226">
        <v>0.37</v>
      </c>
      <c r="I73" s="226">
        <v>-0.26</v>
      </c>
      <c r="J73" s="233">
        <v>0.31</v>
      </c>
      <c r="K73" s="232">
        <v>0.37</v>
      </c>
      <c r="L73" s="226">
        <v>0.37</v>
      </c>
      <c r="M73" s="226">
        <v>-0.26</v>
      </c>
      <c r="N73" s="233">
        <v>0.31</v>
      </c>
      <c r="O73" s="232">
        <v>4.97</v>
      </c>
      <c r="P73" s="226">
        <v>4.97</v>
      </c>
      <c r="Q73" s="226">
        <v>3.28</v>
      </c>
      <c r="R73" s="233">
        <v>3.68</v>
      </c>
    </row>
    <row r="74" spans="1:34" s="48" customFormat="1" ht="15" x14ac:dyDescent="0.25">
      <c r="A74" s="574"/>
      <c r="B74" s="56" t="s">
        <v>56</v>
      </c>
      <c r="C74" s="128">
        <v>55.72</v>
      </c>
      <c r="D74" s="336">
        <v>55.72</v>
      </c>
      <c r="E74">
        <v>56.36</v>
      </c>
      <c r="F74" s="129">
        <v>60.34</v>
      </c>
      <c r="G74" s="128">
        <v>0.56000000000000005</v>
      </c>
      <c r="H74" s="336">
        <v>0.56000000000000005</v>
      </c>
      <c r="I74" s="336">
        <v>0.84</v>
      </c>
      <c r="J74" s="129">
        <v>0.22</v>
      </c>
      <c r="K74" s="128">
        <v>0.93</v>
      </c>
      <c r="L74" s="336">
        <v>0.93</v>
      </c>
      <c r="M74" s="336">
        <v>0.57999999999999996</v>
      </c>
      <c r="N74" s="129">
        <v>0.54</v>
      </c>
      <c r="O74" s="128">
        <v>3.82</v>
      </c>
      <c r="P74" s="336">
        <v>3.82</v>
      </c>
      <c r="Q74" s="336">
        <v>3.68</v>
      </c>
      <c r="R74" s="129">
        <v>3.12</v>
      </c>
    </row>
    <row r="75" spans="1:34" s="48" customFormat="1" ht="15" x14ac:dyDescent="0.25">
      <c r="A75" s="574"/>
      <c r="B75" s="56" t="s">
        <v>57</v>
      </c>
      <c r="C75" s="128">
        <v>56.12</v>
      </c>
      <c r="D75" s="336">
        <v>56.12</v>
      </c>
      <c r="E75" s="336">
        <v>56.46</v>
      </c>
      <c r="F75" s="129">
        <v>60.56</v>
      </c>
      <c r="G75" s="128">
        <v>0.71</v>
      </c>
      <c r="H75" s="336">
        <v>0.71</v>
      </c>
      <c r="I75" s="336">
        <v>0.19</v>
      </c>
      <c r="J75" s="129">
        <v>0.35</v>
      </c>
      <c r="K75" s="128">
        <v>1.65</v>
      </c>
      <c r="L75" s="336">
        <v>1.65</v>
      </c>
      <c r="M75" s="336">
        <v>0.77</v>
      </c>
      <c r="N75" s="129">
        <v>0.89</v>
      </c>
      <c r="O75" s="128">
        <v>3.63</v>
      </c>
      <c r="P75" s="336">
        <v>3.63</v>
      </c>
      <c r="Q75" s="336">
        <v>3.32</v>
      </c>
      <c r="R75" s="129">
        <v>3.29</v>
      </c>
    </row>
    <row r="76" spans="1:34" s="48" customFormat="1" ht="15" x14ac:dyDescent="0.25">
      <c r="A76" s="574"/>
      <c r="B76" s="56" t="s">
        <v>58</v>
      </c>
      <c r="C76" s="128">
        <v>56.52</v>
      </c>
      <c r="D76" s="336">
        <v>56.52</v>
      </c>
      <c r="E76" s="336">
        <v>56.85</v>
      </c>
      <c r="F76" s="129">
        <v>60.67</v>
      </c>
      <c r="G76" s="128">
        <v>0.71</v>
      </c>
      <c r="H76" s="336">
        <v>0.71</v>
      </c>
      <c r="I76" s="336">
        <v>0.69</v>
      </c>
      <c r="J76" s="129">
        <v>0.19</v>
      </c>
      <c r="K76" s="128">
        <v>2.38</v>
      </c>
      <c r="L76" s="336">
        <v>2.38</v>
      </c>
      <c r="M76" s="336">
        <v>1.47</v>
      </c>
      <c r="N76" s="129">
        <v>1.08</v>
      </c>
      <c r="O76" s="128">
        <v>4.17</v>
      </c>
      <c r="P76" s="336">
        <v>4.17</v>
      </c>
      <c r="Q76" s="336">
        <v>3.67</v>
      </c>
      <c r="R76" s="129">
        <v>3.38</v>
      </c>
    </row>
    <row r="77" spans="1:34" s="48" customFormat="1" ht="15" x14ac:dyDescent="0.25">
      <c r="A77" s="574"/>
      <c r="B77" s="56" t="s">
        <v>59</v>
      </c>
      <c r="C77" s="128">
        <v>56.72</v>
      </c>
      <c r="D77" s="336">
        <v>56.72</v>
      </c>
      <c r="E77" s="336">
        <v>56.9</v>
      </c>
      <c r="F77" s="129">
        <v>60.92</v>
      </c>
      <c r="G77" s="128">
        <v>0.36</v>
      </c>
      <c r="H77" s="336">
        <v>0.36</v>
      </c>
      <c r="I77" s="336">
        <v>0.08</v>
      </c>
      <c r="J77" s="129">
        <v>0.4</v>
      </c>
      <c r="K77" s="128">
        <v>2.75</v>
      </c>
      <c r="L77" s="336">
        <v>2.75</v>
      </c>
      <c r="M77" s="336">
        <v>1.55</v>
      </c>
      <c r="N77" s="129">
        <v>1.49</v>
      </c>
      <c r="O77" s="128">
        <v>4.22</v>
      </c>
      <c r="P77" s="336">
        <v>4.22</v>
      </c>
      <c r="Q77" s="336">
        <v>3.56</v>
      </c>
      <c r="R77" s="129">
        <v>3.67</v>
      </c>
    </row>
    <row r="78" spans="1:34" s="48" customFormat="1" ht="15" x14ac:dyDescent="0.25">
      <c r="A78" s="574"/>
      <c r="B78" s="56" t="s">
        <v>60</v>
      </c>
      <c r="C78" s="128">
        <v>56.98</v>
      </c>
      <c r="D78" s="336">
        <v>56.98</v>
      </c>
      <c r="E78" s="336">
        <v>57.16</v>
      </c>
      <c r="F78" s="129">
        <v>61.84</v>
      </c>
      <c r="G78" s="128">
        <v>0.45</v>
      </c>
      <c r="H78" s="336">
        <v>0.45</v>
      </c>
      <c r="I78" s="336">
        <v>0.46</v>
      </c>
      <c r="J78" s="129">
        <v>1.52</v>
      </c>
      <c r="K78" s="128">
        <v>3.21</v>
      </c>
      <c r="L78" s="336">
        <v>3.21</v>
      </c>
      <c r="M78" s="336">
        <v>2.0099999999999998</v>
      </c>
      <c r="N78" s="129">
        <v>3.03</v>
      </c>
      <c r="O78" s="128">
        <v>4.4400000000000004</v>
      </c>
      <c r="P78" s="336">
        <v>4.4400000000000004</v>
      </c>
      <c r="Q78" s="336">
        <v>3.79</v>
      </c>
      <c r="R78" s="129">
        <v>4.3099999999999996</v>
      </c>
    </row>
    <row r="79" spans="1:34" s="48" customFormat="1" ht="15" x14ac:dyDescent="0.25">
      <c r="A79" s="574"/>
      <c r="B79" s="56" t="s">
        <v>61</v>
      </c>
      <c r="C79" s="128">
        <v>57.15</v>
      </c>
      <c r="D79" s="336">
        <v>57.15</v>
      </c>
      <c r="E79" s="336">
        <v>57.32</v>
      </c>
      <c r="F79" s="129">
        <v>61.93</v>
      </c>
      <c r="G79" s="128">
        <v>0.31</v>
      </c>
      <c r="H79" s="336">
        <v>0.31</v>
      </c>
      <c r="I79" s="336">
        <v>0.27</v>
      </c>
      <c r="J79" s="129">
        <v>0.14000000000000001</v>
      </c>
      <c r="K79" s="128">
        <v>3.53</v>
      </c>
      <c r="L79" s="336">
        <v>3.53</v>
      </c>
      <c r="M79" s="336">
        <v>2.29</v>
      </c>
      <c r="N79" s="129">
        <v>3.18</v>
      </c>
      <c r="O79" s="128">
        <v>4.74</v>
      </c>
      <c r="P79" s="336">
        <v>4.74</v>
      </c>
      <c r="Q79" s="336">
        <v>3.95</v>
      </c>
      <c r="R79" s="129">
        <v>4.22</v>
      </c>
    </row>
    <row r="80" spans="1:34" s="48" customFormat="1" ht="15" x14ac:dyDescent="0.25">
      <c r="A80" s="574"/>
      <c r="B80" s="56" t="s">
        <v>62</v>
      </c>
      <c r="C80" s="128">
        <v>57.32</v>
      </c>
      <c r="D80" s="336">
        <v>57.32</v>
      </c>
      <c r="E80" s="336">
        <v>57.56</v>
      </c>
      <c r="F80" s="129">
        <v>62.15</v>
      </c>
      <c r="G80" s="128">
        <v>0.28000000000000003</v>
      </c>
      <c r="H80" s="336">
        <v>0.28000000000000003</v>
      </c>
      <c r="I80" s="336">
        <v>0.42</v>
      </c>
      <c r="J80" s="129">
        <v>0.37</v>
      </c>
      <c r="K80" s="128">
        <v>3.82</v>
      </c>
      <c r="L80" s="336">
        <v>3.82</v>
      </c>
      <c r="M80" s="336">
        <v>2.72</v>
      </c>
      <c r="N80" s="129">
        <v>3.55</v>
      </c>
      <c r="O80" s="128">
        <v>4.83</v>
      </c>
      <c r="P80" s="336">
        <v>4.83</v>
      </c>
      <c r="Q80" s="336">
        <v>4.0599999999999996</v>
      </c>
      <c r="R80" s="129">
        <v>4.46</v>
      </c>
    </row>
    <row r="81" spans="1:34" s="48" customFormat="1" ht="15" x14ac:dyDescent="0.25">
      <c r="A81" s="574"/>
      <c r="B81" s="56" t="s">
        <v>63</v>
      </c>
      <c r="C81" s="128">
        <v>57.48</v>
      </c>
      <c r="D81" s="336">
        <v>57.48</v>
      </c>
      <c r="E81" s="336">
        <v>57.77</v>
      </c>
      <c r="F81" s="129">
        <v>62.31</v>
      </c>
      <c r="G81" s="128">
        <v>0.28999999999999998</v>
      </c>
      <c r="H81" s="336">
        <v>0.28999999999999998</v>
      </c>
      <c r="I81" s="336">
        <v>0.37</v>
      </c>
      <c r="J81" s="129">
        <v>0.25</v>
      </c>
      <c r="K81" s="128">
        <v>4.12</v>
      </c>
      <c r="L81" s="336">
        <v>4.12</v>
      </c>
      <c r="M81" s="336">
        <v>3.1</v>
      </c>
      <c r="N81" s="129">
        <v>3.82</v>
      </c>
      <c r="O81" s="128">
        <v>4.84</v>
      </c>
      <c r="P81" s="336">
        <v>4.84</v>
      </c>
      <c r="Q81" s="336">
        <v>4.21</v>
      </c>
      <c r="R81" s="129">
        <v>4.25</v>
      </c>
    </row>
    <row r="82" spans="1:34" s="48" customFormat="1" ht="15" x14ac:dyDescent="0.25">
      <c r="A82" s="574"/>
      <c r="B82" s="56" t="s">
        <v>64</v>
      </c>
      <c r="C82" s="128">
        <v>57.56</v>
      </c>
      <c r="D82" s="336">
        <v>57.56</v>
      </c>
      <c r="E82" s="336">
        <v>57.89</v>
      </c>
      <c r="F82" s="129">
        <v>62.42</v>
      </c>
      <c r="G82" s="128">
        <v>0.14000000000000001</v>
      </c>
      <c r="H82" s="336">
        <v>0.14000000000000001</v>
      </c>
      <c r="I82" s="336">
        <v>0.21</v>
      </c>
      <c r="J82" s="129">
        <v>0.17</v>
      </c>
      <c r="K82" s="128">
        <v>4.2699999999999996</v>
      </c>
      <c r="L82" s="336">
        <v>4.2699999999999996</v>
      </c>
      <c r="M82" s="336">
        <v>3.32</v>
      </c>
      <c r="N82" s="129">
        <v>3.99</v>
      </c>
      <c r="O82" s="128">
        <v>4.6399999999999997</v>
      </c>
      <c r="P82" s="336">
        <v>4.6399999999999997</v>
      </c>
      <c r="Q82" s="336">
        <v>3.92</v>
      </c>
      <c r="R82" s="129">
        <v>4.29</v>
      </c>
    </row>
    <row r="83" spans="1:34" s="48" customFormat="1" ht="15" x14ac:dyDescent="0.25">
      <c r="A83" s="574"/>
      <c r="B83" s="56" t="s">
        <v>65</v>
      </c>
      <c r="C83" s="128">
        <v>57.74</v>
      </c>
      <c r="D83" s="336">
        <v>57.74</v>
      </c>
      <c r="E83" s="336">
        <v>57.97</v>
      </c>
      <c r="F83" s="129">
        <v>62.62</v>
      </c>
      <c r="G83" s="128">
        <v>0.3</v>
      </c>
      <c r="H83" s="336">
        <v>0.3</v>
      </c>
      <c r="I83" s="336">
        <v>0.14000000000000001</v>
      </c>
      <c r="J83" s="129">
        <v>0.33</v>
      </c>
      <c r="K83" s="128">
        <v>4.59</v>
      </c>
      <c r="L83" s="336">
        <v>4.59</v>
      </c>
      <c r="M83" s="336">
        <v>3.46</v>
      </c>
      <c r="N83" s="129">
        <v>4.34</v>
      </c>
      <c r="O83" s="128">
        <v>4.78</v>
      </c>
      <c r="P83" s="336">
        <v>4.78</v>
      </c>
      <c r="Q83" s="336">
        <v>3.85</v>
      </c>
      <c r="R83" s="129">
        <v>4.4800000000000004</v>
      </c>
    </row>
    <row r="84" spans="1:34" x14ac:dyDescent="0.25">
      <c r="A84" s="574"/>
      <c r="B84" s="37" t="s">
        <v>66</v>
      </c>
      <c r="C84" s="126">
        <v>57.82</v>
      </c>
      <c r="D84" s="39">
        <v>57.82</v>
      </c>
      <c r="E84" s="39">
        <v>58.37</v>
      </c>
      <c r="F84" s="148">
        <v>62.72</v>
      </c>
      <c r="G84" s="118">
        <v>0.14000000000000001</v>
      </c>
      <c r="H84" s="88">
        <v>0.14000000000000001</v>
      </c>
      <c r="I84" s="88">
        <v>0.69</v>
      </c>
      <c r="J84" s="119">
        <v>0.15</v>
      </c>
      <c r="K84" s="118">
        <v>4.7300000000000004</v>
      </c>
      <c r="L84" s="88">
        <v>4.7300000000000004</v>
      </c>
      <c r="M84" s="88">
        <v>4.18</v>
      </c>
      <c r="N84" s="119">
        <v>4.5</v>
      </c>
      <c r="O84" s="328">
        <v>4.7300000000000004</v>
      </c>
      <c r="P84" s="58">
        <v>4.7300000000000004</v>
      </c>
      <c r="Q84" s="58">
        <v>4.18</v>
      </c>
      <c r="R84" s="127">
        <v>4.5</v>
      </c>
      <c r="S84" s="32"/>
      <c r="T84" s="32"/>
      <c r="U84" s="32"/>
      <c r="V84" s="32"/>
      <c r="AE84" s="32"/>
      <c r="AF84" s="32"/>
      <c r="AG84" s="32"/>
      <c r="AH84" s="32"/>
    </row>
    <row r="85" spans="1:34" s="48" customFormat="1" ht="15" x14ac:dyDescent="0.25">
      <c r="A85" s="574">
        <v>2005</v>
      </c>
      <c r="B85" s="221" t="s">
        <v>55</v>
      </c>
      <c r="C85" s="232">
        <v>57.89</v>
      </c>
      <c r="D85" s="226">
        <v>57.89</v>
      </c>
      <c r="E85" s="226">
        <v>58.52</v>
      </c>
      <c r="F85" s="233">
        <v>62.85</v>
      </c>
      <c r="G85" s="232">
        <v>0.13</v>
      </c>
      <c r="H85" s="226">
        <v>0.13</v>
      </c>
      <c r="I85" s="226">
        <v>0.26</v>
      </c>
      <c r="J85" s="233">
        <v>0.21</v>
      </c>
      <c r="K85" s="232">
        <v>0.13</v>
      </c>
      <c r="L85" s="226">
        <v>0.13</v>
      </c>
      <c r="M85" s="226">
        <v>0.26</v>
      </c>
      <c r="N85" s="233">
        <v>0.21</v>
      </c>
      <c r="O85" s="232">
        <v>4.47</v>
      </c>
      <c r="P85" s="226">
        <v>4.47</v>
      </c>
      <c r="Q85" s="226">
        <v>4.72</v>
      </c>
      <c r="R85" s="233">
        <v>4.4000000000000004</v>
      </c>
    </row>
    <row r="86" spans="1:34" s="48" customFormat="1" ht="15" x14ac:dyDescent="0.25">
      <c r="A86" s="574"/>
      <c r="B86" s="56" t="s">
        <v>56</v>
      </c>
      <c r="C86" s="128">
        <v>58.16</v>
      </c>
      <c r="D86" s="336">
        <v>58.16</v>
      </c>
      <c r="E86">
        <v>58.55</v>
      </c>
      <c r="F86" s="129">
        <v>64.09</v>
      </c>
      <c r="G86" s="128">
        <v>0.47</v>
      </c>
      <c r="H86" s="336">
        <v>0.47</v>
      </c>
      <c r="I86" s="336">
        <v>0.05</v>
      </c>
      <c r="J86" s="129">
        <v>1.96</v>
      </c>
      <c r="K86" s="128">
        <v>0.6</v>
      </c>
      <c r="L86" s="336">
        <v>0.6</v>
      </c>
      <c r="M86" s="336">
        <v>0.31</v>
      </c>
      <c r="N86" s="129">
        <v>2.1800000000000002</v>
      </c>
      <c r="O86" s="128">
        <v>4.38</v>
      </c>
      <c r="P86" s="336">
        <v>4.38</v>
      </c>
      <c r="Q86" s="336">
        <v>3.9</v>
      </c>
      <c r="R86" s="129">
        <v>6.21</v>
      </c>
    </row>
    <row r="87" spans="1:34" s="48" customFormat="1" ht="15" x14ac:dyDescent="0.25">
      <c r="A87" s="574"/>
      <c r="B87" s="56" t="s">
        <v>57</v>
      </c>
      <c r="C87" s="128">
        <v>58.37</v>
      </c>
      <c r="D87" s="336">
        <v>58.37</v>
      </c>
      <c r="E87" s="336">
        <v>58.63</v>
      </c>
      <c r="F87" s="129">
        <v>64.25</v>
      </c>
      <c r="G87" s="128">
        <v>0.36</v>
      </c>
      <c r="H87" s="336">
        <v>0.36</v>
      </c>
      <c r="I87" s="336">
        <v>0.12</v>
      </c>
      <c r="J87" s="129">
        <v>0.25</v>
      </c>
      <c r="K87" s="128">
        <v>0.95</v>
      </c>
      <c r="L87" s="336">
        <v>0.95</v>
      </c>
      <c r="M87" s="336">
        <v>0.43</v>
      </c>
      <c r="N87" s="129">
        <v>2.44</v>
      </c>
      <c r="O87" s="128">
        <v>4.01</v>
      </c>
      <c r="P87" s="336">
        <v>4.01</v>
      </c>
      <c r="Q87" s="336">
        <v>3.83</v>
      </c>
      <c r="R87" s="129">
        <v>6.1</v>
      </c>
    </row>
    <row r="88" spans="1:34" s="48" customFormat="1" ht="15" x14ac:dyDescent="0.25">
      <c r="A88" s="574"/>
      <c r="B88" s="56" t="s">
        <v>58</v>
      </c>
      <c r="C88" s="128">
        <v>58.69</v>
      </c>
      <c r="D88" s="336">
        <v>58.69</v>
      </c>
      <c r="E88" s="336">
        <v>59.06</v>
      </c>
      <c r="F88" s="129">
        <v>64.430000000000007</v>
      </c>
      <c r="G88" s="128">
        <v>0.56000000000000005</v>
      </c>
      <c r="H88" s="336">
        <v>0.56000000000000005</v>
      </c>
      <c r="I88" s="336">
        <v>0.73</v>
      </c>
      <c r="J88" s="129">
        <v>0.28999999999999998</v>
      </c>
      <c r="K88" s="128">
        <v>1.52</v>
      </c>
      <c r="L88" s="336">
        <v>1.52</v>
      </c>
      <c r="M88" s="336">
        <v>1.17</v>
      </c>
      <c r="N88" s="129">
        <v>2.73</v>
      </c>
      <c r="O88" s="128">
        <v>3.85</v>
      </c>
      <c r="P88" s="336">
        <v>3.85</v>
      </c>
      <c r="Q88" s="336">
        <v>3.87</v>
      </c>
      <c r="R88" s="129">
        <v>6.2</v>
      </c>
    </row>
    <row r="89" spans="1:34" s="48" customFormat="1" ht="15" x14ac:dyDescent="0.25">
      <c r="A89" s="574"/>
      <c r="B89" s="56" t="s">
        <v>59</v>
      </c>
      <c r="C89" s="128">
        <v>58.96</v>
      </c>
      <c r="D89" s="336">
        <v>58.96</v>
      </c>
      <c r="E89" s="336">
        <v>59.19</v>
      </c>
      <c r="F89" s="129">
        <v>64.569999999999993</v>
      </c>
      <c r="G89" s="128">
        <v>0.45</v>
      </c>
      <c r="H89" s="336">
        <v>0.45</v>
      </c>
      <c r="I89" s="336">
        <v>0.23</v>
      </c>
      <c r="J89" s="129">
        <v>0.21</v>
      </c>
      <c r="K89" s="128">
        <v>1.97</v>
      </c>
      <c r="L89" s="336">
        <v>1.97</v>
      </c>
      <c r="M89" s="336">
        <v>1.4</v>
      </c>
      <c r="N89" s="129">
        <v>2.94</v>
      </c>
      <c r="O89" s="128">
        <v>3.94</v>
      </c>
      <c r="P89" s="336">
        <v>3.94</v>
      </c>
      <c r="Q89" s="336">
        <v>4.03</v>
      </c>
      <c r="R89" s="129">
        <v>5.99</v>
      </c>
    </row>
    <row r="90" spans="1:34" s="48" customFormat="1" ht="15" x14ac:dyDescent="0.25">
      <c r="A90" s="574"/>
      <c r="B90" s="56" t="s">
        <v>60</v>
      </c>
      <c r="C90" s="128">
        <v>58.98</v>
      </c>
      <c r="D90" s="336">
        <v>58.98</v>
      </c>
      <c r="E90" s="336">
        <v>59.35</v>
      </c>
      <c r="F90" s="129">
        <v>64.66</v>
      </c>
      <c r="G90" s="128">
        <v>0.03</v>
      </c>
      <c r="H90" s="336">
        <v>0.03</v>
      </c>
      <c r="I90" s="336">
        <v>0.26</v>
      </c>
      <c r="J90" s="129">
        <v>0.15</v>
      </c>
      <c r="K90" s="128">
        <v>2</v>
      </c>
      <c r="L90" s="336">
        <v>2</v>
      </c>
      <c r="M90" s="336">
        <v>1.67</v>
      </c>
      <c r="N90" s="129">
        <v>3.09</v>
      </c>
      <c r="O90" s="128">
        <v>3.51</v>
      </c>
      <c r="P90" s="336">
        <v>3.51</v>
      </c>
      <c r="Q90" s="336">
        <v>3.83</v>
      </c>
      <c r="R90" s="129">
        <v>4.5599999999999996</v>
      </c>
    </row>
    <row r="91" spans="1:34" s="48" customFormat="1" ht="15" x14ac:dyDescent="0.25">
      <c r="A91" s="574"/>
      <c r="B91" s="56" t="s">
        <v>61</v>
      </c>
      <c r="C91" s="128">
        <v>59.14</v>
      </c>
      <c r="D91" s="336">
        <v>59.14</v>
      </c>
      <c r="E91" s="336">
        <v>59.45</v>
      </c>
      <c r="F91" s="129">
        <v>64.959999999999994</v>
      </c>
      <c r="G91" s="128">
        <v>0.28000000000000003</v>
      </c>
      <c r="H91" s="336">
        <v>0.28000000000000003</v>
      </c>
      <c r="I91" s="336">
        <v>0.18</v>
      </c>
      <c r="J91" s="129">
        <v>0.46</v>
      </c>
      <c r="K91" s="128">
        <v>2.29</v>
      </c>
      <c r="L91" s="336">
        <v>2.29</v>
      </c>
      <c r="M91" s="336">
        <v>1.85</v>
      </c>
      <c r="N91" s="129">
        <v>3.57</v>
      </c>
      <c r="O91" s="128">
        <v>3.48</v>
      </c>
      <c r="P91" s="336">
        <v>3.48</v>
      </c>
      <c r="Q91" s="336">
        <v>3.73</v>
      </c>
      <c r="R91" s="129">
        <v>4.9000000000000004</v>
      </c>
    </row>
    <row r="92" spans="1:34" s="48" customFormat="1" ht="15" x14ac:dyDescent="0.25">
      <c r="A92" s="574"/>
      <c r="B92" s="56" t="s">
        <v>62</v>
      </c>
      <c r="C92" s="128">
        <v>59.3</v>
      </c>
      <c r="D92" s="336">
        <v>59.3</v>
      </c>
      <c r="E92" s="336">
        <v>59.69</v>
      </c>
      <c r="F92" s="129">
        <v>64.98</v>
      </c>
      <c r="G92" s="128">
        <v>0.27</v>
      </c>
      <c r="H92" s="336">
        <v>0.27</v>
      </c>
      <c r="I92" s="336">
        <v>0.39</v>
      </c>
      <c r="J92" s="129">
        <v>0.03</v>
      </c>
      <c r="K92" s="128">
        <v>2.57</v>
      </c>
      <c r="L92" s="336">
        <v>2.57</v>
      </c>
      <c r="M92" s="336">
        <v>2.25</v>
      </c>
      <c r="N92" s="129">
        <v>3.61</v>
      </c>
      <c r="O92" s="128">
        <v>3.47</v>
      </c>
      <c r="P92" s="336">
        <v>3.47</v>
      </c>
      <c r="Q92" s="336">
        <v>3.7</v>
      </c>
      <c r="R92" s="129">
        <v>4.55</v>
      </c>
    </row>
    <row r="93" spans="1:34" s="48" customFormat="1" ht="15" x14ac:dyDescent="0.25">
      <c r="A93" s="574"/>
      <c r="B93" s="56" t="s">
        <v>63</v>
      </c>
      <c r="C93" s="128">
        <v>59.49</v>
      </c>
      <c r="D93" s="336">
        <v>59.49</v>
      </c>
      <c r="E93" s="336">
        <v>60.25</v>
      </c>
      <c r="F93" s="129">
        <v>65.09</v>
      </c>
      <c r="G93" s="128">
        <v>0.32</v>
      </c>
      <c r="H93" s="336">
        <v>0.32</v>
      </c>
      <c r="I93" s="336">
        <v>0.95</v>
      </c>
      <c r="J93" s="129">
        <v>0.16</v>
      </c>
      <c r="K93" s="128">
        <v>2.89</v>
      </c>
      <c r="L93" s="336">
        <v>2.89</v>
      </c>
      <c r="M93" s="336">
        <v>3.22</v>
      </c>
      <c r="N93" s="129">
        <v>3.77</v>
      </c>
      <c r="O93" s="128">
        <v>3.49</v>
      </c>
      <c r="P93" s="336">
        <v>3.49</v>
      </c>
      <c r="Q93" s="336">
        <v>4.3</v>
      </c>
      <c r="R93" s="129">
        <v>4.45</v>
      </c>
    </row>
    <row r="94" spans="1:34" s="48" customFormat="1" ht="15" x14ac:dyDescent="0.25">
      <c r="A94" s="574"/>
      <c r="B94" s="56" t="s">
        <v>64</v>
      </c>
      <c r="C94" s="128">
        <v>59.63</v>
      </c>
      <c r="D94" s="336">
        <v>59.63</v>
      </c>
      <c r="E94" s="336">
        <v>60.3</v>
      </c>
      <c r="F94" s="129">
        <v>65.180000000000007</v>
      </c>
      <c r="G94" s="128">
        <v>0.24</v>
      </c>
      <c r="H94" s="336">
        <v>0.24</v>
      </c>
      <c r="I94" s="336">
        <v>7.0000000000000007E-2</v>
      </c>
      <c r="J94" s="129">
        <v>0.14000000000000001</v>
      </c>
      <c r="K94" s="128">
        <v>3.14</v>
      </c>
      <c r="L94" s="336">
        <v>3.14</v>
      </c>
      <c r="M94" s="336">
        <v>3.29</v>
      </c>
      <c r="N94" s="129">
        <v>3.92</v>
      </c>
      <c r="O94" s="128">
        <v>3.59</v>
      </c>
      <c r="P94" s="336">
        <v>3.59</v>
      </c>
      <c r="Q94" s="336">
        <v>4.1500000000000004</v>
      </c>
      <c r="R94" s="129">
        <v>4.42</v>
      </c>
    </row>
    <row r="95" spans="1:34" s="48" customFormat="1" ht="15" x14ac:dyDescent="0.25">
      <c r="A95" s="574"/>
      <c r="B95" s="56" t="s">
        <v>65</v>
      </c>
      <c r="C95" s="128">
        <v>59.73</v>
      </c>
      <c r="D95" s="336">
        <v>59.73</v>
      </c>
      <c r="E95" s="336">
        <v>60.4</v>
      </c>
      <c r="F95" s="129">
        <v>65.36</v>
      </c>
      <c r="G95" s="128">
        <v>0.16</v>
      </c>
      <c r="H95" s="336">
        <v>0.16</v>
      </c>
      <c r="I95" s="336">
        <v>0.17</v>
      </c>
      <c r="J95" s="129">
        <v>0.28000000000000003</v>
      </c>
      <c r="K95" s="128">
        <v>3.3</v>
      </c>
      <c r="L95" s="336">
        <v>3.3</v>
      </c>
      <c r="M95" s="336">
        <v>3.47</v>
      </c>
      <c r="N95" s="129">
        <v>4.21</v>
      </c>
      <c r="O95" s="128">
        <v>3.44</v>
      </c>
      <c r="P95" s="336">
        <v>3.44</v>
      </c>
      <c r="Q95" s="336">
        <v>4.1900000000000004</v>
      </c>
      <c r="R95" s="129">
        <v>4.37</v>
      </c>
    </row>
    <row r="96" spans="1:34" x14ac:dyDescent="0.25">
      <c r="A96" s="574"/>
      <c r="B96" s="37" t="s">
        <v>66</v>
      </c>
      <c r="C96" s="126">
        <v>59.88</v>
      </c>
      <c r="D96" s="39">
        <v>59.88</v>
      </c>
      <c r="E96" s="39">
        <v>60.74</v>
      </c>
      <c r="F96" s="148">
        <v>65.47</v>
      </c>
      <c r="G96" s="118">
        <v>0.26</v>
      </c>
      <c r="H96" s="88">
        <v>0.26</v>
      </c>
      <c r="I96" s="88">
        <v>0.56000000000000005</v>
      </c>
      <c r="J96" s="119">
        <v>0.16</v>
      </c>
      <c r="K96" s="118">
        <v>3.57</v>
      </c>
      <c r="L96" s="88">
        <v>3.57</v>
      </c>
      <c r="M96" s="88">
        <v>4.05</v>
      </c>
      <c r="N96" s="119">
        <v>4.38</v>
      </c>
      <c r="O96" s="328">
        <v>3.57</v>
      </c>
      <c r="P96" s="58">
        <v>3.57</v>
      </c>
      <c r="Q96" s="58">
        <v>4.05</v>
      </c>
      <c r="R96" s="127">
        <v>4.38</v>
      </c>
      <c r="S96" s="32"/>
      <c r="T96" s="32"/>
      <c r="U96" s="32"/>
      <c r="V96" s="32"/>
      <c r="AE96" s="32"/>
      <c r="AF96" s="32"/>
      <c r="AG96" s="32"/>
      <c r="AH96" s="32"/>
    </row>
    <row r="97" spans="1:34" s="48" customFormat="1" ht="15" x14ac:dyDescent="0.25">
      <c r="A97" s="574">
        <v>2006</v>
      </c>
      <c r="B97" s="221" t="s">
        <v>55</v>
      </c>
      <c r="C97" s="232">
        <v>60.03</v>
      </c>
      <c r="D97" s="226">
        <v>60.03</v>
      </c>
      <c r="E97" s="226">
        <v>60.91</v>
      </c>
      <c r="F97" s="233">
        <v>65.790000000000006</v>
      </c>
      <c r="G97" s="232">
        <v>0.25</v>
      </c>
      <c r="H97" s="226">
        <v>0.25</v>
      </c>
      <c r="I97" s="226">
        <v>0.28000000000000003</v>
      </c>
      <c r="J97" s="233">
        <v>0.5</v>
      </c>
      <c r="K97" s="232">
        <v>0.25</v>
      </c>
      <c r="L97" s="226">
        <v>0.25</v>
      </c>
      <c r="M97" s="226">
        <v>0.28000000000000003</v>
      </c>
      <c r="N97" s="233">
        <v>0.5</v>
      </c>
      <c r="O97" s="232">
        <v>3.7</v>
      </c>
      <c r="P97" s="226">
        <v>3.7</v>
      </c>
      <c r="Q97" s="226">
        <v>4.07</v>
      </c>
      <c r="R97" s="233">
        <v>4.68</v>
      </c>
    </row>
    <row r="98" spans="1:34" s="48" customFormat="1" ht="15" x14ac:dyDescent="0.25">
      <c r="A98" s="574"/>
      <c r="B98" s="56" t="s">
        <v>56</v>
      </c>
      <c r="C98" s="128">
        <v>60.25</v>
      </c>
      <c r="D98" s="336">
        <v>60.25</v>
      </c>
      <c r="E98">
        <v>61.84</v>
      </c>
      <c r="F98" s="129">
        <v>65.88</v>
      </c>
      <c r="G98" s="128">
        <v>0.36</v>
      </c>
      <c r="H98" s="336">
        <v>0.36</v>
      </c>
      <c r="I98" s="336">
        <v>1.53</v>
      </c>
      <c r="J98" s="129">
        <v>0.13</v>
      </c>
      <c r="K98" s="128">
        <v>0.61</v>
      </c>
      <c r="L98" s="336">
        <v>0.61</v>
      </c>
      <c r="M98" s="336">
        <v>1.81</v>
      </c>
      <c r="N98" s="129">
        <v>0.63</v>
      </c>
      <c r="O98" s="128">
        <v>3.59</v>
      </c>
      <c r="P98" s="336">
        <v>3.59</v>
      </c>
      <c r="Q98" s="336">
        <v>5.61</v>
      </c>
      <c r="R98" s="129">
        <v>2.79</v>
      </c>
    </row>
    <row r="99" spans="1:34" s="48" customFormat="1" ht="15" x14ac:dyDescent="0.25">
      <c r="A99" s="574"/>
      <c r="B99" s="56" t="s">
        <v>57</v>
      </c>
      <c r="C99" s="128">
        <v>60.55</v>
      </c>
      <c r="D99" s="336">
        <v>60.55</v>
      </c>
      <c r="E99" s="336">
        <v>62.2</v>
      </c>
      <c r="F99" s="129">
        <v>65.97</v>
      </c>
      <c r="G99" s="128">
        <v>0.5</v>
      </c>
      <c r="H99" s="336">
        <v>0.5</v>
      </c>
      <c r="I99" s="336">
        <v>0.59</v>
      </c>
      <c r="J99" s="129">
        <v>0.14000000000000001</v>
      </c>
      <c r="K99" s="128">
        <v>1.1200000000000001</v>
      </c>
      <c r="L99" s="336">
        <v>1.1200000000000001</v>
      </c>
      <c r="M99" s="336">
        <v>2.41</v>
      </c>
      <c r="N99" s="129">
        <v>0.77</v>
      </c>
      <c r="O99" s="128">
        <v>3.74</v>
      </c>
      <c r="P99" s="336">
        <v>3.74</v>
      </c>
      <c r="Q99" s="336">
        <v>6.1</v>
      </c>
      <c r="R99" s="129">
        <v>2.68</v>
      </c>
    </row>
    <row r="100" spans="1:34" s="48" customFormat="1" ht="15" x14ac:dyDescent="0.25">
      <c r="A100" s="574"/>
      <c r="B100" s="56" t="s">
        <v>58</v>
      </c>
      <c r="C100" s="128">
        <v>60.69</v>
      </c>
      <c r="D100" s="336">
        <v>60.69</v>
      </c>
      <c r="E100" s="336">
        <v>62.44</v>
      </c>
      <c r="F100" s="129">
        <v>66.08</v>
      </c>
      <c r="G100" s="128">
        <v>0.23</v>
      </c>
      <c r="H100" s="336">
        <v>0.23</v>
      </c>
      <c r="I100" s="336">
        <v>0.38</v>
      </c>
      <c r="J100" s="129">
        <v>0.17</v>
      </c>
      <c r="K100" s="128">
        <v>1.35</v>
      </c>
      <c r="L100" s="336">
        <v>1.35</v>
      </c>
      <c r="M100" s="336">
        <v>2.81</v>
      </c>
      <c r="N100" s="129">
        <v>0.94</v>
      </c>
      <c r="O100" s="128">
        <v>3.41</v>
      </c>
      <c r="P100" s="336">
        <v>3.41</v>
      </c>
      <c r="Q100" s="336">
        <v>5.73</v>
      </c>
      <c r="R100" s="129">
        <v>2.56</v>
      </c>
    </row>
    <row r="101" spans="1:34" s="48" customFormat="1" ht="15" x14ac:dyDescent="0.25">
      <c r="A101" s="574"/>
      <c r="B101" s="56" t="s">
        <v>59</v>
      </c>
      <c r="C101" s="128">
        <v>60.91</v>
      </c>
      <c r="D101" s="336">
        <v>60.91</v>
      </c>
      <c r="E101" s="336">
        <v>62.74</v>
      </c>
      <c r="F101" s="129">
        <v>66.180000000000007</v>
      </c>
      <c r="G101" s="128">
        <v>0.36</v>
      </c>
      <c r="H101" s="336">
        <v>0.36</v>
      </c>
      <c r="I101" s="336">
        <v>0.48</v>
      </c>
      <c r="J101" s="129">
        <v>0.15</v>
      </c>
      <c r="K101" s="128">
        <v>1.71</v>
      </c>
      <c r="L101" s="336">
        <v>1.71</v>
      </c>
      <c r="M101" s="336">
        <v>3.3</v>
      </c>
      <c r="N101" s="129">
        <v>1.1000000000000001</v>
      </c>
      <c r="O101" s="128">
        <v>3.31</v>
      </c>
      <c r="P101" s="336">
        <v>3.31</v>
      </c>
      <c r="Q101" s="336">
        <v>5.99</v>
      </c>
      <c r="R101" s="129">
        <v>2.5</v>
      </c>
    </row>
    <row r="102" spans="1:34" s="48" customFormat="1" ht="15" x14ac:dyDescent="0.25">
      <c r="A102" s="574"/>
      <c r="B102" s="56" t="s">
        <v>60</v>
      </c>
      <c r="C102" s="128">
        <v>61.07</v>
      </c>
      <c r="D102" s="336">
        <v>61.07</v>
      </c>
      <c r="E102" s="336">
        <v>62.81</v>
      </c>
      <c r="F102" s="129">
        <v>66.23</v>
      </c>
      <c r="G102" s="128">
        <v>0.27</v>
      </c>
      <c r="H102" s="336">
        <v>0.27</v>
      </c>
      <c r="I102" s="336">
        <v>0.11</v>
      </c>
      <c r="J102" s="129">
        <v>7.0000000000000007E-2</v>
      </c>
      <c r="K102" s="128">
        <v>1.99</v>
      </c>
      <c r="L102" s="336">
        <v>1.99</v>
      </c>
      <c r="M102" s="336">
        <v>3.41</v>
      </c>
      <c r="N102" s="129">
        <v>1.1599999999999999</v>
      </c>
      <c r="O102" s="128">
        <v>3.56</v>
      </c>
      <c r="P102" s="336">
        <v>3.56</v>
      </c>
      <c r="Q102" s="336">
        <v>5.83</v>
      </c>
      <c r="R102" s="129">
        <v>2.42</v>
      </c>
    </row>
    <row r="103" spans="1:34" s="48" customFormat="1" ht="15" x14ac:dyDescent="0.25">
      <c r="A103" s="574"/>
      <c r="B103" s="56" t="s">
        <v>61</v>
      </c>
      <c r="C103" s="128">
        <v>61.26</v>
      </c>
      <c r="D103" s="336">
        <v>61.26</v>
      </c>
      <c r="E103" s="336">
        <v>62.82</v>
      </c>
      <c r="F103" s="129">
        <v>66.41</v>
      </c>
      <c r="G103" s="128">
        <v>0.3</v>
      </c>
      <c r="H103" s="336">
        <v>0.3</v>
      </c>
      <c r="I103" s="336">
        <v>0.02</v>
      </c>
      <c r="J103" s="129">
        <v>0.28000000000000003</v>
      </c>
      <c r="K103" s="128">
        <v>2.29</v>
      </c>
      <c r="L103" s="336">
        <v>2.29</v>
      </c>
      <c r="M103" s="336">
        <v>3.43</v>
      </c>
      <c r="N103" s="129">
        <v>1.44</v>
      </c>
      <c r="O103" s="128">
        <v>3.58</v>
      </c>
      <c r="P103" s="336">
        <v>3.58</v>
      </c>
      <c r="Q103" s="336">
        <v>5.66</v>
      </c>
      <c r="R103" s="129">
        <v>2.23</v>
      </c>
    </row>
    <row r="104" spans="1:34" s="48" customFormat="1" ht="15" x14ac:dyDescent="0.25">
      <c r="A104" s="574"/>
      <c r="B104" s="56" t="s">
        <v>62</v>
      </c>
      <c r="C104" s="128">
        <v>61.36</v>
      </c>
      <c r="D104" s="336">
        <v>61.36</v>
      </c>
      <c r="E104" s="336">
        <v>62.94</v>
      </c>
      <c r="F104" s="129">
        <v>66.5</v>
      </c>
      <c r="G104" s="128">
        <v>0.17</v>
      </c>
      <c r="H104" s="336">
        <v>0.17</v>
      </c>
      <c r="I104" s="336">
        <v>0.19</v>
      </c>
      <c r="J104" s="129">
        <v>0.14000000000000001</v>
      </c>
      <c r="K104" s="128">
        <v>2.4700000000000002</v>
      </c>
      <c r="L104" s="336">
        <v>2.4700000000000002</v>
      </c>
      <c r="M104" s="336">
        <v>3.63</v>
      </c>
      <c r="N104" s="129">
        <v>1.59</v>
      </c>
      <c r="O104" s="128">
        <v>3.47</v>
      </c>
      <c r="P104" s="336">
        <v>3.47</v>
      </c>
      <c r="Q104" s="336">
        <v>5.45</v>
      </c>
      <c r="R104" s="129">
        <v>2.34</v>
      </c>
    </row>
    <row r="105" spans="1:34" s="48" customFormat="1" ht="15" x14ac:dyDescent="0.25">
      <c r="A105" s="574"/>
      <c r="B105" s="56" t="s">
        <v>63</v>
      </c>
      <c r="C105" s="128">
        <v>61.67</v>
      </c>
      <c r="D105" s="336">
        <v>61.67</v>
      </c>
      <c r="E105" s="336">
        <v>63.19</v>
      </c>
      <c r="F105" s="129">
        <v>66.569999999999993</v>
      </c>
      <c r="G105" s="128">
        <v>0.5</v>
      </c>
      <c r="H105" s="336">
        <v>0.5</v>
      </c>
      <c r="I105" s="336">
        <v>0.39</v>
      </c>
      <c r="J105" s="129">
        <v>0.1</v>
      </c>
      <c r="K105" s="128">
        <v>2.97</v>
      </c>
      <c r="L105" s="336">
        <v>2.97</v>
      </c>
      <c r="M105" s="336">
        <v>4.03</v>
      </c>
      <c r="N105" s="129">
        <v>1.69</v>
      </c>
      <c r="O105" s="128">
        <v>3.66</v>
      </c>
      <c r="P105" s="336">
        <v>3.66</v>
      </c>
      <c r="Q105" s="336">
        <v>4.87</v>
      </c>
      <c r="R105" s="129">
        <v>2.2799999999999998</v>
      </c>
    </row>
    <row r="106" spans="1:34" s="48" customFormat="1" ht="15" x14ac:dyDescent="0.25">
      <c r="A106" s="574"/>
      <c r="B106" s="56" t="s">
        <v>64</v>
      </c>
      <c r="C106" s="128">
        <v>61.81</v>
      </c>
      <c r="D106" s="336">
        <v>61.81</v>
      </c>
      <c r="E106" s="336">
        <v>63.47</v>
      </c>
      <c r="F106" s="129">
        <v>66.64</v>
      </c>
      <c r="G106" s="128">
        <v>0.23</v>
      </c>
      <c r="H106" s="336">
        <v>0.23</v>
      </c>
      <c r="I106" s="336">
        <v>0.45</v>
      </c>
      <c r="J106" s="129">
        <v>0.11</v>
      </c>
      <c r="K106" s="128">
        <v>3.21</v>
      </c>
      <c r="L106" s="336">
        <v>3.21</v>
      </c>
      <c r="M106" s="336">
        <v>4.5</v>
      </c>
      <c r="N106" s="129">
        <v>1.8</v>
      </c>
      <c r="O106" s="128">
        <v>3.65</v>
      </c>
      <c r="P106" s="336">
        <v>3.65</v>
      </c>
      <c r="Q106" s="336">
        <v>5.26</v>
      </c>
      <c r="R106" s="129">
        <v>2.25</v>
      </c>
    </row>
    <row r="107" spans="1:34" s="48" customFormat="1" ht="15" x14ac:dyDescent="0.25">
      <c r="A107" s="574"/>
      <c r="B107" s="56" t="s">
        <v>65</v>
      </c>
      <c r="C107" s="128">
        <v>62</v>
      </c>
      <c r="D107" s="336">
        <v>62</v>
      </c>
      <c r="E107" s="336">
        <v>63.7</v>
      </c>
      <c r="F107" s="129">
        <v>66.83</v>
      </c>
      <c r="G107" s="128">
        <v>0.31</v>
      </c>
      <c r="H107" s="336">
        <v>0.31</v>
      </c>
      <c r="I107" s="336">
        <v>0.37</v>
      </c>
      <c r="J107" s="129">
        <v>0.28000000000000003</v>
      </c>
      <c r="K107" s="128">
        <v>3.53</v>
      </c>
      <c r="L107" s="336">
        <v>3.53</v>
      </c>
      <c r="M107" s="336">
        <v>4.88</v>
      </c>
      <c r="N107" s="129">
        <v>2.08</v>
      </c>
      <c r="O107" s="128">
        <v>3.81</v>
      </c>
      <c r="P107" s="336">
        <v>3.81</v>
      </c>
      <c r="Q107" s="336">
        <v>5.46</v>
      </c>
      <c r="R107" s="129">
        <v>2.2400000000000002</v>
      </c>
    </row>
    <row r="108" spans="1:34" x14ac:dyDescent="0.25">
      <c r="A108" s="574"/>
      <c r="B108" s="37" t="s">
        <v>66</v>
      </c>
      <c r="C108" s="126">
        <v>62.21</v>
      </c>
      <c r="D108" s="39">
        <v>62.21</v>
      </c>
      <c r="E108" s="39">
        <v>63.95</v>
      </c>
      <c r="F108" s="148">
        <v>67.489999999999995</v>
      </c>
      <c r="G108" s="118">
        <v>0.35</v>
      </c>
      <c r="H108" s="88">
        <v>0.35</v>
      </c>
      <c r="I108" s="88">
        <v>0.39</v>
      </c>
      <c r="J108" s="119">
        <v>0.99</v>
      </c>
      <c r="K108" s="118">
        <v>3.89</v>
      </c>
      <c r="L108" s="88">
        <v>3.89</v>
      </c>
      <c r="M108" s="88">
        <v>5.29</v>
      </c>
      <c r="N108" s="119">
        <v>3.09</v>
      </c>
      <c r="O108" s="328">
        <v>3.89</v>
      </c>
      <c r="P108" s="58">
        <v>3.89</v>
      </c>
      <c r="Q108" s="58">
        <v>5.29</v>
      </c>
      <c r="R108" s="127">
        <v>3.09</v>
      </c>
      <c r="S108" s="32"/>
      <c r="T108" s="32"/>
      <c r="U108" s="32"/>
      <c r="V108" s="32"/>
      <c r="AE108" s="32"/>
      <c r="AF108" s="32"/>
      <c r="AG108" s="32"/>
      <c r="AH108" s="32"/>
    </row>
    <row r="109" spans="1:34" s="48" customFormat="1" ht="15" x14ac:dyDescent="0.25">
      <c r="A109" s="574">
        <v>2007</v>
      </c>
      <c r="B109" s="221" t="s">
        <v>55</v>
      </c>
      <c r="C109" s="232">
        <v>62.36</v>
      </c>
      <c r="D109" s="226">
        <v>62.36</v>
      </c>
      <c r="E109" s="226">
        <v>64.150000000000006</v>
      </c>
      <c r="F109" s="233">
        <v>67.569999999999993</v>
      </c>
      <c r="G109" s="232">
        <v>0.23</v>
      </c>
      <c r="H109" s="226">
        <v>0.23</v>
      </c>
      <c r="I109" s="226">
        <v>0.32</v>
      </c>
      <c r="J109" s="233">
        <v>0.13</v>
      </c>
      <c r="K109" s="232">
        <v>0.23</v>
      </c>
      <c r="L109" s="226">
        <v>0.23</v>
      </c>
      <c r="M109" s="226">
        <v>0.32</v>
      </c>
      <c r="N109" s="233">
        <v>0.13</v>
      </c>
      <c r="O109" s="232">
        <v>3.88</v>
      </c>
      <c r="P109" s="226">
        <v>3.88</v>
      </c>
      <c r="Q109" s="226">
        <v>5.33</v>
      </c>
      <c r="R109" s="233">
        <v>2.7</v>
      </c>
    </row>
    <row r="110" spans="1:34" s="48" customFormat="1" ht="15" x14ac:dyDescent="0.25">
      <c r="A110" s="574"/>
      <c r="B110" s="56" t="s">
        <v>56</v>
      </c>
      <c r="C110" s="128">
        <v>62.63</v>
      </c>
      <c r="D110" s="336">
        <v>62.63</v>
      </c>
      <c r="E110">
        <v>64.48</v>
      </c>
      <c r="F110" s="129">
        <v>67.69</v>
      </c>
      <c r="G110" s="128">
        <v>0.44</v>
      </c>
      <c r="H110" s="336">
        <v>0.44</v>
      </c>
      <c r="I110" s="336">
        <v>0.5</v>
      </c>
      <c r="J110" s="129">
        <v>0.18</v>
      </c>
      <c r="K110" s="128">
        <v>0.67</v>
      </c>
      <c r="L110" s="336">
        <v>0.67</v>
      </c>
      <c r="M110" s="336">
        <v>0.83</v>
      </c>
      <c r="N110" s="129">
        <v>0.31</v>
      </c>
      <c r="O110" s="128">
        <v>3.96</v>
      </c>
      <c r="P110" s="336">
        <v>3.96</v>
      </c>
      <c r="Q110" s="336">
        <v>4.2699999999999996</v>
      </c>
      <c r="R110" s="129">
        <v>2.75</v>
      </c>
    </row>
    <row r="111" spans="1:34" s="48" customFormat="1" ht="15" x14ac:dyDescent="0.25">
      <c r="A111" s="574"/>
      <c r="B111" s="56" t="s">
        <v>57</v>
      </c>
      <c r="C111" s="128">
        <v>62.9</v>
      </c>
      <c r="D111" s="336">
        <v>62.9</v>
      </c>
      <c r="E111" s="336">
        <v>64.73</v>
      </c>
      <c r="F111" s="129">
        <v>68.02</v>
      </c>
      <c r="G111" s="128">
        <v>0.43</v>
      </c>
      <c r="H111" s="336">
        <v>0.43</v>
      </c>
      <c r="I111" s="336">
        <v>0.39</v>
      </c>
      <c r="J111" s="129">
        <v>0.49</v>
      </c>
      <c r="K111" s="128">
        <v>1.1100000000000001</v>
      </c>
      <c r="L111" s="336">
        <v>1.1100000000000001</v>
      </c>
      <c r="M111" s="336">
        <v>1.22</v>
      </c>
      <c r="N111" s="129">
        <v>0.8</v>
      </c>
      <c r="O111" s="128">
        <v>3.88</v>
      </c>
      <c r="P111" s="336">
        <v>3.88</v>
      </c>
      <c r="Q111" s="336">
        <v>4.0599999999999996</v>
      </c>
      <c r="R111" s="129">
        <v>3.12</v>
      </c>
    </row>
    <row r="112" spans="1:34" s="48" customFormat="1" ht="15" x14ac:dyDescent="0.25">
      <c r="A112" s="574"/>
      <c r="B112" s="56" t="s">
        <v>58</v>
      </c>
      <c r="C112" s="128">
        <v>63.16</v>
      </c>
      <c r="D112" s="336">
        <v>63.16</v>
      </c>
      <c r="E112" s="336">
        <v>64.91</v>
      </c>
      <c r="F112" s="129">
        <v>68.44</v>
      </c>
      <c r="G112" s="128">
        <v>0.41</v>
      </c>
      <c r="H112" s="336">
        <v>0.41</v>
      </c>
      <c r="I112" s="336">
        <v>0.28999999999999998</v>
      </c>
      <c r="J112" s="129">
        <v>0.62</v>
      </c>
      <c r="K112" s="128">
        <v>1.52</v>
      </c>
      <c r="L112" s="336">
        <v>1.52</v>
      </c>
      <c r="M112" s="336">
        <v>1.51</v>
      </c>
      <c r="N112" s="129">
        <v>1.42</v>
      </c>
      <c r="O112" s="128">
        <v>4.07</v>
      </c>
      <c r="P112" s="336">
        <v>4.07</v>
      </c>
      <c r="Q112" s="336">
        <v>3.96</v>
      </c>
      <c r="R112" s="129">
        <v>3.57</v>
      </c>
    </row>
    <row r="113" spans="1:34" s="48" customFormat="1" ht="15" x14ac:dyDescent="0.25">
      <c r="A113" s="574"/>
      <c r="B113" s="56" t="s">
        <v>59</v>
      </c>
      <c r="C113" s="128">
        <v>63.54</v>
      </c>
      <c r="D113" s="336">
        <v>63.54</v>
      </c>
      <c r="E113" s="336">
        <v>65.19</v>
      </c>
      <c r="F113" s="129">
        <v>68.650000000000006</v>
      </c>
      <c r="G113" s="128">
        <v>0.6</v>
      </c>
      <c r="H113" s="336">
        <v>0.6</v>
      </c>
      <c r="I113" s="336">
        <v>0.43</v>
      </c>
      <c r="J113" s="129">
        <v>0.3</v>
      </c>
      <c r="K113" s="128">
        <v>2.13</v>
      </c>
      <c r="L113" s="336">
        <v>2.13</v>
      </c>
      <c r="M113" s="336">
        <v>1.95</v>
      </c>
      <c r="N113" s="129">
        <v>1.72</v>
      </c>
      <c r="O113" s="128">
        <v>4.32</v>
      </c>
      <c r="P113" s="336">
        <v>4.32</v>
      </c>
      <c r="Q113" s="336">
        <v>3.91</v>
      </c>
      <c r="R113" s="129">
        <v>3.72</v>
      </c>
    </row>
    <row r="114" spans="1:34" s="48" customFormat="1" ht="15" x14ac:dyDescent="0.25">
      <c r="A114" s="574"/>
      <c r="B114" s="56" t="s">
        <v>60</v>
      </c>
      <c r="C114" s="128">
        <v>63.66</v>
      </c>
      <c r="D114" s="336">
        <v>63.66</v>
      </c>
      <c r="E114" s="336">
        <v>65.62</v>
      </c>
      <c r="F114" s="129">
        <v>68.86</v>
      </c>
      <c r="G114" s="128">
        <v>0.18</v>
      </c>
      <c r="H114" s="336">
        <v>0.18</v>
      </c>
      <c r="I114" s="336">
        <v>0.65</v>
      </c>
      <c r="J114" s="129">
        <v>0.31</v>
      </c>
      <c r="K114" s="128">
        <v>2.3199999999999998</v>
      </c>
      <c r="L114" s="336">
        <v>2.3199999999999998</v>
      </c>
      <c r="M114" s="336">
        <v>2.61</v>
      </c>
      <c r="N114" s="129">
        <v>2.0299999999999998</v>
      </c>
      <c r="O114" s="128">
        <v>4.2300000000000004</v>
      </c>
      <c r="P114" s="336">
        <v>4.2300000000000004</v>
      </c>
      <c r="Q114" s="336">
        <v>4.47</v>
      </c>
      <c r="R114" s="129">
        <v>3.97</v>
      </c>
    </row>
    <row r="115" spans="1:34" s="48" customFormat="1" ht="15" x14ac:dyDescent="0.25">
      <c r="A115" s="574"/>
      <c r="B115" s="56" t="s">
        <v>61</v>
      </c>
      <c r="C115" s="128">
        <v>63.89</v>
      </c>
      <c r="D115" s="336">
        <v>63.89</v>
      </c>
      <c r="E115" s="336">
        <v>65.88</v>
      </c>
      <c r="F115" s="129">
        <v>69.010000000000005</v>
      </c>
      <c r="G115" s="128">
        <v>0.37</v>
      </c>
      <c r="H115" s="336">
        <v>0.37</v>
      </c>
      <c r="I115" s="336">
        <v>0.4</v>
      </c>
      <c r="J115" s="129">
        <v>0.22</v>
      </c>
      <c r="K115" s="128">
        <v>2.69</v>
      </c>
      <c r="L115" s="336">
        <v>2.69</v>
      </c>
      <c r="M115" s="336">
        <v>3.03</v>
      </c>
      <c r="N115" s="129">
        <v>2.25</v>
      </c>
      <c r="O115" s="128">
        <v>4.3</v>
      </c>
      <c r="P115" s="336">
        <v>4.3</v>
      </c>
      <c r="Q115" s="336">
        <v>4.88</v>
      </c>
      <c r="R115" s="129">
        <v>3.91</v>
      </c>
    </row>
    <row r="116" spans="1:34" s="48" customFormat="1" ht="15" x14ac:dyDescent="0.25">
      <c r="A116" s="574"/>
      <c r="B116" s="56" t="s">
        <v>62</v>
      </c>
      <c r="C116" s="128">
        <v>64.14</v>
      </c>
      <c r="D116" s="336">
        <v>64.14</v>
      </c>
      <c r="E116" s="336">
        <v>66.08</v>
      </c>
      <c r="F116" s="129">
        <v>69.650000000000006</v>
      </c>
      <c r="G116" s="128">
        <v>0.39</v>
      </c>
      <c r="H116" s="336">
        <v>0.39</v>
      </c>
      <c r="I116" s="336">
        <v>0.3</v>
      </c>
      <c r="J116" s="129">
        <v>0.93</v>
      </c>
      <c r="K116" s="128">
        <v>3.1</v>
      </c>
      <c r="L116" s="336">
        <v>3.1</v>
      </c>
      <c r="M116" s="336">
        <v>3.34</v>
      </c>
      <c r="N116" s="129">
        <v>3.21</v>
      </c>
      <c r="O116" s="128">
        <v>4.53</v>
      </c>
      <c r="P116" s="336">
        <v>4.53</v>
      </c>
      <c r="Q116" s="336">
        <v>4.99</v>
      </c>
      <c r="R116" s="129">
        <v>4.7300000000000004</v>
      </c>
    </row>
    <row r="117" spans="1:34" s="48" customFormat="1" ht="15" x14ac:dyDescent="0.25">
      <c r="A117" s="574"/>
      <c r="B117" s="56" t="s">
        <v>63</v>
      </c>
      <c r="C117" s="128">
        <v>64.489999999999995</v>
      </c>
      <c r="D117" s="336">
        <v>64.489999999999995</v>
      </c>
      <c r="E117" s="336">
        <v>66.290000000000006</v>
      </c>
      <c r="F117" s="129">
        <v>69.739999999999995</v>
      </c>
      <c r="G117" s="128">
        <v>0.54</v>
      </c>
      <c r="H117" s="336">
        <v>0.54</v>
      </c>
      <c r="I117" s="336">
        <v>0.31</v>
      </c>
      <c r="J117" s="129">
        <v>0.13</v>
      </c>
      <c r="K117" s="128">
        <v>3.66</v>
      </c>
      <c r="L117" s="336">
        <v>3.66</v>
      </c>
      <c r="M117" s="336">
        <v>3.66</v>
      </c>
      <c r="N117" s="129">
        <v>3.34</v>
      </c>
      <c r="O117" s="128">
        <v>4.58</v>
      </c>
      <c r="P117" s="336">
        <v>4.58</v>
      </c>
      <c r="Q117" s="336">
        <v>4.91</v>
      </c>
      <c r="R117" s="129">
        <v>4.7699999999999996</v>
      </c>
    </row>
    <row r="118" spans="1:34" s="48" customFormat="1" ht="15" x14ac:dyDescent="0.25">
      <c r="A118" s="574"/>
      <c r="B118" s="56" t="s">
        <v>64</v>
      </c>
      <c r="C118" s="128">
        <v>64.67</v>
      </c>
      <c r="D118" s="336">
        <v>64.67</v>
      </c>
      <c r="E118" s="336">
        <v>66.510000000000005</v>
      </c>
      <c r="F118" s="129">
        <v>69.760000000000005</v>
      </c>
      <c r="G118" s="128">
        <v>0.28000000000000003</v>
      </c>
      <c r="H118" s="336">
        <v>0.28000000000000003</v>
      </c>
      <c r="I118" s="336">
        <v>0.33</v>
      </c>
      <c r="J118" s="129">
        <v>0.03</v>
      </c>
      <c r="K118" s="128">
        <v>3.95</v>
      </c>
      <c r="L118" s="336">
        <v>3.95</v>
      </c>
      <c r="M118" s="336">
        <v>4</v>
      </c>
      <c r="N118" s="129">
        <v>3.37</v>
      </c>
      <c r="O118" s="128">
        <v>4.63</v>
      </c>
      <c r="P118" s="336">
        <v>4.63</v>
      </c>
      <c r="Q118" s="336">
        <v>4.79</v>
      </c>
      <c r="R118" s="129">
        <v>4.68</v>
      </c>
    </row>
    <row r="119" spans="1:34" s="48" customFormat="1" ht="15" x14ac:dyDescent="0.25">
      <c r="A119" s="574"/>
      <c r="B119" s="56" t="s">
        <v>65</v>
      </c>
      <c r="C119" s="128">
        <v>64.819999999999993</v>
      </c>
      <c r="D119" s="336">
        <v>64.819999999999993</v>
      </c>
      <c r="E119" s="336">
        <v>66.66</v>
      </c>
      <c r="F119" s="129">
        <v>70.040000000000006</v>
      </c>
      <c r="G119" s="128">
        <v>0.23</v>
      </c>
      <c r="H119" s="336">
        <v>0.23</v>
      </c>
      <c r="I119" s="336">
        <v>0.22</v>
      </c>
      <c r="J119" s="129">
        <v>0.39</v>
      </c>
      <c r="K119" s="128">
        <v>4.1900000000000004</v>
      </c>
      <c r="L119" s="336">
        <v>4.1900000000000004</v>
      </c>
      <c r="M119" s="336">
        <v>4.2300000000000004</v>
      </c>
      <c r="N119" s="129">
        <v>3.78</v>
      </c>
      <c r="O119" s="128">
        <v>4.55</v>
      </c>
      <c r="P119" s="336">
        <v>4.55</v>
      </c>
      <c r="Q119" s="336">
        <v>4.6399999999999997</v>
      </c>
      <c r="R119" s="129">
        <v>4.8</v>
      </c>
    </row>
    <row r="120" spans="1:34" x14ac:dyDescent="0.25">
      <c r="A120" s="574"/>
      <c r="B120" s="37" t="s">
        <v>66</v>
      </c>
      <c r="C120" s="126">
        <v>64.97</v>
      </c>
      <c r="D120" s="39">
        <v>64.97</v>
      </c>
      <c r="E120" s="39">
        <v>66.790000000000006</v>
      </c>
      <c r="F120" s="148">
        <v>70.09</v>
      </c>
      <c r="G120" s="118">
        <v>0.23</v>
      </c>
      <c r="H120" s="88">
        <v>0.23</v>
      </c>
      <c r="I120" s="88">
        <v>0.2</v>
      </c>
      <c r="J120" s="119">
        <v>0.08</v>
      </c>
      <c r="K120" s="118">
        <v>4.43</v>
      </c>
      <c r="L120" s="88">
        <v>4.43</v>
      </c>
      <c r="M120" s="88">
        <v>4.45</v>
      </c>
      <c r="N120" s="119">
        <v>3.87</v>
      </c>
      <c r="O120" s="328">
        <v>4.43</v>
      </c>
      <c r="P120" s="58">
        <v>4.43</v>
      </c>
      <c r="Q120" s="58">
        <v>4.45</v>
      </c>
      <c r="R120" s="127">
        <v>3.87</v>
      </c>
      <c r="S120" s="32"/>
      <c r="T120" s="32"/>
      <c r="U120" s="32"/>
      <c r="V120" s="32"/>
      <c r="AE120" s="32"/>
      <c r="AF120" s="32"/>
      <c r="AG120" s="32"/>
      <c r="AH120" s="32"/>
    </row>
    <row r="121" spans="1:34" s="48" customFormat="1" ht="15" x14ac:dyDescent="0.25">
      <c r="A121" s="574">
        <v>2008</v>
      </c>
      <c r="B121" s="221" t="s">
        <v>55</v>
      </c>
      <c r="C121" s="232">
        <v>65.22</v>
      </c>
      <c r="D121" s="226">
        <v>65.22</v>
      </c>
      <c r="E121" s="226">
        <v>66.97</v>
      </c>
      <c r="F121" s="233">
        <v>70.19</v>
      </c>
      <c r="G121" s="232">
        <v>0.39</v>
      </c>
      <c r="H121" s="226">
        <v>0.39</v>
      </c>
      <c r="I121" s="226">
        <v>0.26</v>
      </c>
      <c r="J121" s="233">
        <v>0.14000000000000001</v>
      </c>
      <c r="K121" s="232">
        <v>0.39</v>
      </c>
      <c r="L121" s="226">
        <v>0.39</v>
      </c>
      <c r="M121" s="226">
        <v>0.26</v>
      </c>
      <c r="N121" s="233">
        <v>0.14000000000000001</v>
      </c>
      <c r="O121" s="232">
        <v>4.59</v>
      </c>
      <c r="P121" s="226">
        <v>4.59</v>
      </c>
      <c r="Q121" s="226">
        <v>4.38</v>
      </c>
      <c r="R121" s="233">
        <v>3.88</v>
      </c>
    </row>
    <row r="122" spans="1:34" s="48" customFormat="1" ht="15" x14ac:dyDescent="0.25">
      <c r="A122" s="574"/>
      <c r="B122" s="56" t="s">
        <v>56</v>
      </c>
      <c r="C122" s="128">
        <v>65.61</v>
      </c>
      <c r="D122" s="336">
        <v>65.61</v>
      </c>
      <c r="E122">
        <v>67.260000000000005</v>
      </c>
      <c r="F122" s="129">
        <v>70.31</v>
      </c>
      <c r="G122" s="128">
        <v>0.59</v>
      </c>
      <c r="H122" s="336">
        <v>0.59</v>
      </c>
      <c r="I122" s="336">
        <v>0.44</v>
      </c>
      <c r="J122" s="129">
        <v>0.17</v>
      </c>
      <c r="K122" s="128">
        <v>0.98</v>
      </c>
      <c r="L122" s="336">
        <v>0.98</v>
      </c>
      <c r="M122" s="336">
        <v>0.7</v>
      </c>
      <c r="N122" s="129">
        <v>0.31</v>
      </c>
      <c r="O122" s="128">
        <v>4.75</v>
      </c>
      <c r="P122" s="336">
        <v>4.75</v>
      </c>
      <c r="Q122" s="336">
        <v>4.3099999999999996</v>
      </c>
      <c r="R122" s="129">
        <v>3.87</v>
      </c>
    </row>
    <row r="123" spans="1:34" s="48" customFormat="1" ht="15" x14ac:dyDescent="0.25">
      <c r="A123" s="574"/>
      <c r="B123" s="56" t="s">
        <v>57</v>
      </c>
      <c r="C123" s="128">
        <v>65.88</v>
      </c>
      <c r="D123" s="336">
        <v>65.88</v>
      </c>
      <c r="E123" s="336">
        <v>67.67</v>
      </c>
      <c r="F123" s="129">
        <v>70.47</v>
      </c>
      <c r="G123" s="128">
        <v>0.41</v>
      </c>
      <c r="H123" s="336">
        <v>0.41</v>
      </c>
      <c r="I123" s="336">
        <v>0.62</v>
      </c>
      <c r="J123" s="129">
        <v>0.23</v>
      </c>
      <c r="K123" s="128">
        <v>1.4</v>
      </c>
      <c r="L123" s="336">
        <v>1.4</v>
      </c>
      <c r="M123" s="336">
        <v>1.32</v>
      </c>
      <c r="N123" s="129">
        <v>0.54</v>
      </c>
      <c r="O123" s="128">
        <v>4.7300000000000004</v>
      </c>
      <c r="P123" s="336">
        <v>4.7300000000000004</v>
      </c>
      <c r="Q123" s="336">
        <v>4.55</v>
      </c>
      <c r="R123" s="129">
        <v>3.6</v>
      </c>
    </row>
    <row r="124" spans="1:34" s="48" customFormat="1" ht="15" x14ac:dyDescent="0.25">
      <c r="A124" s="574"/>
      <c r="B124" s="56" t="s">
        <v>58</v>
      </c>
      <c r="C124" s="128">
        <v>66.12</v>
      </c>
      <c r="D124" s="336">
        <v>66.12</v>
      </c>
      <c r="E124" s="336">
        <v>68.069999999999993</v>
      </c>
      <c r="F124" s="129">
        <v>71.209999999999994</v>
      </c>
      <c r="G124" s="128">
        <v>0.38</v>
      </c>
      <c r="H124" s="336">
        <v>0.38</v>
      </c>
      <c r="I124" s="336">
        <v>0.59</v>
      </c>
      <c r="J124" s="129">
        <v>1.04</v>
      </c>
      <c r="K124" s="128">
        <v>1.78</v>
      </c>
      <c r="L124" s="336">
        <v>1.78</v>
      </c>
      <c r="M124" s="336">
        <v>1.92</v>
      </c>
      <c r="N124" s="129">
        <v>1.59</v>
      </c>
      <c r="O124" s="128">
        <v>4.6900000000000004</v>
      </c>
      <c r="P124" s="336">
        <v>4.6900000000000004</v>
      </c>
      <c r="Q124" s="336">
        <v>4.87</v>
      </c>
      <c r="R124" s="129">
        <v>4.04</v>
      </c>
    </row>
    <row r="125" spans="1:34" s="48" customFormat="1" ht="15" x14ac:dyDescent="0.25">
      <c r="A125" s="574"/>
      <c r="B125" s="56" t="s">
        <v>59</v>
      </c>
      <c r="C125" s="128">
        <v>66.459999999999994</v>
      </c>
      <c r="D125" s="336">
        <v>66.459999999999994</v>
      </c>
      <c r="E125" s="336">
        <v>68.37</v>
      </c>
      <c r="F125" s="129">
        <v>71.489999999999995</v>
      </c>
      <c r="G125" s="128">
        <v>0.5</v>
      </c>
      <c r="H125" s="336">
        <v>0.5</v>
      </c>
      <c r="I125" s="336">
        <v>0.43</v>
      </c>
      <c r="J125" s="129">
        <v>0.39</v>
      </c>
      <c r="K125" s="128">
        <v>2.29</v>
      </c>
      <c r="L125" s="336">
        <v>2.29</v>
      </c>
      <c r="M125" s="336">
        <v>2.36</v>
      </c>
      <c r="N125" s="129">
        <v>1.98</v>
      </c>
      <c r="O125" s="128">
        <v>4.59</v>
      </c>
      <c r="P125" s="336">
        <v>4.59</v>
      </c>
      <c r="Q125" s="336">
        <v>4.8600000000000003</v>
      </c>
      <c r="R125" s="129">
        <v>4.1399999999999997</v>
      </c>
    </row>
    <row r="126" spans="1:34" s="48" customFormat="1" ht="15" x14ac:dyDescent="0.25">
      <c r="A126" s="574"/>
      <c r="B126" s="56" t="s">
        <v>60</v>
      </c>
      <c r="C126" s="128">
        <v>66.790000000000006</v>
      </c>
      <c r="D126" s="336">
        <v>66.790000000000006</v>
      </c>
      <c r="E126" s="336">
        <v>68.739999999999995</v>
      </c>
      <c r="F126" s="129">
        <v>71.75</v>
      </c>
      <c r="G126" s="128">
        <v>0.5</v>
      </c>
      <c r="H126" s="336">
        <v>0.5</v>
      </c>
      <c r="I126" s="336">
        <v>0.54</v>
      </c>
      <c r="J126" s="129">
        <v>0.37</v>
      </c>
      <c r="K126" s="128">
        <v>2.8</v>
      </c>
      <c r="L126" s="336">
        <v>2.8</v>
      </c>
      <c r="M126" s="336">
        <v>2.91</v>
      </c>
      <c r="N126" s="129">
        <v>2.36</v>
      </c>
      <c r="O126" s="128">
        <v>4.92</v>
      </c>
      <c r="P126" s="336">
        <v>4.92</v>
      </c>
      <c r="Q126" s="336">
        <v>4.75</v>
      </c>
      <c r="R126" s="129">
        <v>4.2</v>
      </c>
    </row>
    <row r="127" spans="1:34" s="48" customFormat="1" ht="15" x14ac:dyDescent="0.25">
      <c r="A127" s="574"/>
      <c r="B127" s="56" t="s">
        <v>61</v>
      </c>
      <c r="C127" s="128">
        <v>67.08</v>
      </c>
      <c r="D127" s="336">
        <v>67.08</v>
      </c>
      <c r="E127" s="336">
        <v>68.959999999999994</v>
      </c>
      <c r="F127" s="129">
        <v>71.95</v>
      </c>
      <c r="G127" s="128">
        <v>0.44</v>
      </c>
      <c r="H127" s="336">
        <v>0.44</v>
      </c>
      <c r="I127" s="336">
        <v>0.32</v>
      </c>
      <c r="J127" s="129">
        <v>0.27</v>
      </c>
      <c r="K127" s="128">
        <v>3.25</v>
      </c>
      <c r="L127" s="336">
        <v>3.25</v>
      </c>
      <c r="M127" s="336">
        <v>3.24</v>
      </c>
      <c r="N127" s="129">
        <v>2.64</v>
      </c>
      <c r="O127" s="128">
        <v>5</v>
      </c>
      <c r="P127" s="336">
        <v>5</v>
      </c>
      <c r="Q127" s="336">
        <v>4.66</v>
      </c>
      <c r="R127" s="129">
        <v>4.26</v>
      </c>
    </row>
    <row r="128" spans="1:34" s="48" customFormat="1" ht="15" x14ac:dyDescent="0.25">
      <c r="A128" s="574"/>
      <c r="B128" s="56" t="s">
        <v>62</v>
      </c>
      <c r="C128" s="128">
        <v>67.3</v>
      </c>
      <c r="D128" s="336">
        <v>67.3</v>
      </c>
      <c r="E128" s="336">
        <v>69.150000000000006</v>
      </c>
      <c r="F128" s="129">
        <v>72.209999999999994</v>
      </c>
      <c r="G128" s="128">
        <v>0.32</v>
      </c>
      <c r="H128" s="336">
        <v>0.32</v>
      </c>
      <c r="I128" s="336">
        <v>0.28000000000000003</v>
      </c>
      <c r="J128" s="129">
        <v>0.37</v>
      </c>
      <c r="K128" s="128">
        <v>3.59</v>
      </c>
      <c r="L128" s="336">
        <v>3.59</v>
      </c>
      <c r="M128" s="336">
        <v>3.53</v>
      </c>
      <c r="N128" s="129">
        <v>3.02</v>
      </c>
      <c r="O128" s="128">
        <v>4.92</v>
      </c>
      <c r="P128" s="336">
        <v>4.92</v>
      </c>
      <c r="Q128" s="336">
        <v>4.6399999999999997</v>
      </c>
      <c r="R128" s="129">
        <v>3.68</v>
      </c>
    </row>
    <row r="129" spans="1:34" s="48" customFormat="1" ht="15" x14ac:dyDescent="0.25">
      <c r="A129" s="574"/>
      <c r="B129" s="56" t="s">
        <v>63</v>
      </c>
      <c r="C129" s="128">
        <v>67.459999999999994</v>
      </c>
      <c r="D129" s="336">
        <v>67.459999999999994</v>
      </c>
      <c r="E129" s="336">
        <v>69.42</v>
      </c>
      <c r="F129" s="129">
        <v>72.41</v>
      </c>
      <c r="G129" s="128">
        <v>0.23</v>
      </c>
      <c r="H129" s="336">
        <v>0.23</v>
      </c>
      <c r="I129" s="336">
        <v>0.39</v>
      </c>
      <c r="J129" s="129">
        <v>0.28000000000000003</v>
      </c>
      <c r="K129" s="128">
        <v>3.83</v>
      </c>
      <c r="L129" s="336">
        <v>3.83</v>
      </c>
      <c r="M129" s="336">
        <v>3.93</v>
      </c>
      <c r="N129" s="129">
        <v>3.31</v>
      </c>
      <c r="O129" s="128">
        <v>4.5999999999999996</v>
      </c>
      <c r="P129" s="336">
        <v>4.5999999999999996</v>
      </c>
      <c r="Q129" s="336">
        <v>4.72</v>
      </c>
      <c r="R129" s="129">
        <v>3.83</v>
      </c>
    </row>
    <row r="130" spans="1:34" s="48" customFormat="1" ht="15" x14ac:dyDescent="0.25">
      <c r="A130" s="574"/>
      <c r="B130" s="56" t="s">
        <v>64</v>
      </c>
      <c r="C130" s="128">
        <v>67.760000000000005</v>
      </c>
      <c r="D130" s="336">
        <v>67.760000000000005</v>
      </c>
      <c r="E130" s="336">
        <v>69.739999999999995</v>
      </c>
      <c r="F130" s="129">
        <v>72.5</v>
      </c>
      <c r="G130" s="128">
        <v>0.44</v>
      </c>
      <c r="H130" s="336">
        <v>0.44</v>
      </c>
      <c r="I130" s="336">
        <v>0.47</v>
      </c>
      <c r="J130" s="129">
        <v>0.13</v>
      </c>
      <c r="K130" s="128">
        <v>4.29</v>
      </c>
      <c r="L130" s="336">
        <v>4.29</v>
      </c>
      <c r="M130" s="336">
        <v>4.42</v>
      </c>
      <c r="N130" s="129">
        <v>3.44</v>
      </c>
      <c r="O130" s="128">
        <v>4.7699999999999996</v>
      </c>
      <c r="P130" s="336">
        <v>4.7699999999999996</v>
      </c>
      <c r="Q130" s="336">
        <v>4.8600000000000003</v>
      </c>
      <c r="R130" s="129">
        <v>3.93</v>
      </c>
    </row>
    <row r="131" spans="1:34" s="48" customFormat="1" ht="15" x14ac:dyDescent="0.25">
      <c r="A131" s="574"/>
      <c r="B131" s="56" t="s">
        <v>65</v>
      </c>
      <c r="C131" s="128">
        <v>67.98</v>
      </c>
      <c r="D131" s="336">
        <v>67.98</v>
      </c>
      <c r="E131" s="336">
        <v>70.010000000000005</v>
      </c>
      <c r="F131" s="129">
        <v>72.77</v>
      </c>
      <c r="G131" s="128">
        <v>0.33</v>
      </c>
      <c r="H131" s="336">
        <v>0.33</v>
      </c>
      <c r="I131" s="336">
        <v>0.39</v>
      </c>
      <c r="J131" s="129">
        <v>0.37</v>
      </c>
      <c r="K131" s="128">
        <v>4.6399999999999997</v>
      </c>
      <c r="L131" s="336">
        <v>4.6399999999999997</v>
      </c>
      <c r="M131" s="336">
        <v>4.82</v>
      </c>
      <c r="N131" s="129">
        <v>3.82</v>
      </c>
      <c r="O131" s="128">
        <v>4.88</v>
      </c>
      <c r="P131" s="336">
        <v>4.88</v>
      </c>
      <c r="Q131" s="336">
        <v>5.03</v>
      </c>
      <c r="R131" s="129">
        <v>3.91</v>
      </c>
    </row>
    <row r="132" spans="1:34" x14ac:dyDescent="0.25">
      <c r="A132" s="574"/>
      <c r="B132" s="37" t="s">
        <v>66</v>
      </c>
      <c r="C132" s="126">
        <v>68.33</v>
      </c>
      <c r="D132" s="39">
        <v>68.33</v>
      </c>
      <c r="E132" s="39">
        <v>70.239999999999995</v>
      </c>
      <c r="F132" s="148">
        <v>73.23</v>
      </c>
      <c r="G132" s="118">
        <v>0.51</v>
      </c>
      <c r="H132" s="88">
        <v>0.51</v>
      </c>
      <c r="I132" s="88">
        <v>0.33</v>
      </c>
      <c r="J132" s="119">
        <v>0.63</v>
      </c>
      <c r="K132" s="118">
        <v>5.17</v>
      </c>
      <c r="L132" s="88">
        <v>5.17</v>
      </c>
      <c r="M132" s="88">
        <v>5.16</v>
      </c>
      <c r="N132" s="119">
        <v>4.47</v>
      </c>
      <c r="O132" s="328">
        <v>5.17</v>
      </c>
      <c r="P132" s="58">
        <v>5.17</v>
      </c>
      <c r="Q132" s="58">
        <v>5.16</v>
      </c>
      <c r="R132" s="127">
        <v>4.47</v>
      </c>
      <c r="S132" s="32"/>
      <c r="T132" s="32"/>
      <c r="U132" s="32"/>
      <c r="V132" s="32"/>
      <c r="AE132" s="32"/>
      <c r="AF132" s="32"/>
      <c r="AG132" s="32"/>
      <c r="AH132" s="32"/>
    </row>
    <row r="133" spans="1:34" s="48" customFormat="1" ht="15" x14ac:dyDescent="0.25">
      <c r="A133" s="574">
        <v>2009</v>
      </c>
      <c r="B133" s="221" t="s">
        <v>55</v>
      </c>
      <c r="C133" s="232">
        <v>68.599999999999994</v>
      </c>
      <c r="D133" s="226">
        <v>68.599999999999994</v>
      </c>
      <c r="E133" s="226">
        <v>70.53</v>
      </c>
      <c r="F133" s="233">
        <v>73.3</v>
      </c>
      <c r="G133" s="232">
        <v>0.4</v>
      </c>
      <c r="H133" s="226">
        <v>0.4</v>
      </c>
      <c r="I133" s="226">
        <v>0.41</v>
      </c>
      <c r="J133" s="233">
        <v>0.09</v>
      </c>
      <c r="K133" s="232">
        <v>0.4</v>
      </c>
      <c r="L133" s="226">
        <v>0.4</v>
      </c>
      <c r="M133" s="226">
        <v>0.41</v>
      </c>
      <c r="N133" s="233">
        <v>0.09</v>
      </c>
      <c r="O133" s="232">
        <v>5.18</v>
      </c>
      <c r="P133" s="226">
        <v>5.18</v>
      </c>
      <c r="Q133" s="226">
        <v>5.32</v>
      </c>
      <c r="R133" s="233">
        <v>4.42</v>
      </c>
    </row>
    <row r="134" spans="1:34" s="48" customFormat="1" ht="15" x14ac:dyDescent="0.25">
      <c r="A134" s="574"/>
      <c r="B134" s="56" t="s">
        <v>56</v>
      </c>
      <c r="C134" s="128">
        <v>69.010000000000005</v>
      </c>
      <c r="D134" s="336">
        <v>69.010000000000005</v>
      </c>
      <c r="E134">
        <v>70.91</v>
      </c>
      <c r="F134" s="129">
        <v>73.45</v>
      </c>
      <c r="G134" s="128">
        <v>0.59</v>
      </c>
      <c r="H134" s="336">
        <v>0.59</v>
      </c>
      <c r="I134" s="336">
        <v>0.55000000000000004</v>
      </c>
      <c r="J134" s="129">
        <v>0.2</v>
      </c>
      <c r="K134" s="128">
        <v>0.99</v>
      </c>
      <c r="L134" s="336">
        <v>0.99</v>
      </c>
      <c r="M134" s="336">
        <v>0.95</v>
      </c>
      <c r="N134" s="129">
        <v>0.3</v>
      </c>
      <c r="O134" s="128">
        <v>5.18</v>
      </c>
      <c r="P134" s="336">
        <v>5.18</v>
      </c>
      <c r="Q134" s="336">
        <v>5.43</v>
      </c>
      <c r="R134" s="129">
        <v>4.45</v>
      </c>
    </row>
    <row r="135" spans="1:34" s="48" customFormat="1" ht="15" x14ac:dyDescent="0.25">
      <c r="A135" s="574"/>
      <c r="B135" s="56" t="s">
        <v>57</v>
      </c>
      <c r="C135" s="128">
        <v>69.33</v>
      </c>
      <c r="D135" s="336">
        <v>69.33</v>
      </c>
      <c r="E135" s="336">
        <v>71.25</v>
      </c>
      <c r="F135" s="129">
        <v>73.62</v>
      </c>
      <c r="G135" s="128">
        <v>0.47</v>
      </c>
      <c r="H135" s="336">
        <v>0.47</v>
      </c>
      <c r="I135" s="336">
        <v>0.48</v>
      </c>
      <c r="J135" s="129">
        <v>0.24</v>
      </c>
      <c r="K135" s="128">
        <v>1.47</v>
      </c>
      <c r="L135" s="336">
        <v>1.47</v>
      </c>
      <c r="M135" s="336">
        <v>1.43</v>
      </c>
      <c r="N135" s="129">
        <v>0.53</v>
      </c>
      <c r="O135" s="128">
        <v>5.24</v>
      </c>
      <c r="P135" s="336">
        <v>5.24</v>
      </c>
      <c r="Q135" s="336">
        <v>5.28</v>
      </c>
      <c r="R135" s="129">
        <v>4.46</v>
      </c>
    </row>
    <row r="136" spans="1:34" s="48" customFormat="1" ht="15" x14ac:dyDescent="0.25">
      <c r="A136" s="574"/>
      <c r="B136" s="56" t="s">
        <v>58</v>
      </c>
      <c r="C136" s="128">
        <v>69.400000000000006</v>
      </c>
      <c r="D136" s="336">
        <v>69.400000000000006</v>
      </c>
      <c r="E136" s="336">
        <v>71.27</v>
      </c>
      <c r="F136" s="129">
        <v>73.66</v>
      </c>
      <c r="G136" s="128">
        <v>0.1</v>
      </c>
      <c r="H136" s="336">
        <v>0.1</v>
      </c>
      <c r="I136" s="336">
        <v>0.04</v>
      </c>
      <c r="J136" s="129">
        <v>0.06</v>
      </c>
      <c r="K136" s="128">
        <v>1.57</v>
      </c>
      <c r="L136" s="336">
        <v>1.57</v>
      </c>
      <c r="M136" s="336">
        <v>1.47</v>
      </c>
      <c r="N136" s="129">
        <v>0.59</v>
      </c>
      <c r="O136" s="128">
        <v>4.95</v>
      </c>
      <c r="P136" s="336">
        <v>4.95</v>
      </c>
      <c r="Q136" s="336">
        <v>4.7</v>
      </c>
      <c r="R136" s="129">
        <v>3.45</v>
      </c>
    </row>
    <row r="137" spans="1:34" s="48" customFormat="1" ht="15" x14ac:dyDescent="0.25">
      <c r="A137" s="574"/>
      <c r="B137" s="56" t="s">
        <v>59</v>
      </c>
      <c r="C137" s="128">
        <v>69.650000000000006</v>
      </c>
      <c r="D137" s="336">
        <v>69.650000000000006</v>
      </c>
      <c r="E137" s="336">
        <v>71.55</v>
      </c>
      <c r="F137" s="129">
        <v>73.78</v>
      </c>
      <c r="G137" s="128">
        <v>0.37</v>
      </c>
      <c r="H137" s="336">
        <v>0.37</v>
      </c>
      <c r="I137" s="336">
        <v>0.38</v>
      </c>
      <c r="J137" s="129">
        <v>0.17</v>
      </c>
      <c r="K137" s="128">
        <v>1.94</v>
      </c>
      <c r="L137" s="336">
        <v>1.94</v>
      </c>
      <c r="M137" s="336">
        <v>1.86</v>
      </c>
      <c r="N137" s="129">
        <v>0.76</v>
      </c>
      <c r="O137" s="128">
        <v>4.8099999999999996</v>
      </c>
      <c r="P137" s="336">
        <v>4.8099999999999996</v>
      </c>
      <c r="Q137" s="336">
        <v>4.6500000000000004</v>
      </c>
      <c r="R137" s="129">
        <v>3.21</v>
      </c>
    </row>
    <row r="138" spans="1:34" s="48" customFormat="1" ht="15" x14ac:dyDescent="0.25">
      <c r="A138" s="574"/>
      <c r="B138" s="56" t="s">
        <v>60</v>
      </c>
      <c r="C138" s="128">
        <v>70.02</v>
      </c>
      <c r="D138" s="336">
        <v>70.02</v>
      </c>
      <c r="E138" s="336">
        <v>71.819999999999993</v>
      </c>
      <c r="F138" s="129">
        <v>73.86</v>
      </c>
      <c r="G138" s="128">
        <v>0.52</v>
      </c>
      <c r="H138" s="336">
        <v>0.52</v>
      </c>
      <c r="I138" s="336">
        <v>0.38</v>
      </c>
      <c r="J138" s="129">
        <v>0.1</v>
      </c>
      <c r="K138" s="128">
        <v>2.48</v>
      </c>
      <c r="L138" s="336">
        <v>2.48</v>
      </c>
      <c r="M138" s="336">
        <v>2.25</v>
      </c>
      <c r="N138" s="129">
        <v>0.86</v>
      </c>
      <c r="O138" s="128">
        <v>4.84</v>
      </c>
      <c r="P138" s="336">
        <v>4.84</v>
      </c>
      <c r="Q138" s="336">
        <v>4.49</v>
      </c>
      <c r="R138" s="129">
        <v>2.93</v>
      </c>
    </row>
    <row r="139" spans="1:34" s="48" customFormat="1" ht="15" x14ac:dyDescent="0.25">
      <c r="A139" s="574"/>
      <c r="B139" s="56" t="s">
        <v>61</v>
      </c>
      <c r="C139" s="128">
        <v>70.17</v>
      </c>
      <c r="D139" s="336">
        <v>70.17</v>
      </c>
      <c r="E139" s="336">
        <v>72.03</v>
      </c>
      <c r="F139" s="129">
        <v>73.97</v>
      </c>
      <c r="G139" s="128">
        <v>0.21</v>
      </c>
      <c r="H139" s="336">
        <v>0.21</v>
      </c>
      <c r="I139" s="336">
        <v>0.28999999999999998</v>
      </c>
      <c r="J139" s="129">
        <v>0.16</v>
      </c>
      <c r="K139" s="128">
        <v>2.7</v>
      </c>
      <c r="L139" s="336">
        <v>2.7</v>
      </c>
      <c r="M139" s="336">
        <v>2.5499999999999998</v>
      </c>
      <c r="N139" s="129">
        <v>1.02</v>
      </c>
      <c r="O139" s="128">
        <v>4.5999999999999996</v>
      </c>
      <c r="P139" s="336">
        <v>4.5999999999999996</v>
      </c>
      <c r="Q139" s="336">
        <v>4.46</v>
      </c>
      <c r="R139" s="129">
        <v>2.82</v>
      </c>
    </row>
    <row r="140" spans="1:34" s="48" customFormat="1" ht="15" x14ac:dyDescent="0.25">
      <c r="A140" s="574"/>
      <c r="B140" s="56" t="s">
        <v>62</v>
      </c>
      <c r="C140" s="128">
        <v>70.47</v>
      </c>
      <c r="D140" s="336">
        <v>70.47</v>
      </c>
      <c r="E140" s="336">
        <v>72.42</v>
      </c>
      <c r="F140" s="129">
        <v>74.150000000000006</v>
      </c>
      <c r="G140" s="128">
        <v>0.42</v>
      </c>
      <c r="H140" s="336">
        <v>0.42</v>
      </c>
      <c r="I140" s="336">
        <v>0.53</v>
      </c>
      <c r="J140" s="129">
        <v>0.24</v>
      </c>
      <c r="K140" s="128">
        <v>3.13</v>
      </c>
      <c r="L140" s="336">
        <v>3.13</v>
      </c>
      <c r="M140" s="336">
        <v>3.1</v>
      </c>
      <c r="N140" s="129">
        <v>1.26</v>
      </c>
      <c r="O140" s="128">
        <v>4.7</v>
      </c>
      <c r="P140" s="336">
        <v>4.7</v>
      </c>
      <c r="Q140" s="336">
        <v>4.7300000000000004</v>
      </c>
      <c r="R140" s="129">
        <v>2.69</v>
      </c>
    </row>
    <row r="141" spans="1:34" s="48" customFormat="1" ht="15" x14ac:dyDescent="0.25">
      <c r="A141" s="574"/>
      <c r="B141" s="56" t="s">
        <v>63</v>
      </c>
      <c r="C141" s="128">
        <v>70.77</v>
      </c>
      <c r="D141" s="336">
        <v>70.77</v>
      </c>
      <c r="E141" s="336">
        <v>72.599999999999994</v>
      </c>
      <c r="F141" s="129">
        <v>74.27</v>
      </c>
      <c r="G141" s="128">
        <v>0.43</v>
      </c>
      <c r="H141" s="336">
        <v>0.43</v>
      </c>
      <c r="I141" s="336">
        <v>0.26</v>
      </c>
      <c r="J141" s="129">
        <v>0.16</v>
      </c>
      <c r="K141" s="128">
        <v>3.57</v>
      </c>
      <c r="L141" s="336">
        <v>3.57</v>
      </c>
      <c r="M141" s="336">
        <v>3.36</v>
      </c>
      <c r="N141" s="129">
        <v>1.43</v>
      </c>
      <c r="O141" s="128">
        <v>4.91</v>
      </c>
      <c r="P141" s="336">
        <v>4.91</v>
      </c>
      <c r="Q141" s="336">
        <v>4.59</v>
      </c>
      <c r="R141" s="129">
        <v>2.57</v>
      </c>
    </row>
    <row r="142" spans="1:34" s="48" customFormat="1" ht="15" x14ac:dyDescent="0.25">
      <c r="A142" s="574"/>
      <c r="B142" s="56" t="s">
        <v>64</v>
      </c>
      <c r="C142" s="128">
        <v>71.08</v>
      </c>
      <c r="D142" s="336">
        <v>71.08</v>
      </c>
      <c r="E142" s="336">
        <v>72.8</v>
      </c>
      <c r="F142" s="129">
        <v>74.430000000000007</v>
      </c>
      <c r="G142" s="128">
        <v>0.45</v>
      </c>
      <c r="H142" s="336">
        <v>0.45</v>
      </c>
      <c r="I142" s="336">
        <v>0.27</v>
      </c>
      <c r="J142" s="129">
        <v>0.21</v>
      </c>
      <c r="K142" s="128">
        <v>4.03</v>
      </c>
      <c r="L142" s="336">
        <v>4.03</v>
      </c>
      <c r="M142" s="336">
        <v>3.64</v>
      </c>
      <c r="N142" s="129">
        <v>1.64</v>
      </c>
      <c r="O142" s="128">
        <v>4.91</v>
      </c>
      <c r="P142" s="336">
        <v>4.91</v>
      </c>
      <c r="Q142" s="336">
        <v>4.38</v>
      </c>
      <c r="R142" s="129">
        <v>2.66</v>
      </c>
    </row>
    <row r="143" spans="1:34" s="48" customFormat="1" ht="15" x14ac:dyDescent="0.25">
      <c r="A143" s="574"/>
      <c r="B143" s="56" t="s">
        <v>65</v>
      </c>
      <c r="C143" s="128">
        <v>71.239999999999995</v>
      </c>
      <c r="D143" s="336">
        <v>71.239999999999995</v>
      </c>
      <c r="E143" s="336">
        <v>72.930000000000007</v>
      </c>
      <c r="F143" s="129">
        <v>74.489999999999995</v>
      </c>
      <c r="G143" s="128">
        <v>0.22</v>
      </c>
      <c r="H143" s="336">
        <v>0.22</v>
      </c>
      <c r="I143" s="336">
        <v>0.19</v>
      </c>
      <c r="J143" s="129">
        <v>7.0000000000000007E-2</v>
      </c>
      <c r="K143" s="128">
        <v>4.26</v>
      </c>
      <c r="L143" s="336">
        <v>4.26</v>
      </c>
      <c r="M143" s="336">
        <v>3.84</v>
      </c>
      <c r="N143" s="129">
        <v>1.72</v>
      </c>
      <c r="O143" s="128">
        <v>4.79</v>
      </c>
      <c r="P143" s="336">
        <v>4.79</v>
      </c>
      <c r="Q143" s="336">
        <v>4.18</v>
      </c>
      <c r="R143" s="129">
        <v>2.35</v>
      </c>
    </row>
    <row r="144" spans="1:34" x14ac:dyDescent="0.25">
      <c r="A144" s="574"/>
      <c r="B144" s="37" t="s">
        <v>66</v>
      </c>
      <c r="C144" s="126">
        <v>71.39</v>
      </c>
      <c r="D144" s="39">
        <v>71.39</v>
      </c>
      <c r="E144" s="39">
        <v>73.05</v>
      </c>
      <c r="F144" s="148">
        <v>75.05</v>
      </c>
      <c r="G144" s="118">
        <v>0.21</v>
      </c>
      <c r="H144" s="88">
        <v>0.21</v>
      </c>
      <c r="I144" s="88">
        <v>0.16</v>
      </c>
      <c r="J144" s="119">
        <v>0.76</v>
      </c>
      <c r="K144" s="118">
        <v>4.4800000000000004</v>
      </c>
      <c r="L144" s="88">
        <v>4.4800000000000004</v>
      </c>
      <c r="M144" s="88">
        <v>4</v>
      </c>
      <c r="N144" s="119">
        <v>2.4900000000000002</v>
      </c>
      <c r="O144" s="328">
        <v>4.4800000000000004</v>
      </c>
      <c r="P144" s="58">
        <v>4.4800000000000004</v>
      </c>
      <c r="Q144" s="58">
        <v>4</v>
      </c>
      <c r="R144" s="127">
        <v>2.4900000000000002</v>
      </c>
      <c r="S144" s="32"/>
      <c r="T144" s="32"/>
      <c r="U144" s="32"/>
      <c r="V144" s="32"/>
      <c r="AE144" s="32"/>
      <c r="AF144" s="32"/>
      <c r="AG144" s="32"/>
      <c r="AH144" s="32"/>
    </row>
    <row r="145" spans="1:34" s="48" customFormat="1" ht="15" x14ac:dyDescent="0.25">
      <c r="A145" s="574">
        <v>2010</v>
      </c>
      <c r="B145" s="221" t="s">
        <v>55</v>
      </c>
      <c r="C145" s="232">
        <v>71.64</v>
      </c>
      <c r="D145" s="226">
        <v>71.64</v>
      </c>
      <c r="E145" s="226">
        <v>73.34</v>
      </c>
      <c r="F145" s="233">
        <v>75.52</v>
      </c>
      <c r="G145" s="232">
        <v>0.34</v>
      </c>
      <c r="H145" s="226">
        <v>0.34</v>
      </c>
      <c r="I145" s="226">
        <v>0.4</v>
      </c>
      <c r="J145" s="233">
        <v>0.62</v>
      </c>
      <c r="K145" s="232">
        <v>0.34</v>
      </c>
      <c r="L145" s="226">
        <v>0.34</v>
      </c>
      <c r="M145" s="226">
        <v>0.4</v>
      </c>
      <c r="N145" s="233">
        <v>0.62</v>
      </c>
      <c r="O145" s="232">
        <v>4.42</v>
      </c>
      <c r="P145" s="226">
        <v>4.42</v>
      </c>
      <c r="Q145" s="226">
        <v>3.99</v>
      </c>
      <c r="R145" s="233">
        <v>3.03</v>
      </c>
    </row>
    <row r="146" spans="1:34" s="48" customFormat="1" ht="15" x14ac:dyDescent="0.25">
      <c r="A146" s="574"/>
      <c r="B146" s="56" t="s">
        <v>56</v>
      </c>
      <c r="C146" s="128">
        <v>71.97</v>
      </c>
      <c r="D146" s="336">
        <v>71.97</v>
      </c>
      <c r="E146">
        <v>73.64</v>
      </c>
      <c r="F146" s="129">
        <v>75.62</v>
      </c>
      <c r="G146" s="128">
        <v>0.46</v>
      </c>
      <c r="H146" s="336">
        <v>0.46</v>
      </c>
      <c r="I146" s="336">
        <v>0.41</v>
      </c>
      <c r="J146" s="129">
        <v>0.14000000000000001</v>
      </c>
      <c r="K146" s="128">
        <v>0.81</v>
      </c>
      <c r="L146" s="336">
        <v>0.81</v>
      </c>
      <c r="M146" s="336">
        <v>0.81</v>
      </c>
      <c r="N146" s="129">
        <v>0.76</v>
      </c>
      <c r="O146" s="128">
        <v>4.29</v>
      </c>
      <c r="P146" s="336">
        <v>4.29</v>
      </c>
      <c r="Q146" s="336">
        <v>3.85</v>
      </c>
      <c r="R146" s="129">
        <v>2.96</v>
      </c>
    </row>
    <row r="147" spans="1:34" s="48" customFormat="1" ht="15" x14ac:dyDescent="0.25">
      <c r="A147" s="574"/>
      <c r="B147" s="56" t="s">
        <v>57</v>
      </c>
      <c r="C147" s="128">
        <v>72.209999999999994</v>
      </c>
      <c r="D147" s="336">
        <v>72.209999999999994</v>
      </c>
      <c r="E147" s="336">
        <v>73.89</v>
      </c>
      <c r="F147" s="129">
        <v>75.760000000000005</v>
      </c>
      <c r="G147" s="128">
        <v>0.34</v>
      </c>
      <c r="H147" s="336">
        <v>0.34</v>
      </c>
      <c r="I147" s="336">
        <v>0.33</v>
      </c>
      <c r="J147" s="129">
        <v>0.18</v>
      </c>
      <c r="K147" s="128">
        <v>1.1499999999999999</v>
      </c>
      <c r="L147" s="336">
        <v>1.1499999999999999</v>
      </c>
      <c r="M147" s="336">
        <v>1.1499999999999999</v>
      </c>
      <c r="N147" s="129">
        <v>0.94</v>
      </c>
      <c r="O147" s="128">
        <v>4.16</v>
      </c>
      <c r="P147" s="336">
        <v>4.16</v>
      </c>
      <c r="Q147" s="336">
        <v>3.71</v>
      </c>
      <c r="R147" s="129">
        <v>2.9</v>
      </c>
    </row>
    <row r="148" spans="1:34" s="48" customFormat="1" ht="15" x14ac:dyDescent="0.25">
      <c r="A148" s="574"/>
      <c r="B148" s="56" t="s">
        <v>58</v>
      </c>
      <c r="C148" s="128">
        <v>72.430000000000007</v>
      </c>
      <c r="D148" s="336">
        <v>72.430000000000007</v>
      </c>
      <c r="E148" s="336">
        <v>74.13</v>
      </c>
      <c r="F148" s="129">
        <v>75.86</v>
      </c>
      <c r="G148" s="128">
        <v>0.3</v>
      </c>
      <c r="H148" s="336">
        <v>0.3</v>
      </c>
      <c r="I148" s="336">
        <v>0.33</v>
      </c>
      <c r="J148" s="129">
        <v>0.14000000000000001</v>
      </c>
      <c r="K148" s="128">
        <v>1.45</v>
      </c>
      <c r="L148" s="336">
        <v>1.45</v>
      </c>
      <c r="M148" s="336">
        <v>1.48</v>
      </c>
      <c r="N148" s="129">
        <v>1.08</v>
      </c>
      <c r="O148" s="128">
        <v>4.37</v>
      </c>
      <c r="P148" s="336">
        <v>4.37</v>
      </c>
      <c r="Q148" s="336">
        <v>4.01</v>
      </c>
      <c r="R148" s="129">
        <v>2.99</v>
      </c>
    </row>
    <row r="149" spans="1:34" s="48" customFormat="1" ht="15" x14ac:dyDescent="0.25">
      <c r="A149" s="574"/>
      <c r="B149" s="56" t="s">
        <v>59</v>
      </c>
      <c r="C149" s="128">
        <v>72.84</v>
      </c>
      <c r="D149" s="336">
        <v>72.84</v>
      </c>
      <c r="E149" s="336">
        <v>74.34</v>
      </c>
      <c r="F149" s="129">
        <v>75.930000000000007</v>
      </c>
      <c r="G149" s="128">
        <v>0.56000000000000005</v>
      </c>
      <c r="H149" s="336">
        <v>0.56000000000000005</v>
      </c>
      <c r="I149" s="336">
        <v>0.28999999999999998</v>
      </c>
      <c r="J149" s="129">
        <v>0.08</v>
      </c>
      <c r="K149" s="128">
        <v>2.0299999999999998</v>
      </c>
      <c r="L149" s="336">
        <v>2.0299999999999998</v>
      </c>
      <c r="M149" s="336">
        <v>1.77</v>
      </c>
      <c r="N149" s="129">
        <v>1.17</v>
      </c>
      <c r="O149" s="128">
        <v>4.57</v>
      </c>
      <c r="P149" s="336">
        <v>4.57</v>
      </c>
      <c r="Q149" s="336">
        <v>3.91</v>
      </c>
      <c r="R149" s="129">
        <v>2.91</v>
      </c>
    </row>
    <row r="150" spans="1:34" s="48" customFormat="1" ht="15" x14ac:dyDescent="0.25">
      <c r="A150" s="574"/>
      <c r="B150" s="56" t="s">
        <v>60</v>
      </c>
      <c r="C150" s="128">
        <v>73.040000000000006</v>
      </c>
      <c r="D150" s="336">
        <v>73.040000000000006</v>
      </c>
      <c r="E150" s="336">
        <v>74.599999999999994</v>
      </c>
      <c r="F150" s="129">
        <v>75.98</v>
      </c>
      <c r="G150" s="128">
        <v>0.28000000000000003</v>
      </c>
      <c r="H150" s="336">
        <v>0.28000000000000003</v>
      </c>
      <c r="I150" s="336">
        <v>0.34</v>
      </c>
      <c r="J150" s="129">
        <v>7.0000000000000007E-2</v>
      </c>
      <c r="K150" s="128">
        <v>2.31</v>
      </c>
      <c r="L150" s="336">
        <v>2.31</v>
      </c>
      <c r="M150" s="336">
        <v>2.12</v>
      </c>
      <c r="N150" s="129">
        <v>1.24</v>
      </c>
      <c r="O150" s="128">
        <v>4.3099999999999996</v>
      </c>
      <c r="P150" s="336">
        <v>4.3099999999999996</v>
      </c>
      <c r="Q150" s="336">
        <v>3.87</v>
      </c>
      <c r="R150" s="129">
        <v>2.88</v>
      </c>
    </row>
    <row r="151" spans="1:34" s="48" customFormat="1" ht="15" x14ac:dyDescent="0.25">
      <c r="A151" s="574"/>
      <c r="B151" s="56" t="s">
        <v>61</v>
      </c>
      <c r="C151" s="128">
        <v>73.2</v>
      </c>
      <c r="D151" s="336">
        <v>73.2</v>
      </c>
      <c r="E151" s="336">
        <v>74.680000000000007</v>
      </c>
      <c r="F151" s="129">
        <v>76.069999999999993</v>
      </c>
      <c r="G151" s="128">
        <v>0.22</v>
      </c>
      <c r="H151" s="336">
        <v>0.22</v>
      </c>
      <c r="I151" s="336">
        <v>0.11</v>
      </c>
      <c r="J151" s="129">
        <v>0.12</v>
      </c>
      <c r="K151" s="128">
        <v>2.5299999999999998</v>
      </c>
      <c r="L151" s="336">
        <v>2.5299999999999998</v>
      </c>
      <c r="M151" s="336">
        <v>2.23</v>
      </c>
      <c r="N151" s="129">
        <v>1.36</v>
      </c>
      <c r="O151" s="128">
        <v>4.32</v>
      </c>
      <c r="P151" s="336">
        <v>4.32</v>
      </c>
      <c r="Q151" s="336">
        <v>3.68</v>
      </c>
      <c r="R151" s="129">
        <v>2.83</v>
      </c>
    </row>
    <row r="152" spans="1:34" s="48" customFormat="1" ht="15" x14ac:dyDescent="0.25">
      <c r="A152" s="574"/>
      <c r="B152" s="56" t="s">
        <v>62</v>
      </c>
      <c r="C152" s="128">
        <v>73.41</v>
      </c>
      <c r="D152" s="336">
        <v>73.41</v>
      </c>
      <c r="E152" s="336">
        <v>74.88</v>
      </c>
      <c r="F152" s="129">
        <v>76.069999999999993</v>
      </c>
      <c r="G152" s="128">
        <v>0.28000000000000003</v>
      </c>
      <c r="H152" s="336">
        <v>0.28000000000000003</v>
      </c>
      <c r="I152" s="336">
        <v>0.27</v>
      </c>
      <c r="J152" s="129">
        <v>0</v>
      </c>
      <c r="K152" s="128">
        <v>2.82</v>
      </c>
      <c r="L152" s="336">
        <v>2.82</v>
      </c>
      <c r="M152" s="336">
        <v>2.5099999999999998</v>
      </c>
      <c r="N152" s="129">
        <v>1.35</v>
      </c>
      <c r="O152" s="128">
        <v>4.17</v>
      </c>
      <c r="P152" s="336">
        <v>4.17</v>
      </c>
      <c r="Q152" s="336">
        <v>3.41</v>
      </c>
      <c r="R152" s="129">
        <v>2.58</v>
      </c>
    </row>
    <row r="153" spans="1:34" s="48" customFormat="1" ht="15" x14ac:dyDescent="0.25">
      <c r="A153" s="574"/>
      <c r="B153" s="56" t="s">
        <v>63</v>
      </c>
      <c r="C153" s="128">
        <v>73.599999999999994</v>
      </c>
      <c r="D153" s="336">
        <v>73.599999999999994</v>
      </c>
      <c r="E153" s="336">
        <v>75.06</v>
      </c>
      <c r="F153" s="129">
        <v>76.09</v>
      </c>
      <c r="G153" s="128">
        <v>0.27</v>
      </c>
      <c r="H153" s="336">
        <v>0.27</v>
      </c>
      <c r="I153" s="336">
        <v>0.23</v>
      </c>
      <c r="J153" s="129">
        <v>0.03</v>
      </c>
      <c r="K153" s="128">
        <v>3.1</v>
      </c>
      <c r="L153" s="336">
        <v>3.1</v>
      </c>
      <c r="M153" s="336">
        <v>2.75</v>
      </c>
      <c r="N153" s="129">
        <v>1.38</v>
      </c>
      <c r="O153" s="128">
        <v>4.01</v>
      </c>
      <c r="P153" s="336">
        <v>4.01</v>
      </c>
      <c r="Q153" s="336">
        <v>3.38</v>
      </c>
      <c r="R153" s="129">
        <v>2.44</v>
      </c>
    </row>
    <row r="154" spans="1:34" s="48" customFormat="1" ht="15" x14ac:dyDescent="0.25">
      <c r="A154" s="574"/>
      <c r="B154" s="56" t="s">
        <v>64</v>
      </c>
      <c r="C154" s="128">
        <v>73.8</v>
      </c>
      <c r="D154" s="336">
        <v>73.8</v>
      </c>
      <c r="E154" s="336">
        <v>75.22</v>
      </c>
      <c r="F154" s="129">
        <v>76.13</v>
      </c>
      <c r="G154" s="128">
        <v>0.26</v>
      </c>
      <c r="H154" s="336">
        <v>0.26</v>
      </c>
      <c r="I154" s="336">
        <v>0.22</v>
      </c>
      <c r="J154" s="129">
        <v>0.05</v>
      </c>
      <c r="K154" s="128">
        <v>3.37</v>
      </c>
      <c r="L154" s="336">
        <v>3.37</v>
      </c>
      <c r="M154" s="336">
        <v>2.97</v>
      </c>
      <c r="N154" s="129">
        <v>1.43</v>
      </c>
      <c r="O154" s="128">
        <v>3.82</v>
      </c>
      <c r="P154" s="336">
        <v>3.82</v>
      </c>
      <c r="Q154" s="336">
        <v>3.33</v>
      </c>
      <c r="R154" s="129">
        <v>2.2799999999999998</v>
      </c>
    </row>
    <row r="155" spans="1:34" s="48" customFormat="1" ht="15" x14ac:dyDescent="0.25">
      <c r="A155" s="574"/>
      <c r="B155" s="56" t="s">
        <v>65</v>
      </c>
      <c r="C155" s="128">
        <v>73.89</v>
      </c>
      <c r="D155" s="336">
        <v>73.89</v>
      </c>
      <c r="E155" s="336">
        <v>75.33</v>
      </c>
      <c r="F155" s="129">
        <v>76.17</v>
      </c>
      <c r="G155" s="128">
        <v>0.12</v>
      </c>
      <c r="H155" s="336">
        <v>0.12</v>
      </c>
      <c r="I155" s="336">
        <v>0.14000000000000001</v>
      </c>
      <c r="J155" s="129">
        <v>0.06</v>
      </c>
      <c r="K155" s="128">
        <v>3.5</v>
      </c>
      <c r="L155" s="336">
        <v>3.5</v>
      </c>
      <c r="M155" s="336">
        <v>3.12</v>
      </c>
      <c r="N155" s="129">
        <v>1.49</v>
      </c>
      <c r="O155" s="128">
        <v>3.72</v>
      </c>
      <c r="P155" s="336">
        <v>3.72</v>
      </c>
      <c r="Q155" s="336">
        <v>3.29</v>
      </c>
      <c r="R155" s="129">
        <v>2.2599999999999998</v>
      </c>
    </row>
    <row r="156" spans="1:34" x14ac:dyDescent="0.25">
      <c r="A156" s="574"/>
      <c r="B156" s="37" t="s">
        <v>66</v>
      </c>
      <c r="C156" s="126">
        <v>74.03</v>
      </c>
      <c r="D156" s="39">
        <v>74.03</v>
      </c>
      <c r="E156" s="39">
        <v>75.42</v>
      </c>
      <c r="F156" s="148">
        <v>76.23</v>
      </c>
      <c r="G156" s="118">
        <v>0.19</v>
      </c>
      <c r="H156" s="88">
        <v>0.19</v>
      </c>
      <c r="I156" s="88">
        <v>0.11</v>
      </c>
      <c r="J156" s="119">
        <v>0.09</v>
      </c>
      <c r="K156" s="118">
        <v>3.69</v>
      </c>
      <c r="L156" s="88">
        <v>3.69</v>
      </c>
      <c r="M156" s="88">
        <v>3.24</v>
      </c>
      <c r="N156" s="119">
        <v>1.57</v>
      </c>
      <c r="O156" s="328">
        <v>3.69</v>
      </c>
      <c r="P156" s="58">
        <v>3.69</v>
      </c>
      <c r="Q156" s="58">
        <v>3.24</v>
      </c>
      <c r="R156" s="127">
        <v>1.57</v>
      </c>
      <c r="S156" s="32"/>
      <c r="T156" s="32"/>
      <c r="U156" s="32"/>
      <c r="V156" s="32"/>
      <c r="AE156" s="32"/>
      <c r="AF156" s="32"/>
      <c r="AG156" s="32"/>
      <c r="AH156" s="32"/>
    </row>
    <row r="157" spans="1:34" s="48" customFormat="1" ht="15" x14ac:dyDescent="0.25">
      <c r="A157" s="574">
        <v>2011</v>
      </c>
      <c r="B157" s="221" t="s">
        <v>55</v>
      </c>
      <c r="C157" s="232">
        <v>74.290000000000006</v>
      </c>
      <c r="D157" s="226">
        <v>74.290000000000006</v>
      </c>
      <c r="E157" s="226">
        <v>75.599999999999994</v>
      </c>
      <c r="F157" s="233">
        <v>76.44</v>
      </c>
      <c r="G157" s="232">
        <v>0.36</v>
      </c>
      <c r="H157" s="226">
        <v>0.36</v>
      </c>
      <c r="I157" s="226">
        <v>0.24</v>
      </c>
      <c r="J157" s="233">
        <v>0.28000000000000003</v>
      </c>
      <c r="K157" s="232">
        <v>0.36</v>
      </c>
      <c r="L157" s="226">
        <v>0.36</v>
      </c>
      <c r="M157" s="226">
        <v>0.24</v>
      </c>
      <c r="N157" s="233">
        <v>0.28000000000000003</v>
      </c>
      <c r="O157" s="232">
        <v>3.71</v>
      </c>
      <c r="P157" s="226">
        <v>3.71</v>
      </c>
      <c r="Q157" s="226">
        <v>3.08</v>
      </c>
      <c r="R157" s="233">
        <v>1.23</v>
      </c>
    </row>
    <row r="158" spans="1:34" s="48" customFormat="1" ht="15" x14ac:dyDescent="0.25">
      <c r="A158" s="574"/>
      <c r="B158" s="56" t="s">
        <v>56</v>
      </c>
      <c r="C158" s="128">
        <v>74.67</v>
      </c>
      <c r="D158" s="336">
        <v>74.67</v>
      </c>
      <c r="E158">
        <v>75.86</v>
      </c>
      <c r="F158" s="129">
        <v>76.61</v>
      </c>
      <c r="G158" s="128">
        <v>0.51</v>
      </c>
      <c r="H158" s="336">
        <v>0.51</v>
      </c>
      <c r="I158" s="336">
        <v>0.34</v>
      </c>
      <c r="J158" s="129">
        <v>0.22</v>
      </c>
      <c r="K158" s="128">
        <v>0.87</v>
      </c>
      <c r="L158" s="336">
        <v>0.87</v>
      </c>
      <c r="M158" s="336">
        <v>0.57999999999999996</v>
      </c>
      <c r="N158" s="129">
        <v>0.49</v>
      </c>
      <c r="O158" s="128">
        <v>3.76</v>
      </c>
      <c r="P158" s="336">
        <v>3.76</v>
      </c>
      <c r="Q158" s="336">
        <v>3.01</v>
      </c>
      <c r="R158" s="129">
        <v>1.3</v>
      </c>
    </row>
    <row r="159" spans="1:34" s="48" customFormat="1" ht="15" x14ac:dyDescent="0.25">
      <c r="A159" s="574"/>
      <c r="B159" s="56" t="s">
        <v>57</v>
      </c>
      <c r="C159" s="128">
        <v>74.89</v>
      </c>
      <c r="D159" s="336">
        <v>74.89</v>
      </c>
      <c r="E159" s="336">
        <v>76.08</v>
      </c>
      <c r="F159" s="129">
        <v>76.709999999999994</v>
      </c>
      <c r="G159" s="128">
        <v>0.28999999999999998</v>
      </c>
      <c r="H159" s="336">
        <v>0.28999999999999998</v>
      </c>
      <c r="I159" s="336">
        <v>0.3</v>
      </c>
      <c r="J159" s="129">
        <v>0.13</v>
      </c>
      <c r="K159" s="128">
        <v>1.1599999999999999</v>
      </c>
      <c r="L159" s="336">
        <v>1.1599999999999999</v>
      </c>
      <c r="M159" s="336">
        <v>0.88</v>
      </c>
      <c r="N159" s="129">
        <v>0.62</v>
      </c>
      <c r="O159" s="128">
        <v>3.71</v>
      </c>
      <c r="P159" s="336">
        <v>3.71</v>
      </c>
      <c r="Q159" s="336">
        <v>2.97</v>
      </c>
      <c r="R159" s="129">
        <v>1.25</v>
      </c>
    </row>
    <row r="160" spans="1:34" s="48" customFormat="1" ht="15" x14ac:dyDescent="0.25">
      <c r="A160" s="574"/>
      <c r="B160" s="56" t="s">
        <v>58</v>
      </c>
      <c r="C160" s="128">
        <v>75.12</v>
      </c>
      <c r="D160" s="336">
        <v>75.12</v>
      </c>
      <c r="E160" s="336">
        <v>76.349999999999994</v>
      </c>
      <c r="F160" s="129">
        <v>76.81</v>
      </c>
      <c r="G160" s="128">
        <v>0.31</v>
      </c>
      <c r="H160" s="336">
        <v>0.31</v>
      </c>
      <c r="I160" s="336">
        <v>0.35</v>
      </c>
      <c r="J160" s="129">
        <v>0.13</v>
      </c>
      <c r="K160" s="128">
        <v>1.47</v>
      </c>
      <c r="L160" s="336">
        <v>1.47</v>
      </c>
      <c r="M160" s="336">
        <v>1.24</v>
      </c>
      <c r="N160" s="129">
        <v>0.75</v>
      </c>
      <c r="O160" s="128">
        <v>3.71</v>
      </c>
      <c r="P160" s="336">
        <v>3.71</v>
      </c>
      <c r="Q160" s="336">
        <v>2.99</v>
      </c>
      <c r="R160" s="129">
        <v>1.24</v>
      </c>
    </row>
    <row r="161" spans="1:34" s="48" customFormat="1" ht="15" x14ac:dyDescent="0.25">
      <c r="A161" s="574"/>
      <c r="B161" s="56" t="s">
        <v>59</v>
      </c>
      <c r="C161" s="128">
        <v>75.540000000000006</v>
      </c>
      <c r="D161" s="336">
        <v>75.540000000000006</v>
      </c>
      <c r="E161" s="336">
        <v>76.58</v>
      </c>
      <c r="F161" s="129">
        <v>76.92</v>
      </c>
      <c r="G161" s="128">
        <v>0.56000000000000005</v>
      </c>
      <c r="H161" s="336">
        <v>0.56000000000000005</v>
      </c>
      <c r="I161" s="336">
        <v>0.31</v>
      </c>
      <c r="J161" s="129">
        <v>0.15</v>
      </c>
      <c r="K161" s="128">
        <v>2.04</v>
      </c>
      <c r="L161" s="336">
        <v>2.04</v>
      </c>
      <c r="M161" s="336">
        <v>1.55</v>
      </c>
      <c r="N161" s="129">
        <v>0.9</v>
      </c>
      <c r="O161" s="128">
        <v>3.71</v>
      </c>
      <c r="P161" s="336">
        <v>3.71</v>
      </c>
      <c r="Q161" s="336">
        <v>3.01</v>
      </c>
      <c r="R161" s="129">
        <v>1.31</v>
      </c>
    </row>
    <row r="162" spans="1:34" s="48" customFormat="1" ht="15" x14ac:dyDescent="0.25">
      <c r="A162" s="574"/>
      <c r="B162" s="56" t="s">
        <v>60</v>
      </c>
      <c r="C162" s="128">
        <v>75.94</v>
      </c>
      <c r="D162" s="336">
        <v>75.94</v>
      </c>
      <c r="E162" s="336">
        <v>76.88</v>
      </c>
      <c r="F162" s="129">
        <v>77</v>
      </c>
      <c r="G162" s="128">
        <v>0.53</v>
      </c>
      <c r="H162" s="336">
        <v>0.53</v>
      </c>
      <c r="I162" s="336">
        <v>0.38</v>
      </c>
      <c r="J162" s="129">
        <v>0.11</v>
      </c>
      <c r="K162" s="128">
        <v>2.58</v>
      </c>
      <c r="L162" s="336">
        <v>2.58</v>
      </c>
      <c r="M162" s="336">
        <v>1.94</v>
      </c>
      <c r="N162" s="129">
        <v>1</v>
      </c>
      <c r="O162" s="128">
        <v>3.97</v>
      </c>
      <c r="P162" s="336">
        <v>3.97</v>
      </c>
      <c r="Q162" s="336">
        <v>3.06</v>
      </c>
      <c r="R162" s="129">
        <v>1.34</v>
      </c>
    </row>
    <row r="163" spans="1:34" s="48" customFormat="1" ht="15" x14ac:dyDescent="0.25">
      <c r="A163" s="574"/>
      <c r="B163" s="56" t="s">
        <v>61</v>
      </c>
      <c r="C163" s="128">
        <v>76.09</v>
      </c>
      <c r="D163" s="336">
        <v>76.09</v>
      </c>
      <c r="E163" s="336">
        <v>77.069999999999993</v>
      </c>
      <c r="F163" s="129">
        <v>77.099999999999994</v>
      </c>
      <c r="G163" s="128">
        <v>0.19</v>
      </c>
      <c r="H163" s="336">
        <v>0.19</v>
      </c>
      <c r="I163" s="336">
        <v>0.25</v>
      </c>
      <c r="J163" s="129">
        <v>0.13</v>
      </c>
      <c r="K163" s="128">
        <v>2.78</v>
      </c>
      <c r="L163" s="336">
        <v>2.78</v>
      </c>
      <c r="M163" s="336">
        <v>2.19</v>
      </c>
      <c r="N163" s="129">
        <v>1.1399999999999999</v>
      </c>
      <c r="O163" s="128">
        <v>3.94</v>
      </c>
      <c r="P163" s="336">
        <v>3.94</v>
      </c>
      <c r="Q163" s="336">
        <v>3.2</v>
      </c>
      <c r="R163" s="129">
        <v>1.35</v>
      </c>
    </row>
    <row r="164" spans="1:34" s="48" customFormat="1" ht="15" x14ac:dyDescent="0.25">
      <c r="A164" s="574"/>
      <c r="B164" s="56" t="s">
        <v>62</v>
      </c>
      <c r="C164" s="128">
        <v>76.180000000000007</v>
      </c>
      <c r="D164" s="336">
        <v>76.180000000000007</v>
      </c>
      <c r="E164" s="336">
        <v>77.260000000000005</v>
      </c>
      <c r="F164" s="129">
        <v>77.290000000000006</v>
      </c>
      <c r="G164" s="128">
        <v>0.13</v>
      </c>
      <c r="H164" s="336">
        <v>0.13</v>
      </c>
      <c r="I164" s="336">
        <v>0.25</v>
      </c>
      <c r="J164" s="129">
        <v>0.25</v>
      </c>
      <c r="K164" s="128">
        <v>2.91</v>
      </c>
      <c r="L164" s="336">
        <v>2.91</v>
      </c>
      <c r="M164" s="336">
        <v>2.44</v>
      </c>
      <c r="N164" s="129">
        <v>1.39</v>
      </c>
      <c r="O164" s="128">
        <v>3.79</v>
      </c>
      <c r="P164" s="336">
        <v>3.79</v>
      </c>
      <c r="Q164" s="336">
        <v>3.17</v>
      </c>
      <c r="R164" s="129">
        <v>1.6</v>
      </c>
    </row>
    <row r="165" spans="1:34" s="48" customFormat="1" ht="15" x14ac:dyDescent="0.25">
      <c r="A165" s="574"/>
      <c r="B165" s="56" t="s">
        <v>63</v>
      </c>
      <c r="C165" s="128">
        <v>76.38</v>
      </c>
      <c r="D165" s="336">
        <v>76.38</v>
      </c>
      <c r="E165" s="336">
        <v>77.459999999999994</v>
      </c>
      <c r="F165" s="129">
        <v>77.53</v>
      </c>
      <c r="G165" s="128">
        <v>0.25</v>
      </c>
      <c r="H165" s="336">
        <v>0.25</v>
      </c>
      <c r="I165" s="336">
        <v>0.27</v>
      </c>
      <c r="J165" s="129">
        <v>0.31</v>
      </c>
      <c r="K165" s="128">
        <v>3.17</v>
      </c>
      <c r="L165" s="336">
        <v>3.17</v>
      </c>
      <c r="M165" s="336">
        <v>2.71</v>
      </c>
      <c r="N165" s="129">
        <v>1.7</v>
      </c>
      <c r="O165" s="128">
        <v>3.77</v>
      </c>
      <c r="P165" s="336">
        <v>3.77</v>
      </c>
      <c r="Q165" s="336">
        <v>3.21</v>
      </c>
      <c r="R165" s="129">
        <v>1.9</v>
      </c>
    </row>
    <row r="166" spans="1:34" s="48" customFormat="1" ht="15" x14ac:dyDescent="0.25">
      <c r="A166" s="574"/>
      <c r="B166" s="56" t="s">
        <v>64</v>
      </c>
      <c r="C166" s="128">
        <v>76.569999999999993</v>
      </c>
      <c r="D166" s="336">
        <v>76.569999999999993</v>
      </c>
      <c r="E166" s="336">
        <v>77.59</v>
      </c>
      <c r="F166" s="129">
        <v>77.59</v>
      </c>
      <c r="G166" s="128">
        <v>0.25</v>
      </c>
      <c r="H166" s="336">
        <v>0.25</v>
      </c>
      <c r="I166" s="336">
        <v>0.17</v>
      </c>
      <c r="J166" s="129">
        <v>7.0000000000000007E-2</v>
      </c>
      <c r="K166" s="128">
        <v>3.43</v>
      </c>
      <c r="L166" s="336">
        <v>3.43</v>
      </c>
      <c r="M166" s="336">
        <v>2.89</v>
      </c>
      <c r="N166" s="129">
        <v>1.78</v>
      </c>
      <c r="O166" s="128">
        <v>3.75</v>
      </c>
      <c r="P166" s="336">
        <v>3.75</v>
      </c>
      <c r="Q166" s="336">
        <v>3.15</v>
      </c>
      <c r="R166" s="129">
        <v>1.92</v>
      </c>
    </row>
    <row r="167" spans="1:34" s="48" customFormat="1" ht="15" x14ac:dyDescent="0.25">
      <c r="A167" s="574"/>
      <c r="B167" s="56" t="s">
        <v>65</v>
      </c>
      <c r="C167" s="128">
        <v>76.819999999999993</v>
      </c>
      <c r="D167" s="336">
        <v>76.819999999999993</v>
      </c>
      <c r="E167" s="336">
        <v>77.77</v>
      </c>
      <c r="F167" s="129">
        <v>77.650000000000006</v>
      </c>
      <c r="G167" s="128">
        <v>0.34</v>
      </c>
      <c r="H167" s="336">
        <v>0.34</v>
      </c>
      <c r="I167" s="336">
        <v>0.23</v>
      </c>
      <c r="J167" s="129">
        <v>0.08</v>
      </c>
      <c r="K167" s="128">
        <v>3.78</v>
      </c>
      <c r="L167" s="336">
        <v>3.78</v>
      </c>
      <c r="M167" s="336">
        <v>3.12</v>
      </c>
      <c r="N167" s="129">
        <v>1.86</v>
      </c>
      <c r="O167" s="128">
        <v>3.97</v>
      </c>
      <c r="P167" s="336">
        <v>3.97</v>
      </c>
      <c r="Q167" s="336">
        <v>3.23</v>
      </c>
      <c r="R167" s="129">
        <v>1.94</v>
      </c>
    </row>
    <row r="168" spans="1:34" x14ac:dyDescent="0.25">
      <c r="A168" s="574"/>
      <c r="B168" s="37" t="s">
        <v>66</v>
      </c>
      <c r="C168" s="126">
        <v>77.02</v>
      </c>
      <c r="D168" s="39">
        <v>77.02</v>
      </c>
      <c r="E168" s="39">
        <v>77.92</v>
      </c>
      <c r="F168" s="148">
        <v>77.73</v>
      </c>
      <c r="G168" s="118">
        <v>0.26</v>
      </c>
      <c r="H168" s="88">
        <v>0.26</v>
      </c>
      <c r="I168" s="88">
        <v>0.2</v>
      </c>
      <c r="J168" s="119">
        <v>0.1</v>
      </c>
      <c r="K168" s="118">
        <v>4.04</v>
      </c>
      <c r="L168" s="88">
        <v>4.04</v>
      </c>
      <c r="M168" s="88">
        <v>3.33</v>
      </c>
      <c r="N168" s="119">
        <v>1.96</v>
      </c>
      <c r="O168" s="328">
        <v>4.04</v>
      </c>
      <c r="P168" s="58">
        <v>4.04</v>
      </c>
      <c r="Q168" s="58">
        <v>3.33</v>
      </c>
      <c r="R168" s="127">
        <v>1.96</v>
      </c>
      <c r="S168" s="32"/>
      <c r="T168" s="32"/>
      <c r="U168" s="32"/>
      <c r="V168" s="32"/>
      <c r="AE168" s="32"/>
      <c r="AF168" s="32"/>
      <c r="AG168" s="32"/>
      <c r="AH168" s="32"/>
    </row>
    <row r="169" spans="1:34" s="48" customFormat="1" ht="15" x14ac:dyDescent="0.25">
      <c r="A169" s="574">
        <v>2012</v>
      </c>
      <c r="B169" s="221" t="s">
        <v>55</v>
      </c>
      <c r="C169" s="232">
        <v>77.349999999999994</v>
      </c>
      <c r="D169" s="226">
        <v>77.349999999999994</v>
      </c>
      <c r="E169" s="226">
        <v>78.11</v>
      </c>
      <c r="F169" s="233">
        <v>78.23</v>
      </c>
      <c r="G169" s="232">
        <v>0.42</v>
      </c>
      <c r="H169" s="226">
        <v>0.42</v>
      </c>
      <c r="I169" s="226">
        <v>0.24</v>
      </c>
      <c r="J169" s="233">
        <v>0.65</v>
      </c>
      <c r="K169" s="232">
        <v>0.42</v>
      </c>
      <c r="L169" s="226">
        <v>0.42</v>
      </c>
      <c r="M169" s="226">
        <v>0.24</v>
      </c>
      <c r="N169" s="233">
        <v>0.65</v>
      </c>
      <c r="O169" s="232">
        <v>4.1100000000000003</v>
      </c>
      <c r="P169" s="226">
        <v>4.1100000000000003</v>
      </c>
      <c r="Q169" s="226">
        <v>3.32</v>
      </c>
      <c r="R169" s="233">
        <v>2.34</v>
      </c>
    </row>
    <row r="170" spans="1:34" s="48" customFormat="1" ht="15" x14ac:dyDescent="0.25">
      <c r="A170" s="574"/>
      <c r="B170" s="56" t="s">
        <v>56</v>
      </c>
      <c r="C170" s="128">
        <v>77.680000000000007</v>
      </c>
      <c r="D170" s="336">
        <v>77.680000000000007</v>
      </c>
      <c r="E170">
        <v>78.42</v>
      </c>
      <c r="F170" s="129">
        <v>78.45</v>
      </c>
      <c r="G170" s="128">
        <v>0.43</v>
      </c>
      <c r="H170" s="336">
        <v>0.43</v>
      </c>
      <c r="I170" s="336">
        <v>0.39</v>
      </c>
      <c r="J170" s="129">
        <v>0.27</v>
      </c>
      <c r="K170" s="128">
        <v>0.86</v>
      </c>
      <c r="L170" s="336">
        <v>0.86</v>
      </c>
      <c r="M170" s="336">
        <v>0.63</v>
      </c>
      <c r="N170" s="129">
        <v>0.93</v>
      </c>
      <c r="O170" s="128">
        <v>4.0199999999999996</v>
      </c>
      <c r="P170" s="336">
        <v>4.0199999999999996</v>
      </c>
      <c r="Q170" s="336">
        <v>3.38</v>
      </c>
      <c r="R170" s="129">
        <v>2.4</v>
      </c>
    </row>
    <row r="171" spans="1:34" s="48" customFormat="1" ht="15" x14ac:dyDescent="0.25">
      <c r="A171" s="574"/>
      <c r="B171" s="56" t="s">
        <v>57</v>
      </c>
      <c r="C171" s="128">
        <v>77.98</v>
      </c>
      <c r="D171" s="336">
        <v>77.98</v>
      </c>
      <c r="E171" s="336">
        <v>78.66</v>
      </c>
      <c r="F171" s="129">
        <v>78.63</v>
      </c>
      <c r="G171" s="128">
        <v>0.39</v>
      </c>
      <c r="H171" s="336">
        <v>0.39</v>
      </c>
      <c r="I171" s="336">
        <v>0.3</v>
      </c>
      <c r="J171" s="129">
        <v>0.23</v>
      </c>
      <c r="K171" s="128">
        <v>1.25</v>
      </c>
      <c r="L171" s="336">
        <v>1.25</v>
      </c>
      <c r="M171" s="336">
        <v>0.94</v>
      </c>
      <c r="N171" s="129">
        <v>1.1599999999999999</v>
      </c>
      <c r="O171" s="128">
        <v>4.13</v>
      </c>
      <c r="P171" s="336">
        <v>4.13</v>
      </c>
      <c r="Q171" s="336">
        <v>3.38</v>
      </c>
      <c r="R171" s="129">
        <v>2.5099999999999998</v>
      </c>
    </row>
    <row r="172" spans="1:34" s="48" customFormat="1" ht="15" x14ac:dyDescent="0.25">
      <c r="A172" s="574"/>
      <c r="B172" s="56" t="s">
        <v>58</v>
      </c>
      <c r="C172" s="128">
        <v>78.28</v>
      </c>
      <c r="D172" s="336">
        <v>78.28</v>
      </c>
      <c r="E172" s="336">
        <v>78.930000000000007</v>
      </c>
      <c r="F172" s="129">
        <v>78.900000000000006</v>
      </c>
      <c r="G172" s="128">
        <v>0.38</v>
      </c>
      <c r="H172" s="336">
        <v>0.38</v>
      </c>
      <c r="I172" s="336">
        <v>0.35</v>
      </c>
      <c r="J172" s="129">
        <v>0.34</v>
      </c>
      <c r="K172" s="128">
        <v>1.64</v>
      </c>
      <c r="L172" s="336">
        <v>1.64</v>
      </c>
      <c r="M172" s="336">
        <v>1.29</v>
      </c>
      <c r="N172" s="129">
        <v>1.51</v>
      </c>
      <c r="O172" s="128">
        <v>4.21</v>
      </c>
      <c r="P172" s="336">
        <v>4.21</v>
      </c>
      <c r="Q172" s="336">
        <v>3.38</v>
      </c>
      <c r="R172" s="129">
        <v>2.73</v>
      </c>
    </row>
    <row r="173" spans="1:34" s="48" customFormat="1" ht="15" x14ac:dyDescent="0.25">
      <c r="A173" s="574"/>
      <c r="B173" s="56" t="s">
        <v>59</v>
      </c>
      <c r="C173" s="128">
        <v>78.77</v>
      </c>
      <c r="D173" s="336">
        <v>78.77</v>
      </c>
      <c r="E173" s="336">
        <v>79.25</v>
      </c>
      <c r="F173" s="129">
        <v>78.92</v>
      </c>
      <c r="G173" s="128">
        <v>0.62</v>
      </c>
      <c r="H173" s="336">
        <v>0.62</v>
      </c>
      <c r="I173" s="336">
        <v>0.4</v>
      </c>
      <c r="J173" s="129">
        <v>0.03</v>
      </c>
      <c r="K173" s="128">
        <v>2.2799999999999998</v>
      </c>
      <c r="L173" s="336">
        <v>2.2799999999999998</v>
      </c>
      <c r="M173" s="336">
        <v>1.7</v>
      </c>
      <c r="N173" s="129">
        <v>1.53</v>
      </c>
      <c r="O173" s="128">
        <v>4.28</v>
      </c>
      <c r="P173" s="336">
        <v>4.28</v>
      </c>
      <c r="Q173" s="336">
        <v>3.48</v>
      </c>
      <c r="R173" s="129">
        <v>2.6</v>
      </c>
    </row>
    <row r="174" spans="1:34" s="48" customFormat="1" ht="15" x14ac:dyDescent="0.25">
      <c r="A174" s="574"/>
      <c r="B174" s="56" t="s">
        <v>60</v>
      </c>
      <c r="C174" s="128">
        <v>79.13</v>
      </c>
      <c r="D174" s="336">
        <v>79.13</v>
      </c>
      <c r="E174" s="336">
        <v>79.66</v>
      </c>
      <c r="F174" s="129">
        <v>79.13</v>
      </c>
      <c r="G174" s="128">
        <v>0.45</v>
      </c>
      <c r="H174" s="336">
        <v>0.45</v>
      </c>
      <c r="I174" s="336">
        <v>0.52</v>
      </c>
      <c r="J174" s="129">
        <v>0.27</v>
      </c>
      <c r="K174" s="128">
        <v>2.74</v>
      </c>
      <c r="L174" s="336">
        <v>2.74</v>
      </c>
      <c r="M174" s="336">
        <v>2.23</v>
      </c>
      <c r="N174" s="129">
        <v>1.8</v>
      </c>
      <c r="O174" s="128">
        <v>4.2</v>
      </c>
      <c r="P174" s="336">
        <v>4.2</v>
      </c>
      <c r="Q174" s="336">
        <v>3.62</v>
      </c>
      <c r="R174" s="129">
        <v>2.77</v>
      </c>
    </row>
    <row r="175" spans="1:34" s="48" customFormat="1" ht="15" x14ac:dyDescent="0.25">
      <c r="A175" s="574"/>
      <c r="B175" s="56" t="s">
        <v>61</v>
      </c>
      <c r="C175" s="128">
        <v>79.28</v>
      </c>
      <c r="D175" s="336">
        <v>79.28</v>
      </c>
      <c r="E175" s="336">
        <v>79.87</v>
      </c>
      <c r="F175" s="129">
        <v>79.2</v>
      </c>
      <c r="G175" s="128">
        <v>0.2</v>
      </c>
      <c r="H175" s="336">
        <v>0.2</v>
      </c>
      <c r="I175" s="336">
        <v>0.27</v>
      </c>
      <c r="J175" s="129">
        <v>0.09</v>
      </c>
      <c r="K175" s="128">
        <v>2.94</v>
      </c>
      <c r="L175" s="336">
        <v>2.94</v>
      </c>
      <c r="M175" s="336">
        <v>2.5</v>
      </c>
      <c r="N175" s="129">
        <v>1.89</v>
      </c>
      <c r="O175" s="128">
        <v>4.2</v>
      </c>
      <c r="P175" s="336">
        <v>4.2</v>
      </c>
      <c r="Q175" s="336">
        <v>3.64</v>
      </c>
      <c r="R175" s="129">
        <v>2.72</v>
      </c>
    </row>
    <row r="176" spans="1:34" s="48" customFormat="1" ht="15" x14ac:dyDescent="0.25">
      <c r="A176" s="574"/>
      <c r="B176" s="56" t="s">
        <v>62</v>
      </c>
      <c r="C176" s="128">
        <v>79.430000000000007</v>
      </c>
      <c r="D176" s="336">
        <v>79.430000000000007</v>
      </c>
      <c r="E176" s="336">
        <v>80.040000000000006</v>
      </c>
      <c r="F176" s="129">
        <v>79.47</v>
      </c>
      <c r="G176" s="128">
        <v>0.18</v>
      </c>
      <c r="H176" s="336">
        <v>0.18</v>
      </c>
      <c r="I176" s="336">
        <v>0.21</v>
      </c>
      <c r="J176" s="129">
        <v>0.34</v>
      </c>
      <c r="K176" s="128">
        <v>3.13</v>
      </c>
      <c r="L176" s="336">
        <v>3.13</v>
      </c>
      <c r="M176" s="336">
        <v>2.71</v>
      </c>
      <c r="N176" s="129">
        <v>2.2400000000000002</v>
      </c>
      <c r="O176" s="128">
        <v>4.26</v>
      </c>
      <c r="P176" s="336">
        <v>4.26</v>
      </c>
      <c r="Q176" s="336">
        <v>3.6</v>
      </c>
      <c r="R176" s="129">
        <v>2.82</v>
      </c>
    </row>
    <row r="177" spans="1:34" s="48" customFormat="1" ht="15" x14ac:dyDescent="0.25">
      <c r="A177" s="574"/>
      <c r="B177" s="56" t="s">
        <v>63</v>
      </c>
      <c r="C177" s="128">
        <v>79.67</v>
      </c>
      <c r="D177" s="336">
        <v>79.67</v>
      </c>
      <c r="E177" s="336">
        <v>80.25</v>
      </c>
      <c r="F177" s="129">
        <v>80.25</v>
      </c>
      <c r="G177" s="128">
        <v>0.3</v>
      </c>
      <c r="H177" s="336">
        <v>0.3</v>
      </c>
      <c r="I177" s="336">
        <v>0.27</v>
      </c>
      <c r="J177" s="129">
        <v>0.98</v>
      </c>
      <c r="K177" s="128">
        <v>3.44</v>
      </c>
      <c r="L177" s="336">
        <v>3.44</v>
      </c>
      <c r="M177" s="336">
        <v>2.99</v>
      </c>
      <c r="N177" s="129">
        <v>3.25</v>
      </c>
      <c r="O177" s="128">
        <v>4.3099999999999996</v>
      </c>
      <c r="P177" s="336">
        <v>4.3099999999999996</v>
      </c>
      <c r="Q177" s="336">
        <v>3.6</v>
      </c>
      <c r="R177" s="129">
        <v>3.51</v>
      </c>
    </row>
    <row r="178" spans="1:34" s="48" customFormat="1" ht="15" x14ac:dyDescent="0.25">
      <c r="A178" s="574"/>
      <c r="B178" s="56" t="s">
        <v>64</v>
      </c>
      <c r="C178" s="128">
        <v>79.92</v>
      </c>
      <c r="D178" s="336">
        <v>79.92</v>
      </c>
      <c r="E178" s="336">
        <v>80.459999999999994</v>
      </c>
      <c r="F178" s="129">
        <v>80.400000000000006</v>
      </c>
      <c r="G178" s="128">
        <v>0.32</v>
      </c>
      <c r="H178" s="336">
        <v>0.32</v>
      </c>
      <c r="I178" s="336">
        <v>0.25</v>
      </c>
      <c r="J178" s="129">
        <v>0.18</v>
      </c>
      <c r="K178" s="128">
        <v>3.77</v>
      </c>
      <c r="L178" s="336">
        <v>3.77</v>
      </c>
      <c r="M178" s="336">
        <v>3.25</v>
      </c>
      <c r="N178" s="129">
        <v>3.43</v>
      </c>
      <c r="O178" s="128">
        <v>4.38</v>
      </c>
      <c r="P178" s="336">
        <v>4.38</v>
      </c>
      <c r="Q178" s="336">
        <v>3.69</v>
      </c>
      <c r="R178" s="129">
        <v>3.62</v>
      </c>
    </row>
    <row r="179" spans="1:34" s="48" customFormat="1" ht="15" x14ac:dyDescent="0.25">
      <c r="A179" s="574"/>
      <c r="B179" s="56" t="s">
        <v>65</v>
      </c>
      <c r="C179" s="128">
        <v>80.09</v>
      </c>
      <c r="D179" s="336">
        <v>80.09</v>
      </c>
      <c r="E179" s="336">
        <v>80.62</v>
      </c>
      <c r="F179" s="129">
        <v>80.489999999999995</v>
      </c>
      <c r="G179" s="128">
        <v>0.21</v>
      </c>
      <c r="H179" s="336">
        <v>0.21</v>
      </c>
      <c r="I179" s="336">
        <v>0.21</v>
      </c>
      <c r="J179" s="129">
        <v>0.12</v>
      </c>
      <c r="K179" s="128">
        <v>3.98</v>
      </c>
      <c r="L179" s="336">
        <v>3.98</v>
      </c>
      <c r="M179" s="336">
        <v>3.47</v>
      </c>
      <c r="N179" s="129">
        <v>3.55</v>
      </c>
      <c r="O179" s="128">
        <v>4.25</v>
      </c>
      <c r="P179" s="336">
        <v>4.25</v>
      </c>
      <c r="Q179" s="336">
        <v>3.67</v>
      </c>
      <c r="R179" s="129">
        <v>3.66</v>
      </c>
    </row>
    <row r="180" spans="1:34" x14ac:dyDescent="0.25">
      <c r="A180" s="574"/>
      <c r="B180" s="37" t="s">
        <v>66</v>
      </c>
      <c r="C180" s="126">
        <v>80.31</v>
      </c>
      <c r="D180" s="39">
        <v>80.31</v>
      </c>
      <c r="E180" s="39">
        <v>80.760000000000005</v>
      </c>
      <c r="F180" s="148">
        <v>80.569999999999993</v>
      </c>
      <c r="G180" s="118">
        <v>0.28000000000000003</v>
      </c>
      <c r="H180" s="88">
        <v>0.28000000000000003</v>
      </c>
      <c r="I180" s="88">
        <v>0.17</v>
      </c>
      <c r="J180" s="119">
        <v>0.09</v>
      </c>
      <c r="K180" s="118">
        <v>4.28</v>
      </c>
      <c r="L180" s="88">
        <v>4.28</v>
      </c>
      <c r="M180" s="88">
        <v>3.65</v>
      </c>
      <c r="N180" s="119">
        <v>3.65</v>
      </c>
      <c r="O180" s="328">
        <v>4.28</v>
      </c>
      <c r="P180" s="58">
        <v>4.28</v>
      </c>
      <c r="Q180" s="58">
        <v>3.65</v>
      </c>
      <c r="R180" s="127">
        <v>3.65</v>
      </c>
      <c r="S180" s="32"/>
      <c r="T180" s="32"/>
      <c r="U180" s="32"/>
      <c r="V180" s="32"/>
      <c r="AE180" s="32"/>
      <c r="AF180" s="32"/>
      <c r="AG180" s="32"/>
      <c r="AH180" s="32"/>
    </row>
    <row r="181" spans="1:34" s="48" customFormat="1" ht="15" x14ac:dyDescent="0.25">
      <c r="A181" s="574">
        <v>2013</v>
      </c>
      <c r="B181" s="221" t="s">
        <v>55</v>
      </c>
      <c r="C181" s="232">
        <v>80.59</v>
      </c>
      <c r="D181" s="226">
        <v>80.59</v>
      </c>
      <c r="E181" s="226">
        <v>80.95</v>
      </c>
      <c r="F181" s="233">
        <v>80.94</v>
      </c>
      <c r="G181" s="232">
        <v>0.35</v>
      </c>
      <c r="H181" s="226">
        <v>0.35</v>
      </c>
      <c r="I181" s="226">
        <v>0.23</v>
      </c>
      <c r="J181" s="233">
        <v>0.46</v>
      </c>
      <c r="K181" s="232">
        <v>0.35</v>
      </c>
      <c r="L181" s="226">
        <v>0.35</v>
      </c>
      <c r="M181" s="226">
        <v>0.23</v>
      </c>
      <c r="N181" s="233">
        <v>0.46</v>
      </c>
      <c r="O181" s="232">
        <v>4.2</v>
      </c>
      <c r="P181" s="226">
        <v>4.2</v>
      </c>
      <c r="Q181" s="226">
        <v>3.63</v>
      </c>
      <c r="R181" s="233">
        <v>3.45</v>
      </c>
    </row>
    <row r="182" spans="1:34" s="48" customFormat="1" ht="15" x14ac:dyDescent="0.25">
      <c r="A182" s="574"/>
      <c r="B182" s="56" t="s">
        <v>56</v>
      </c>
      <c r="C182" s="128">
        <v>81.11</v>
      </c>
      <c r="D182" s="336">
        <v>81.11</v>
      </c>
      <c r="E182">
        <v>81.209999999999994</v>
      </c>
      <c r="F182" s="129">
        <v>81.040000000000006</v>
      </c>
      <c r="G182" s="128">
        <v>0.64</v>
      </c>
      <c r="H182" s="336">
        <v>0.64</v>
      </c>
      <c r="I182" s="336">
        <v>0.32</v>
      </c>
      <c r="J182" s="129">
        <v>0.12</v>
      </c>
      <c r="K182" s="128">
        <v>0.99</v>
      </c>
      <c r="L182" s="336">
        <v>0.99</v>
      </c>
      <c r="M182" s="336">
        <v>0.55000000000000004</v>
      </c>
      <c r="N182" s="129">
        <v>0.57999999999999996</v>
      </c>
      <c r="O182" s="128">
        <v>4.42</v>
      </c>
      <c r="P182" s="336">
        <v>4.42</v>
      </c>
      <c r="Q182" s="336">
        <v>3.56</v>
      </c>
      <c r="R182" s="129">
        <v>3.3</v>
      </c>
    </row>
    <row r="183" spans="1:34" s="48" customFormat="1" ht="15" x14ac:dyDescent="0.25">
      <c r="A183" s="574"/>
      <c r="B183" s="56" t="s">
        <v>57</v>
      </c>
      <c r="C183" s="128">
        <v>81.5</v>
      </c>
      <c r="D183" s="336">
        <v>81.5</v>
      </c>
      <c r="E183" s="336">
        <v>81.47</v>
      </c>
      <c r="F183" s="129">
        <v>81.16</v>
      </c>
      <c r="G183" s="128">
        <v>0.48</v>
      </c>
      <c r="H183" s="336">
        <v>0.48</v>
      </c>
      <c r="I183" s="336">
        <v>0.32</v>
      </c>
      <c r="J183" s="129">
        <v>0.15</v>
      </c>
      <c r="K183" s="128">
        <v>1.48</v>
      </c>
      <c r="L183" s="336">
        <v>1.48</v>
      </c>
      <c r="M183" s="336">
        <v>0.87</v>
      </c>
      <c r="N183" s="129">
        <v>0.73</v>
      </c>
      <c r="O183" s="128">
        <v>4.51</v>
      </c>
      <c r="P183" s="336">
        <v>4.51</v>
      </c>
      <c r="Q183" s="336">
        <v>3.58</v>
      </c>
      <c r="R183" s="129">
        <v>3.22</v>
      </c>
    </row>
    <row r="184" spans="1:34" s="48" customFormat="1" ht="15" x14ac:dyDescent="0.25">
      <c r="A184" s="574"/>
      <c r="B184" s="56" t="s">
        <v>58</v>
      </c>
      <c r="C184" s="128">
        <v>81.739999999999995</v>
      </c>
      <c r="D184" s="336">
        <v>81.739999999999995</v>
      </c>
      <c r="E184" s="336">
        <v>81.709999999999994</v>
      </c>
      <c r="F184" s="129">
        <v>81.59</v>
      </c>
      <c r="G184" s="128">
        <v>0.28000000000000003</v>
      </c>
      <c r="H184" s="336">
        <v>0.28000000000000003</v>
      </c>
      <c r="I184" s="336">
        <v>0.3</v>
      </c>
      <c r="J184" s="129">
        <v>0.53</v>
      </c>
      <c r="K184" s="128">
        <v>1.77</v>
      </c>
      <c r="L184" s="336">
        <v>1.77</v>
      </c>
      <c r="M184" s="336">
        <v>1.18</v>
      </c>
      <c r="N184" s="129">
        <v>1.27</v>
      </c>
      <c r="O184" s="128">
        <v>4.41</v>
      </c>
      <c r="P184" s="336">
        <v>4.41</v>
      </c>
      <c r="Q184" s="336">
        <v>3.53</v>
      </c>
      <c r="R184" s="129">
        <v>3.41</v>
      </c>
    </row>
    <row r="185" spans="1:34" s="48" customFormat="1" ht="15" x14ac:dyDescent="0.25">
      <c r="A185" s="574"/>
      <c r="B185" s="56" t="s">
        <v>59</v>
      </c>
      <c r="C185" s="128">
        <v>82.08</v>
      </c>
      <c r="D185" s="336">
        <v>82.08</v>
      </c>
      <c r="E185" s="336">
        <v>81.97</v>
      </c>
      <c r="F185" s="129">
        <v>81.63</v>
      </c>
      <c r="G185" s="128">
        <v>0.42</v>
      </c>
      <c r="H185" s="336">
        <v>0.42</v>
      </c>
      <c r="I185" s="336">
        <v>0.32</v>
      </c>
      <c r="J185" s="129">
        <v>0.06</v>
      </c>
      <c r="K185" s="128">
        <v>2.2000000000000002</v>
      </c>
      <c r="L185" s="336">
        <v>2.2000000000000002</v>
      </c>
      <c r="M185" s="336">
        <v>1.5</v>
      </c>
      <c r="N185" s="129">
        <v>1.32</v>
      </c>
      <c r="O185" s="128">
        <v>4.2</v>
      </c>
      <c r="P185" s="336">
        <v>4.2</v>
      </c>
      <c r="Q185" s="336">
        <v>3.44</v>
      </c>
      <c r="R185" s="129">
        <v>3.44</v>
      </c>
    </row>
    <row r="186" spans="1:34" s="48" customFormat="1" ht="15" x14ac:dyDescent="0.25">
      <c r="A186" s="574"/>
      <c r="B186" s="56" t="s">
        <v>60</v>
      </c>
      <c r="C186" s="128">
        <v>82.46</v>
      </c>
      <c r="D186" s="336">
        <v>82.46</v>
      </c>
      <c r="E186" s="336">
        <v>82.39</v>
      </c>
      <c r="F186" s="129">
        <v>81.680000000000007</v>
      </c>
      <c r="G186" s="128">
        <v>0.46</v>
      </c>
      <c r="H186" s="336">
        <v>0.46</v>
      </c>
      <c r="I186" s="336">
        <v>0.51</v>
      </c>
      <c r="J186" s="129">
        <v>0.06</v>
      </c>
      <c r="K186" s="128">
        <v>2.67</v>
      </c>
      <c r="L186" s="336">
        <v>2.67</v>
      </c>
      <c r="M186" s="336">
        <v>2.02</v>
      </c>
      <c r="N186" s="129">
        <v>1.39</v>
      </c>
      <c r="O186" s="128">
        <v>4.21</v>
      </c>
      <c r="P186" s="336">
        <v>4.21</v>
      </c>
      <c r="Q186" s="336">
        <v>3.43</v>
      </c>
      <c r="R186" s="129">
        <v>3.23</v>
      </c>
    </row>
    <row r="187" spans="1:34" s="48" customFormat="1" ht="15" x14ac:dyDescent="0.25">
      <c r="A187" s="574"/>
      <c r="B187" s="56" t="s">
        <v>61</v>
      </c>
      <c r="C187" s="128">
        <v>82.68</v>
      </c>
      <c r="D187" s="336">
        <v>82.68</v>
      </c>
      <c r="E187" s="336">
        <v>82.7</v>
      </c>
      <c r="F187" s="129">
        <v>81.75</v>
      </c>
      <c r="G187" s="128">
        <v>0.26</v>
      </c>
      <c r="H187" s="336">
        <v>0.26</v>
      </c>
      <c r="I187" s="336">
        <v>0.37</v>
      </c>
      <c r="J187" s="129">
        <v>0.09</v>
      </c>
      <c r="K187" s="128">
        <v>2.94</v>
      </c>
      <c r="L187" s="336">
        <v>2.94</v>
      </c>
      <c r="M187" s="336">
        <v>2.4</v>
      </c>
      <c r="N187" s="129">
        <v>1.47</v>
      </c>
      <c r="O187" s="128">
        <v>4.28</v>
      </c>
      <c r="P187" s="336">
        <v>4.28</v>
      </c>
      <c r="Q187" s="336">
        <v>3.54</v>
      </c>
      <c r="R187" s="129">
        <v>3.23</v>
      </c>
    </row>
    <row r="188" spans="1:34" s="48" customFormat="1" ht="15" x14ac:dyDescent="0.25">
      <c r="A188" s="574"/>
      <c r="B188" s="56" t="s">
        <v>62</v>
      </c>
      <c r="C188" s="128">
        <v>82.88</v>
      </c>
      <c r="D188" s="336">
        <v>82.88</v>
      </c>
      <c r="E188" s="336">
        <v>82.86</v>
      </c>
      <c r="F188" s="129">
        <v>81.900000000000006</v>
      </c>
      <c r="G188" s="128">
        <v>0.25</v>
      </c>
      <c r="H188" s="336">
        <v>0.25</v>
      </c>
      <c r="I188" s="336">
        <v>0.19</v>
      </c>
      <c r="J188" s="129">
        <v>0.17</v>
      </c>
      <c r="K188" s="128">
        <v>3.2</v>
      </c>
      <c r="L188" s="336">
        <v>3.2</v>
      </c>
      <c r="M188" s="336">
        <v>2.59</v>
      </c>
      <c r="N188" s="129">
        <v>1.65</v>
      </c>
      <c r="O188" s="128">
        <v>4.3499999999999996</v>
      </c>
      <c r="P188" s="336">
        <v>4.3499999999999996</v>
      </c>
      <c r="Q188" s="336">
        <v>3.53</v>
      </c>
      <c r="R188" s="129">
        <v>3.05</v>
      </c>
    </row>
    <row r="189" spans="1:34" s="48" customFormat="1" ht="15" x14ac:dyDescent="0.25">
      <c r="A189" s="574"/>
      <c r="B189" s="56" t="s">
        <v>63</v>
      </c>
      <c r="C189" s="128">
        <v>83.06</v>
      </c>
      <c r="D189" s="336">
        <v>83.06</v>
      </c>
      <c r="E189" s="336">
        <v>83.01</v>
      </c>
      <c r="F189" s="129">
        <v>82.24</v>
      </c>
      <c r="G189" s="128">
        <v>0.21</v>
      </c>
      <c r="H189" s="336">
        <v>0.21</v>
      </c>
      <c r="I189" s="336">
        <v>0.18</v>
      </c>
      <c r="J189" s="129">
        <v>0.42</v>
      </c>
      <c r="K189" s="128">
        <v>3.42</v>
      </c>
      <c r="L189" s="336">
        <v>3.42</v>
      </c>
      <c r="M189" s="336">
        <v>2.78</v>
      </c>
      <c r="N189" s="129">
        <v>2.0699999999999998</v>
      </c>
      <c r="O189" s="128">
        <v>4.25</v>
      </c>
      <c r="P189" s="336">
        <v>4.25</v>
      </c>
      <c r="Q189" s="336">
        <v>3.43</v>
      </c>
      <c r="R189" s="129">
        <v>2.48</v>
      </c>
    </row>
    <row r="190" spans="1:34" s="48" customFormat="1" ht="15" x14ac:dyDescent="0.25">
      <c r="A190" s="574"/>
      <c r="B190" s="56" t="s">
        <v>64</v>
      </c>
      <c r="C190" s="128">
        <v>83.21</v>
      </c>
      <c r="D190" s="336">
        <v>83.21</v>
      </c>
      <c r="E190" s="336">
        <v>83.25</v>
      </c>
      <c r="F190" s="129">
        <v>82.31</v>
      </c>
      <c r="G190" s="128">
        <v>0.19</v>
      </c>
      <c r="H190" s="336">
        <v>0.19</v>
      </c>
      <c r="I190" s="336">
        <v>0.28999999999999998</v>
      </c>
      <c r="J190" s="129">
        <v>0.09</v>
      </c>
      <c r="K190" s="128">
        <v>3.61</v>
      </c>
      <c r="L190" s="336">
        <v>3.61</v>
      </c>
      <c r="M190" s="336">
        <v>3.08</v>
      </c>
      <c r="N190" s="129">
        <v>2.17</v>
      </c>
      <c r="O190" s="128">
        <v>4.12</v>
      </c>
      <c r="P190" s="336">
        <v>4.12</v>
      </c>
      <c r="Q190" s="336">
        <v>3.47</v>
      </c>
      <c r="R190" s="129">
        <v>2.38</v>
      </c>
    </row>
    <row r="191" spans="1:34" s="48" customFormat="1" ht="15" x14ac:dyDescent="0.25">
      <c r="A191" s="574"/>
      <c r="B191" s="56" t="s">
        <v>65</v>
      </c>
      <c r="C191" s="128">
        <v>83.33</v>
      </c>
      <c r="D191" s="336">
        <v>83.33</v>
      </c>
      <c r="E191" s="336">
        <v>83.47</v>
      </c>
      <c r="F191" s="129">
        <v>82.35</v>
      </c>
      <c r="G191" s="128">
        <v>0.14000000000000001</v>
      </c>
      <c r="H191" s="336">
        <v>0.14000000000000001</v>
      </c>
      <c r="I191" s="336">
        <v>0.26</v>
      </c>
      <c r="J191" s="129">
        <v>0.05</v>
      </c>
      <c r="K191" s="128">
        <v>3.76</v>
      </c>
      <c r="L191" s="336">
        <v>3.76</v>
      </c>
      <c r="M191" s="336">
        <v>3.35</v>
      </c>
      <c r="N191" s="129">
        <v>2.2200000000000002</v>
      </c>
      <c r="O191" s="128">
        <v>4.05</v>
      </c>
      <c r="P191" s="336">
        <v>4.05</v>
      </c>
      <c r="Q191" s="336">
        <v>3.53</v>
      </c>
      <c r="R191" s="129">
        <v>2.3199999999999998</v>
      </c>
    </row>
    <row r="192" spans="1:34" x14ac:dyDescent="0.25">
      <c r="A192" s="574"/>
      <c r="B192" s="37" t="s">
        <v>66</v>
      </c>
      <c r="C192" s="126">
        <v>83.44</v>
      </c>
      <c r="D192" s="39">
        <v>83.44</v>
      </c>
      <c r="E192" s="39">
        <v>83.63</v>
      </c>
      <c r="F192" s="148">
        <v>82.43</v>
      </c>
      <c r="G192" s="118">
        <v>0.13</v>
      </c>
      <c r="H192" s="88">
        <v>0.13</v>
      </c>
      <c r="I192" s="88">
        <v>0.2</v>
      </c>
      <c r="J192" s="119">
        <v>0.09</v>
      </c>
      <c r="K192" s="118">
        <v>3.89</v>
      </c>
      <c r="L192" s="88">
        <v>3.89</v>
      </c>
      <c r="M192" s="88">
        <v>3.55</v>
      </c>
      <c r="N192" s="119">
        <v>2.31</v>
      </c>
      <c r="O192" s="328">
        <v>3.89</v>
      </c>
      <c r="P192" s="58">
        <v>3.89</v>
      </c>
      <c r="Q192" s="58">
        <v>3.55</v>
      </c>
      <c r="R192" s="127">
        <v>2.31</v>
      </c>
      <c r="S192" s="32"/>
      <c r="T192" s="32"/>
      <c r="U192" s="32"/>
      <c r="V192" s="32"/>
      <c r="AE192" s="32"/>
      <c r="AF192" s="32"/>
      <c r="AG192" s="32"/>
      <c r="AH192" s="32"/>
    </row>
    <row r="193" spans="1:34" s="48" customFormat="1" ht="15" x14ac:dyDescent="0.25">
      <c r="A193" s="574">
        <v>2014</v>
      </c>
      <c r="B193" s="221" t="s">
        <v>55</v>
      </c>
      <c r="C193" s="232">
        <v>83.69</v>
      </c>
      <c r="D193" s="226">
        <v>83.69</v>
      </c>
      <c r="E193" s="226">
        <v>83.79</v>
      </c>
      <c r="F193" s="233">
        <v>82.82</v>
      </c>
      <c r="G193" s="232">
        <v>0.3</v>
      </c>
      <c r="H193" s="226">
        <v>0.3</v>
      </c>
      <c r="I193" s="226">
        <v>0.19</v>
      </c>
      <c r="J193" s="233">
        <v>0.47</v>
      </c>
      <c r="K193" s="232">
        <v>0.3</v>
      </c>
      <c r="L193" s="226">
        <v>0.3</v>
      </c>
      <c r="M193" s="226">
        <v>0.19</v>
      </c>
      <c r="N193" s="233">
        <v>0.47</v>
      </c>
      <c r="O193" s="232">
        <v>3.84</v>
      </c>
      <c r="P193" s="226">
        <v>3.84</v>
      </c>
      <c r="Q193" s="226">
        <v>3.51</v>
      </c>
      <c r="R193" s="233">
        <v>2.33</v>
      </c>
    </row>
    <row r="194" spans="1:34" s="48" customFormat="1" ht="15" x14ac:dyDescent="0.25">
      <c r="A194" s="574"/>
      <c r="B194" s="56" t="s">
        <v>56</v>
      </c>
      <c r="C194" s="128">
        <v>84.03</v>
      </c>
      <c r="D194" s="336">
        <v>84.03</v>
      </c>
      <c r="E194">
        <v>84.3</v>
      </c>
      <c r="F194" s="129">
        <v>82.91</v>
      </c>
      <c r="G194" s="128">
        <v>0.41</v>
      </c>
      <c r="H194" s="336">
        <v>0.41</v>
      </c>
      <c r="I194" s="336">
        <v>0.6</v>
      </c>
      <c r="J194" s="129">
        <v>0.11</v>
      </c>
      <c r="K194" s="128">
        <v>0.71</v>
      </c>
      <c r="L194" s="336">
        <v>0.71</v>
      </c>
      <c r="M194" s="336">
        <v>0.8</v>
      </c>
      <c r="N194" s="129">
        <v>0.57999999999999996</v>
      </c>
      <c r="O194" s="128">
        <v>3.6</v>
      </c>
      <c r="P194" s="336">
        <v>3.6</v>
      </c>
      <c r="Q194" s="336">
        <v>3.8</v>
      </c>
      <c r="R194" s="129">
        <v>2.31</v>
      </c>
    </row>
    <row r="195" spans="1:34" s="48" customFormat="1" ht="15" x14ac:dyDescent="0.25">
      <c r="A195" s="574"/>
      <c r="B195" s="56" t="s">
        <v>57</v>
      </c>
      <c r="C195" s="128">
        <v>84.34</v>
      </c>
      <c r="D195" s="336">
        <v>84.34</v>
      </c>
      <c r="E195" s="336">
        <v>84.57</v>
      </c>
      <c r="F195" s="129">
        <v>83.01</v>
      </c>
      <c r="G195" s="128">
        <v>0.37</v>
      </c>
      <c r="H195" s="336">
        <v>0.37</v>
      </c>
      <c r="I195" s="336">
        <v>0.32</v>
      </c>
      <c r="J195" s="129">
        <v>0.12</v>
      </c>
      <c r="K195" s="128">
        <v>1.08</v>
      </c>
      <c r="L195" s="336">
        <v>1.08</v>
      </c>
      <c r="M195" s="336">
        <v>1.1200000000000001</v>
      </c>
      <c r="N195" s="129">
        <v>0.7</v>
      </c>
      <c r="O195" s="128">
        <v>3.48</v>
      </c>
      <c r="P195" s="336">
        <v>3.48</v>
      </c>
      <c r="Q195" s="336">
        <v>3.81</v>
      </c>
      <c r="R195" s="129">
        <v>2.2799999999999998</v>
      </c>
    </row>
    <row r="196" spans="1:34" s="48" customFormat="1" ht="15" x14ac:dyDescent="0.25">
      <c r="A196" s="574"/>
      <c r="B196" s="56" t="s">
        <v>58</v>
      </c>
      <c r="C196" s="128">
        <v>84.55</v>
      </c>
      <c r="D196" s="336">
        <v>84.55</v>
      </c>
      <c r="E196" s="336">
        <v>84.78</v>
      </c>
      <c r="F196" s="129">
        <v>83.37</v>
      </c>
      <c r="G196" s="128">
        <v>0.25</v>
      </c>
      <c r="H196" s="336">
        <v>0.25</v>
      </c>
      <c r="I196" s="336">
        <v>0.25</v>
      </c>
      <c r="J196" s="129">
        <v>0.43</v>
      </c>
      <c r="K196" s="128">
        <v>1.34</v>
      </c>
      <c r="L196" s="336">
        <v>1.34</v>
      </c>
      <c r="M196" s="336">
        <v>1.37</v>
      </c>
      <c r="N196" s="129">
        <v>1.1399999999999999</v>
      </c>
      <c r="O196" s="128">
        <v>3.45</v>
      </c>
      <c r="P196" s="336">
        <v>3.45</v>
      </c>
      <c r="Q196" s="336">
        <v>3.75</v>
      </c>
      <c r="R196" s="129">
        <v>2.1800000000000002</v>
      </c>
    </row>
    <row r="197" spans="1:34" s="48" customFormat="1" ht="15" x14ac:dyDescent="0.25">
      <c r="A197" s="574"/>
      <c r="B197" s="56" t="s">
        <v>59</v>
      </c>
      <c r="C197" s="128">
        <v>84.86</v>
      </c>
      <c r="D197" s="336">
        <v>84.86</v>
      </c>
      <c r="E197" s="336">
        <v>84.93</v>
      </c>
      <c r="F197" s="129">
        <v>83.45</v>
      </c>
      <c r="G197" s="128">
        <v>0.36</v>
      </c>
      <c r="H197" s="336">
        <v>0.36</v>
      </c>
      <c r="I197" s="336">
        <v>0.18</v>
      </c>
      <c r="J197" s="129">
        <v>0.1</v>
      </c>
      <c r="K197" s="128">
        <v>1.7</v>
      </c>
      <c r="L197" s="336">
        <v>1.7</v>
      </c>
      <c r="M197" s="336">
        <v>1.56</v>
      </c>
      <c r="N197" s="129">
        <v>1.24</v>
      </c>
      <c r="O197" s="128">
        <v>3.38</v>
      </c>
      <c r="P197" s="336">
        <v>3.38</v>
      </c>
      <c r="Q197" s="336">
        <v>3.61</v>
      </c>
      <c r="R197" s="129">
        <v>2.23</v>
      </c>
    </row>
    <row r="198" spans="1:34" s="48" customFormat="1" ht="15" x14ac:dyDescent="0.25">
      <c r="A198" s="574"/>
      <c r="B198" s="56" t="s">
        <v>60</v>
      </c>
      <c r="C198" s="128">
        <v>85.21</v>
      </c>
      <c r="D198" s="336">
        <v>85.21</v>
      </c>
      <c r="E198" s="336">
        <v>85.11</v>
      </c>
      <c r="F198" s="129">
        <v>83.7</v>
      </c>
      <c r="G198" s="128">
        <v>0.41</v>
      </c>
      <c r="H198" s="336">
        <v>0.41</v>
      </c>
      <c r="I198" s="336">
        <v>0.2</v>
      </c>
      <c r="J198" s="129">
        <v>0.3</v>
      </c>
      <c r="K198" s="128">
        <v>2.12</v>
      </c>
      <c r="L198" s="336">
        <v>2.12</v>
      </c>
      <c r="M198" s="336">
        <v>1.76</v>
      </c>
      <c r="N198" s="129">
        <v>1.54</v>
      </c>
      <c r="O198" s="128">
        <v>3.33</v>
      </c>
      <c r="P198" s="336">
        <v>3.33</v>
      </c>
      <c r="Q198" s="336">
        <v>3.29</v>
      </c>
      <c r="R198" s="129">
        <v>2.4700000000000002</v>
      </c>
    </row>
    <row r="199" spans="1:34" s="48" customFormat="1" ht="15" x14ac:dyDescent="0.25">
      <c r="A199" s="574"/>
      <c r="B199" s="56" t="s">
        <v>61</v>
      </c>
      <c r="C199" s="128">
        <v>85.43</v>
      </c>
      <c r="D199" s="336">
        <v>85.43</v>
      </c>
      <c r="E199" s="336">
        <v>85.37</v>
      </c>
      <c r="F199" s="129">
        <v>83.74</v>
      </c>
      <c r="G199" s="128">
        <v>0.26</v>
      </c>
      <c r="H199" s="336">
        <v>0.26</v>
      </c>
      <c r="I199" s="336">
        <v>0.31</v>
      </c>
      <c r="J199" s="129">
        <v>0.05</v>
      </c>
      <c r="K199" s="128">
        <v>2.38</v>
      </c>
      <c r="L199" s="336">
        <v>2.38</v>
      </c>
      <c r="M199" s="336">
        <v>2.08</v>
      </c>
      <c r="N199" s="129">
        <v>1.59</v>
      </c>
      <c r="O199" s="128">
        <v>3.33</v>
      </c>
      <c r="P199" s="336">
        <v>3.33</v>
      </c>
      <c r="Q199" s="336">
        <v>3.22</v>
      </c>
      <c r="R199" s="129">
        <v>2.4300000000000002</v>
      </c>
    </row>
    <row r="200" spans="1:34" s="48" customFormat="1" ht="15" x14ac:dyDescent="0.25">
      <c r="A200" s="574"/>
      <c r="B200" s="56" t="s">
        <v>62</v>
      </c>
      <c r="C200" s="128">
        <v>85.57</v>
      </c>
      <c r="D200" s="336">
        <v>85.57</v>
      </c>
      <c r="E200" s="336">
        <v>85.48</v>
      </c>
      <c r="F200" s="129">
        <v>83.79</v>
      </c>
      <c r="G200" s="128">
        <v>0.17</v>
      </c>
      <c r="H200" s="336">
        <v>0.17</v>
      </c>
      <c r="I200" s="336">
        <v>0.13</v>
      </c>
      <c r="J200" s="129">
        <v>0.06</v>
      </c>
      <c r="K200" s="128">
        <v>2.56</v>
      </c>
      <c r="L200" s="336">
        <v>2.56</v>
      </c>
      <c r="M200" s="336">
        <v>2.21</v>
      </c>
      <c r="N200" s="129">
        <v>1.65</v>
      </c>
      <c r="O200" s="128">
        <v>3.25</v>
      </c>
      <c r="P200" s="336">
        <v>3.25</v>
      </c>
      <c r="Q200" s="336">
        <v>3.16</v>
      </c>
      <c r="R200" s="129">
        <v>2.31</v>
      </c>
    </row>
    <row r="201" spans="1:34" s="48" customFormat="1" ht="15" x14ac:dyDescent="0.25">
      <c r="A201" s="574"/>
      <c r="B201" s="56" t="s">
        <v>63</v>
      </c>
      <c r="C201" s="128">
        <v>85.71</v>
      </c>
      <c r="D201" s="336">
        <v>85.71</v>
      </c>
      <c r="E201" s="336">
        <v>85.64</v>
      </c>
      <c r="F201" s="129">
        <v>84.07</v>
      </c>
      <c r="G201" s="128">
        <v>0.16</v>
      </c>
      <c r="H201" s="336">
        <v>0.16</v>
      </c>
      <c r="I201" s="336">
        <v>0.19</v>
      </c>
      <c r="J201" s="129">
        <v>0.33</v>
      </c>
      <c r="K201" s="128">
        <v>2.72</v>
      </c>
      <c r="L201" s="336">
        <v>2.72</v>
      </c>
      <c r="M201" s="336">
        <v>2.4</v>
      </c>
      <c r="N201" s="129">
        <v>1.99</v>
      </c>
      <c r="O201" s="128">
        <v>3.2</v>
      </c>
      <c r="P201" s="336">
        <v>3.2</v>
      </c>
      <c r="Q201" s="336">
        <v>3.16</v>
      </c>
      <c r="R201" s="129">
        <v>2.23</v>
      </c>
    </row>
    <row r="202" spans="1:34" s="48" customFormat="1" ht="15" x14ac:dyDescent="0.25">
      <c r="A202" s="574"/>
      <c r="B202" s="56" t="s">
        <v>64</v>
      </c>
      <c r="C202" s="128">
        <v>85.91</v>
      </c>
      <c r="D202" s="336">
        <v>85.91</v>
      </c>
      <c r="E202" s="336">
        <v>85.86</v>
      </c>
      <c r="F202" s="129">
        <v>84.12</v>
      </c>
      <c r="G202" s="128">
        <v>0.23</v>
      </c>
      <c r="H202" s="336">
        <v>0.23</v>
      </c>
      <c r="I202" s="336">
        <v>0.26</v>
      </c>
      <c r="J202" s="129">
        <v>0.06</v>
      </c>
      <c r="K202" s="128">
        <v>2.96</v>
      </c>
      <c r="L202" s="336">
        <v>2.96</v>
      </c>
      <c r="M202" s="336">
        <v>2.66</v>
      </c>
      <c r="N202" s="129">
        <v>2.0499999999999998</v>
      </c>
      <c r="O202" s="128">
        <v>3.24</v>
      </c>
      <c r="P202" s="336">
        <v>3.24</v>
      </c>
      <c r="Q202" s="336">
        <v>3.13</v>
      </c>
      <c r="R202" s="129">
        <v>2.2000000000000002</v>
      </c>
    </row>
    <row r="203" spans="1:34" s="48" customFormat="1" ht="15" x14ac:dyDescent="0.25">
      <c r="A203" s="574"/>
      <c r="B203" s="56" t="s">
        <v>65</v>
      </c>
      <c r="C203" s="128">
        <v>86.08</v>
      </c>
      <c r="D203" s="336">
        <v>86.08</v>
      </c>
      <c r="E203" s="336">
        <v>86.03</v>
      </c>
      <c r="F203" s="129">
        <v>84.2</v>
      </c>
      <c r="G203" s="128">
        <v>0.2</v>
      </c>
      <c r="H203" s="336">
        <v>0.2</v>
      </c>
      <c r="I203" s="336">
        <v>0.2</v>
      </c>
      <c r="J203" s="129">
        <v>0.09</v>
      </c>
      <c r="K203" s="128">
        <v>3.17</v>
      </c>
      <c r="L203" s="336">
        <v>3.17</v>
      </c>
      <c r="M203" s="336">
        <v>2.87</v>
      </c>
      <c r="N203" s="129">
        <v>2.15</v>
      </c>
      <c r="O203" s="128">
        <v>3.3</v>
      </c>
      <c r="P203" s="336">
        <v>3.3</v>
      </c>
      <c r="Q203" s="336">
        <v>3.08</v>
      </c>
      <c r="R203" s="129">
        <v>2.2400000000000002</v>
      </c>
    </row>
    <row r="204" spans="1:34" x14ac:dyDescent="0.25">
      <c r="A204" s="574"/>
      <c r="B204" s="37" t="s">
        <v>66</v>
      </c>
      <c r="C204" s="126">
        <v>86.2</v>
      </c>
      <c r="D204" s="39">
        <v>86.2</v>
      </c>
      <c r="E204" s="39">
        <v>86.11</v>
      </c>
      <c r="F204" s="148">
        <v>84.14</v>
      </c>
      <c r="G204" s="118">
        <v>0.14000000000000001</v>
      </c>
      <c r="H204" s="88">
        <v>0.14000000000000001</v>
      </c>
      <c r="I204" s="88">
        <v>0.09</v>
      </c>
      <c r="J204" s="119">
        <v>-7.0000000000000007E-2</v>
      </c>
      <c r="K204" s="118">
        <v>3.31</v>
      </c>
      <c r="L204" s="88">
        <v>3.31</v>
      </c>
      <c r="M204" s="88">
        <v>2.96</v>
      </c>
      <c r="N204" s="119">
        <v>2.08</v>
      </c>
      <c r="O204" s="328">
        <v>3.31</v>
      </c>
      <c r="P204" s="58">
        <v>3.31</v>
      </c>
      <c r="Q204" s="58">
        <v>2.96</v>
      </c>
      <c r="R204" s="127">
        <v>2.08</v>
      </c>
      <c r="S204" s="32"/>
      <c r="T204" s="32"/>
      <c r="U204" s="32"/>
      <c r="V204" s="32"/>
      <c r="AE204" s="32"/>
      <c r="AF204" s="32"/>
      <c r="AG204" s="32"/>
      <c r="AH204" s="32"/>
    </row>
    <row r="205" spans="1:34" s="48" customFormat="1" ht="15" x14ac:dyDescent="0.25">
      <c r="A205" s="574">
        <v>2015</v>
      </c>
      <c r="B205" s="221" t="s">
        <v>55</v>
      </c>
      <c r="C205" s="232">
        <v>86.55</v>
      </c>
      <c r="D205" s="226">
        <v>86.55</v>
      </c>
      <c r="E205" s="226">
        <v>86.27</v>
      </c>
      <c r="F205" s="233">
        <v>84.29</v>
      </c>
      <c r="G205" s="232">
        <v>0.4</v>
      </c>
      <c r="H205" s="226">
        <v>0.4</v>
      </c>
      <c r="I205" s="226">
        <v>0.19</v>
      </c>
      <c r="J205" s="233">
        <v>0.18</v>
      </c>
      <c r="K205" s="232">
        <v>0.4</v>
      </c>
      <c r="L205" s="226">
        <v>0.4</v>
      </c>
      <c r="M205" s="226">
        <v>0.19</v>
      </c>
      <c r="N205" s="233">
        <v>0.18</v>
      </c>
      <c r="O205" s="232">
        <v>3.42</v>
      </c>
      <c r="P205" s="226">
        <v>3.42</v>
      </c>
      <c r="Q205" s="226">
        <v>2.96</v>
      </c>
      <c r="R205" s="233">
        <v>1.78</v>
      </c>
    </row>
    <row r="206" spans="1:34" s="48" customFormat="1" ht="15" x14ac:dyDescent="0.25">
      <c r="A206" s="574"/>
      <c r="B206" s="56" t="s">
        <v>56</v>
      </c>
      <c r="C206" s="128">
        <v>86.95</v>
      </c>
      <c r="D206" s="336">
        <v>86.95</v>
      </c>
      <c r="E206">
        <v>86.54</v>
      </c>
      <c r="F206" s="129">
        <v>84.74</v>
      </c>
      <c r="G206" s="128">
        <v>0.47</v>
      </c>
      <c r="H206" s="336">
        <v>0.47</v>
      </c>
      <c r="I206" s="336">
        <v>0.31</v>
      </c>
      <c r="J206" s="129">
        <v>0.53</v>
      </c>
      <c r="K206" s="128">
        <v>0.87</v>
      </c>
      <c r="L206" s="336">
        <v>0.87</v>
      </c>
      <c r="M206" s="336">
        <v>0.5</v>
      </c>
      <c r="N206" s="129">
        <v>0.71</v>
      </c>
      <c r="O206" s="128">
        <v>3.48</v>
      </c>
      <c r="P206" s="336">
        <v>3.48</v>
      </c>
      <c r="Q206" s="336">
        <v>2.66</v>
      </c>
      <c r="R206" s="129">
        <v>2.21</v>
      </c>
    </row>
    <row r="207" spans="1:34" s="48" customFormat="1" ht="15" x14ac:dyDescent="0.25">
      <c r="A207" s="574"/>
      <c r="B207" s="56" t="s">
        <v>57</v>
      </c>
      <c r="C207" s="128">
        <v>87.26</v>
      </c>
      <c r="D207" s="336">
        <v>87.26</v>
      </c>
      <c r="E207" s="336">
        <v>86.89</v>
      </c>
      <c r="F207" s="129">
        <v>84.88</v>
      </c>
      <c r="G207" s="128">
        <v>0.35</v>
      </c>
      <c r="H207" s="336">
        <v>0.35</v>
      </c>
      <c r="I207" s="336">
        <v>0.4</v>
      </c>
      <c r="J207" s="129">
        <v>0.16</v>
      </c>
      <c r="K207" s="128">
        <v>1.23</v>
      </c>
      <c r="L207" s="336">
        <v>1.23</v>
      </c>
      <c r="M207" s="336">
        <v>0.91</v>
      </c>
      <c r="N207" s="129">
        <v>0.87</v>
      </c>
      <c r="O207" s="128">
        <v>3.46</v>
      </c>
      <c r="P207" s="336">
        <v>3.46</v>
      </c>
      <c r="Q207" s="336">
        <v>2.75</v>
      </c>
      <c r="R207" s="129">
        <v>2.25</v>
      </c>
    </row>
    <row r="208" spans="1:34" s="48" customFormat="1" ht="15" x14ac:dyDescent="0.25">
      <c r="A208" s="574"/>
      <c r="B208" s="56" t="s">
        <v>58</v>
      </c>
      <c r="C208" s="128">
        <v>87.6</v>
      </c>
      <c r="D208" s="336">
        <v>87.6</v>
      </c>
      <c r="E208" s="336">
        <v>87.16</v>
      </c>
      <c r="F208" s="129">
        <v>85.29</v>
      </c>
      <c r="G208" s="128">
        <v>0.39</v>
      </c>
      <c r="H208" s="336">
        <v>0.39</v>
      </c>
      <c r="I208" s="336">
        <v>0.3</v>
      </c>
      <c r="J208" s="129">
        <v>0.49</v>
      </c>
      <c r="K208" s="128">
        <v>1.62</v>
      </c>
      <c r="L208" s="336">
        <v>1.62</v>
      </c>
      <c r="M208" s="336">
        <v>1.22</v>
      </c>
      <c r="N208" s="129">
        <v>1.37</v>
      </c>
      <c r="O208" s="128">
        <v>3.6</v>
      </c>
      <c r="P208" s="336">
        <v>3.6</v>
      </c>
      <c r="Q208" s="336">
        <v>2.81</v>
      </c>
      <c r="R208" s="129">
        <v>2.31</v>
      </c>
    </row>
    <row r="209" spans="1:34" s="48" customFormat="1" ht="15" x14ac:dyDescent="0.25">
      <c r="A209" s="574"/>
      <c r="B209" s="56" t="s">
        <v>59</v>
      </c>
      <c r="C209" s="128">
        <v>87.95</v>
      </c>
      <c r="D209" s="336">
        <v>87.95</v>
      </c>
      <c r="E209" s="336">
        <v>87.53</v>
      </c>
      <c r="F209" s="129">
        <v>85.57</v>
      </c>
      <c r="G209" s="128">
        <v>0.4</v>
      </c>
      <c r="H209" s="336">
        <v>0.4</v>
      </c>
      <c r="I209" s="336">
        <v>0.42</v>
      </c>
      <c r="J209" s="129">
        <v>0.32</v>
      </c>
      <c r="K209" s="128">
        <v>2.0299999999999998</v>
      </c>
      <c r="L209" s="336">
        <v>2.0299999999999998</v>
      </c>
      <c r="M209" s="336">
        <v>1.65</v>
      </c>
      <c r="N209" s="129">
        <v>1.69</v>
      </c>
      <c r="O209" s="128">
        <v>3.65</v>
      </c>
      <c r="P209" s="336">
        <v>3.65</v>
      </c>
      <c r="Q209" s="336">
        <v>3.05</v>
      </c>
      <c r="R209" s="129">
        <v>2.54</v>
      </c>
    </row>
    <row r="210" spans="1:34" s="48" customFormat="1" ht="15" x14ac:dyDescent="0.25">
      <c r="A210" s="574"/>
      <c r="B210" s="56" t="s">
        <v>60</v>
      </c>
      <c r="C210" s="128">
        <v>88.31</v>
      </c>
      <c r="D210" s="336">
        <v>88.31</v>
      </c>
      <c r="E210" s="336">
        <v>87.8</v>
      </c>
      <c r="F210" s="129">
        <v>85.85</v>
      </c>
      <c r="G210" s="128">
        <v>0.41</v>
      </c>
      <c r="H210" s="336">
        <v>0.41</v>
      </c>
      <c r="I210" s="336">
        <v>0.31</v>
      </c>
      <c r="J210" s="129">
        <v>0.33</v>
      </c>
      <c r="K210" s="128">
        <v>2.4500000000000002</v>
      </c>
      <c r="L210" s="336">
        <v>2.4500000000000002</v>
      </c>
      <c r="M210" s="336">
        <v>1.96</v>
      </c>
      <c r="N210" s="129">
        <v>2.02</v>
      </c>
      <c r="O210" s="128">
        <v>3.65</v>
      </c>
      <c r="P210" s="336">
        <v>3.65</v>
      </c>
      <c r="Q210" s="336">
        <v>3.16</v>
      </c>
      <c r="R210" s="129">
        <v>2.56</v>
      </c>
    </row>
    <row r="211" spans="1:34" s="48" customFormat="1" ht="15" x14ac:dyDescent="0.25">
      <c r="A211" s="574"/>
      <c r="B211" s="56" t="s">
        <v>61</v>
      </c>
      <c r="C211" s="128">
        <v>88.55</v>
      </c>
      <c r="D211" s="336">
        <v>88.55</v>
      </c>
      <c r="E211" s="336">
        <v>88.2</v>
      </c>
      <c r="F211" s="129">
        <v>85.91</v>
      </c>
      <c r="G211" s="128">
        <v>0.27</v>
      </c>
      <c r="H211" s="336">
        <v>0.27</v>
      </c>
      <c r="I211" s="336">
        <v>0.46</v>
      </c>
      <c r="J211" s="129">
        <v>0.08</v>
      </c>
      <c r="K211" s="128">
        <v>2.73</v>
      </c>
      <c r="L211" s="336">
        <v>2.73</v>
      </c>
      <c r="M211" s="336">
        <v>2.4300000000000002</v>
      </c>
      <c r="N211" s="129">
        <v>2.1</v>
      </c>
      <c r="O211" s="128">
        <v>3.66</v>
      </c>
      <c r="P211" s="336">
        <v>3.66</v>
      </c>
      <c r="Q211" s="336">
        <v>3.32</v>
      </c>
      <c r="R211" s="129">
        <v>2.6</v>
      </c>
    </row>
    <row r="212" spans="1:34" s="48" customFormat="1" ht="15" x14ac:dyDescent="0.25">
      <c r="A212" s="574"/>
      <c r="B212" s="56" t="s">
        <v>62</v>
      </c>
      <c r="C212" s="128">
        <v>88.82</v>
      </c>
      <c r="D212" s="336">
        <v>88.82</v>
      </c>
      <c r="E212" s="336">
        <v>88.36</v>
      </c>
      <c r="F212" s="129">
        <v>86.11</v>
      </c>
      <c r="G212" s="128">
        <v>0.3</v>
      </c>
      <c r="H212" s="336">
        <v>0.3</v>
      </c>
      <c r="I212" s="336">
        <v>0.18</v>
      </c>
      <c r="J212" s="129">
        <v>0.23</v>
      </c>
      <c r="K212" s="128">
        <v>3.04</v>
      </c>
      <c r="L212" s="336">
        <v>3.04</v>
      </c>
      <c r="M212" s="336">
        <v>2.61</v>
      </c>
      <c r="N212" s="129">
        <v>2.34</v>
      </c>
      <c r="O212" s="128">
        <v>3.79</v>
      </c>
      <c r="P212" s="336">
        <v>3.79</v>
      </c>
      <c r="Q212" s="336">
        <v>3.37</v>
      </c>
      <c r="R212" s="129">
        <v>2.77</v>
      </c>
    </row>
    <row r="213" spans="1:34" s="48" customFormat="1" ht="15" x14ac:dyDescent="0.25">
      <c r="A213" s="574"/>
      <c r="B213" s="56" t="s">
        <v>63</v>
      </c>
      <c r="C213" s="128">
        <v>89.21</v>
      </c>
      <c r="D213" s="336">
        <v>89.21</v>
      </c>
      <c r="E213" s="336">
        <v>88.59</v>
      </c>
      <c r="F213" s="129">
        <v>86.45</v>
      </c>
      <c r="G213" s="128">
        <v>0.44</v>
      </c>
      <c r="H213" s="336">
        <v>0.44</v>
      </c>
      <c r="I213" s="336">
        <v>0.26</v>
      </c>
      <c r="J213" s="129">
        <v>0.4</v>
      </c>
      <c r="K213" s="128">
        <v>3.49</v>
      </c>
      <c r="L213" s="336">
        <v>3.49</v>
      </c>
      <c r="M213" s="336">
        <v>2.88</v>
      </c>
      <c r="N213" s="129">
        <v>2.75</v>
      </c>
      <c r="O213" s="128">
        <v>4.08</v>
      </c>
      <c r="P213" s="336">
        <v>4.08</v>
      </c>
      <c r="Q213" s="336">
        <v>3.45</v>
      </c>
      <c r="R213" s="129">
        <v>2.84</v>
      </c>
    </row>
    <row r="214" spans="1:34" s="48" customFormat="1" ht="15" x14ac:dyDescent="0.25">
      <c r="A214" s="574"/>
      <c r="B214" s="56" t="s">
        <v>64</v>
      </c>
      <c r="C214" s="128">
        <v>89.53</v>
      </c>
      <c r="D214" s="336">
        <v>89.53</v>
      </c>
      <c r="E214" s="336">
        <v>88.9</v>
      </c>
      <c r="F214" s="129">
        <v>86.55</v>
      </c>
      <c r="G214" s="128">
        <v>0.36</v>
      </c>
      <c r="H214" s="336">
        <v>0.36</v>
      </c>
      <c r="I214" s="336">
        <v>0.35</v>
      </c>
      <c r="J214" s="129">
        <v>0.12</v>
      </c>
      <c r="K214" s="128">
        <v>3.86</v>
      </c>
      <c r="L214" s="336">
        <v>3.86</v>
      </c>
      <c r="M214" s="336">
        <v>3.24</v>
      </c>
      <c r="N214" s="129">
        <v>2.86</v>
      </c>
      <c r="O214" s="128">
        <v>4.22</v>
      </c>
      <c r="P214" s="336">
        <v>4.22</v>
      </c>
      <c r="Q214" s="336">
        <v>3.54</v>
      </c>
      <c r="R214" s="129">
        <v>2.89</v>
      </c>
    </row>
    <row r="215" spans="1:34" s="48" customFormat="1" ht="15" x14ac:dyDescent="0.25">
      <c r="A215" s="574"/>
      <c r="B215" s="56" t="s">
        <v>65</v>
      </c>
      <c r="C215" s="128">
        <v>89.68</v>
      </c>
      <c r="D215" s="336">
        <v>89.68</v>
      </c>
      <c r="E215" s="336">
        <v>89.13</v>
      </c>
      <c r="F215" s="129">
        <v>86.67</v>
      </c>
      <c r="G215" s="128">
        <v>0.17</v>
      </c>
      <c r="H215" s="336">
        <v>0.17</v>
      </c>
      <c r="I215" s="336">
        <v>0.26</v>
      </c>
      <c r="J215" s="129">
        <v>0.13</v>
      </c>
      <c r="K215" s="128">
        <v>4.04</v>
      </c>
      <c r="L215" s="336">
        <v>4.04</v>
      </c>
      <c r="M215" s="336">
        <v>3.51</v>
      </c>
      <c r="N215" s="129">
        <v>3</v>
      </c>
      <c r="O215" s="128">
        <v>4.1900000000000004</v>
      </c>
      <c r="P215" s="336">
        <v>4.1900000000000004</v>
      </c>
      <c r="Q215" s="336">
        <v>3.6</v>
      </c>
      <c r="R215" s="129">
        <v>2.93</v>
      </c>
    </row>
    <row r="216" spans="1:34" x14ac:dyDescent="0.25">
      <c r="A216" s="574"/>
      <c r="B216" s="37" t="s">
        <v>66</v>
      </c>
      <c r="C216" s="126">
        <v>89.86</v>
      </c>
      <c r="D216" s="39">
        <v>89.86</v>
      </c>
      <c r="E216" s="39">
        <v>89.25</v>
      </c>
      <c r="F216" s="148">
        <v>86.93</v>
      </c>
      <c r="G216" s="118">
        <v>0.19</v>
      </c>
      <c r="H216" s="88">
        <v>0.19</v>
      </c>
      <c r="I216" s="88">
        <v>0.14000000000000001</v>
      </c>
      <c r="J216" s="119">
        <v>0.31</v>
      </c>
      <c r="K216" s="118">
        <v>4.24</v>
      </c>
      <c r="L216" s="88">
        <v>4.24</v>
      </c>
      <c r="M216" s="88">
        <v>3.65</v>
      </c>
      <c r="N216" s="119">
        <v>3.32</v>
      </c>
      <c r="O216" s="328">
        <v>4.24</v>
      </c>
      <c r="P216" s="58">
        <v>4.24</v>
      </c>
      <c r="Q216" s="58">
        <v>3.65</v>
      </c>
      <c r="R216" s="127">
        <v>3.32</v>
      </c>
      <c r="S216" s="32"/>
      <c r="T216" s="32"/>
      <c r="U216" s="32"/>
      <c r="V216" s="32"/>
      <c r="AE216" s="32"/>
      <c r="AF216" s="32"/>
      <c r="AG216" s="32"/>
      <c r="AH216" s="32"/>
    </row>
    <row r="217" spans="1:34" s="48" customFormat="1" ht="15" x14ac:dyDescent="0.25">
      <c r="A217" s="574">
        <v>2016</v>
      </c>
      <c r="B217" s="221" t="s">
        <v>55</v>
      </c>
      <c r="C217" s="232">
        <v>90.22</v>
      </c>
      <c r="D217" s="226">
        <v>90.22</v>
      </c>
      <c r="E217" s="226">
        <v>89.59</v>
      </c>
      <c r="F217" s="233">
        <v>87.46</v>
      </c>
      <c r="G217" s="232">
        <v>0.4</v>
      </c>
      <c r="H217" s="226">
        <v>0.4</v>
      </c>
      <c r="I217" s="226">
        <v>0.37</v>
      </c>
      <c r="J217" s="233">
        <v>0.61</v>
      </c>
      <c r="K217" s="232">
        <v>0.4</v>
      </c>
      <c r="L217" s="226">
        <v>0.4</v>
      </c>
      <c r="M217" s="226">
        <v>0.37</v>
      </c>
      <c r="N217" s="233">
        <v>0.61</v>
      </c>
      <c r="O217" s="232">
        <v>4.24</v>
      </c>
      <c r="P217" s="226">
        <v>4.24</v>
      </c>
      <c r="Q217" s="226">
        <v>3.84</v>
      </c>
      <c r="R217" s="233">
        <v>3.76</v>
      </c>
    </row>
    <row r="218" spans="1:34" s="48" customFormat="1" ht="15" x14ac:dyDescent="0.25">
      <c r="A218" s="574"/>
      <c r="B218" s="56" t="s">
        <v>56</v>
      </c>
      <c r="C218" s="128">
        <v>90.64</v>
      </c>
      <c r="D218" s="336">
        <v>90.64</v>
      </c>
      <c r="E218">
        <v>89.84</v>
      </c>
      <c r="F218" s="129">
        <v>87.59</v>
      </c>
      <c r="G218" s="128">
        <v>0.46</v>
      </c>
      <c r="H218" s="336">
        <v>0.46</v>
      </c>
      <c r="I218" s="336">
        <v>0.28000000000000003</v>
      </c>
      <c r="J218" s="129">
        <v>0.14000000000000001</v>
      </c>
      <c r="K218" s="128">
        <v>0.87</v>
      </c>
      <c r="L218" s="336">
        <v>0.87</v>
      </c>
      <c r="M218" s="336">
        <v>0.66</v>
      </c>
      <c r="N218" s="129">
        <v>0.75</v>
      </c>
      <c r="O218" s="128">
        <v>4.24</v>
      </c>
      <c r="P218" s="336">
        <v>4.24</v>
      </c>
      <c r="Q218" s="336">
        <v>3.81</v>
      </c>
      <c r="R218" s="129">
        <v>3.36</v>
      </c>
    </row>
    <row r="219" spans="1:34" s="48" customFormat="1" ht="15" x14ac:dyDescent="0.25">
      <c r="A219" s="574"/>
      <c r="B219" s="56" t="s">
        <v>57</v>
      </c>
      <c r="C219" s="128">
        <v>90.88</v>
      </c>
      <c r="D219" s="336">
        <v>90.88</v>
      </c>
      <c r="E219" s="336">
        <v>90.21</v>
      </c>
      <c r="F219" s="129">
        <v>87.75</v>
      </c>
      <c r="G219" s="128">
        <v>0.27</v>
      </c>
      <c r="H219" s="336">
        <v>0.27</v>
      </c>
      <c r="I219" s="336">
        <v>0.41</v>
      </c>
      <c r="J219" s="129">
        <v>0.18</v>
      </c>
      <c r="K219" s="128">
        <v>1.1399999999999999</v>
      </c>
      <c r="L219" s="336">
        <v>1.1399999999999999</v>
      </c>
      <c r="M219" s="336">
        <v>1.07</v>
      </c>
      <c r="N219" s="129">
        <v>0.94</v>
      </c>
      <c r="O219" s="128">
        <v>4.1500000000000004</v>
      </c>
      <c r="P219" s="336">
        <v>4.1500000000000004</v>
      </c>
      <c r="Q219" s="336">
        <v>3.82</v>
      </c>
      <c r="R219" s="129">
        <v>3.38</v>
      </c>
    </row>
    <row r="220" spans="1:34" s="48" customFormat="1" ht="15" x14ac:dyDescent="0.25">
      <c r="A220" s="574"/>
      <c r="B220" s="56" t="s">
        <v>58</v>
      </c>
      <c r="C220" s="128">
        <v>91.35</v>
      </c>
      <c r="D220" s="336">
        <v>91.35</v>
      </c>
      <c r="E220" s="336">
        <v>90.58</v>
      </c>
      <c r="F220" s="129">
        <v>89.32</v>
      </c>
      <c r="G220" s="128">
        <v>0.51</v>
      </c>
      <c r="H220" s="336">
        <v>0.51</v>
      </c>
      <c r="I220" s="336">
        <v>0.41</v>
      </c>
      <c r="J220" s="129">
        <v>1.79</v>
      </c>
      <c r="K220" s="128">
        <v>1.66</v>
      </c>
      <c r="L220" s="336">
        <v>1.66</v>
      </c>
      <c r="M220" s="336">
        <v>1.49</v>
      </c>
      <c r="N220" s="129">
        <v>2.74</v>
      </c>
      <c r="O220" s="128">
        <v>4.28</v>
      </c>
      <c r="P220" s="336">
        <v>4.28</v>
      </c>
      <c r="Q220" s="336">
        <v>3.93</v>
      </c>
      <c r="R220" s="129">
        <v>4.72</v>
      </c>
    </row>
    <row r="221" spans="1:34" s="48" customFormat="1" ht="15" x14ac:dyDescent="0.25">
      <c r="A221" s="574"/>
      <c r="B221" s="56" t="s">
        <v>59</v>
      </c>
      <c r="C221" s="128">
        <v>91.68</v>
      </c>
      <c r="D221" s="336">
        <v>91.68</v>
      </c>
      <c r="E221" s="336">
        <v>90.98</v>
      </c>
      <c r="F221" s="129">
        <v>89.74</v>
      </c>
      <c r="G221" s="128">
        <v>0.37</v>
      </c>
      <c r="H221" s="336">
        <v>0.37</v>
      </c>
      <c r="I221" s="336">
        <v>0.44</v>
      </c>
      <c r="J221" s="129">
        <v>0.48</v>
      </c>
      <c r="K221" s="128">
        <v>2.0299999999999998</v>
      </c>
      <c r="L221" s="336">
        <v>2.0299999999999998</v>
      </c>
      <c r="M221" s="336">
        <v>1.93</v>
      </c>
      <c r="N221" s="129">
        <v>3.23</v>
      </c>
      <c r="O221" s="128">
        <v>4.24</v>
      </c>
      <c r="P221" s="336">
        <v>4.24</v>
      </c>
      <c r="Q221" s="336">
        <v>3.94</v>
      </c>
      <c r="R221" s="129">
        <v>4.88</v>
      </c>
    </row>
    <row r="222" spans="1:34" s="48" customFormat="1" ht="15" x14ac:dyDescent="0.25">
      <c r="A222" s="574"/>
      <c r="B222" s="56" t="s">
        <v>60</v>
      </c>
      <c r="C222" s="128">
        <v>92</v>
      </c>
      <c r="D222" s="336">
        <v>92</v>
      </c>
      <c r="E222" s="336">
        <v>91.36</v>
      </c>
      <c r="F222" s="129">
        <v>89.88</v>
      </c>
      <c r="G222" s="128">
        <v>0.35</v>
      </c>
      <c r="H222" s="336">
        <v>0.35</v>
      </c>
      <c r="I222" s="336">
        <v>0.42</v>
      </c>
      <c r="J222" s="129">
        <v>0.15</v>
      </c>
      <c r="K222" s="128">
        <v>2.39</v>
      </c>
      <c r="L222" s="336">
        <v>2.39</v>
      </c>
      <c r="M222" s="336">
        <v>2.36</v>
      </c>
      <c r="N222" s="129">
        <v>3.39</v>
      </c>
      <c r="O222" s="128">
        <v>4.18</v>
      </c>
      <c r="P222" s="336">
        <v>4.18</v>
      </c>
      <c r="Q222" s="336">
        <v>4.0599999999999996</v>
      </c>
      <c r="R222" s="129">
        <v>4.7</v>
      </c>
    </row>
    <row r="223" spans="1:34" s="48" customFormat="1" ht="15" x14ac:dyDescent="0.25">
      <c r="A223" s="574"/>
      <c r="B223" s="56" t="s">
        <v>61</v>
      </c>
      <c r="C223" s="128">
        <v>92.23</v>
      </c>
      <c r="D223" s="336">
        <v>92.23</v>
      </c>
      <c r="E223" s="336">
        <v>91.68</v>
      </c>
      <c r="F223" s="129">
        <v>90.01</v>
      </c>
      <c r="G223" s="128">
        <v>0.25</v>
      </c>
      <c r="H223" s="336">
        <v>0.25</v>
      </c>
      <c r="I223" s="336">
        <v>0.34</v>
      </c>
      <c r="J223" s="129">
        <v>0.15</v>
      </c>
      <c r="K223" s="128">
        <v>2.64</v>
      </c>
      <c r="L223" s="336">
        <v>2.64</v>
      </c>
      <c r="M223" s="336">
        <v>2.72</v>
      </c>
      <c r="N223" s="129">
        <v>3.54</v>
      </c>
      <c r="O223" s="128">
        <v>4.1500000000000004</v>
      </c>
      <c r="P223" s="336">
        <v>4.1500000000000004</v>
      </c>
      <c r="Q223" s="336">
        <v>3.94</v>
      </c>
      <c r="R223" s="129">
        <v>4.7699999999999996</v>
      </c>
    </row>
    <row r="224" spans="1:34" s="48" customFormat="1" ht="15" x14ac:dyDescent="0.25">
      <c r="A224" s="574"/>
      <c r="B224" s="56" t="s">
        <v>62</v>
      </c>
      <c r="C224" s="128">
        <v>92.38</v>
      </c>
      <c r="D224" s="336">
        <v>92.38</v>
      </c>
      <c r="E224" s="336">
        <v>91.92</v>
      </c>
      <c r="F224" s="129">
        <v>90.43</v>
      </c>
      <c r="G224" s="128">
        <v>0.16</v>
      </c>
      <c r="H224" s="336">
        <v>0.16</v>
      </c>
      <c r="I224" s="336">
        <v>0.27</v>
      </c>
      <c r="J224" s="129">
        <v>0.46</v>
      </c>
      <c r="K224" s="128">
        <v>2.8</v>
      </c>
      <c r="L224" s="336">
        <v>2.8</v>
      </c>
      <c r="M224" s="336">
        <v>2.99</v>
      </c>
      <c r="N224" s="129">
        <v>4.0199999999999996</v>
      </c>
      <c r="O224" s="128">
        <v>4.01</v>
      </c>
      <c r="P224" s="336">
        <v>4.01</v>
      </c>
      <c r="Q224" s="336">
        <v>4.04</v>
      </c>
      <c r="R224" s="129">
        <v>5.0199999999999996</v>
      </c>
    </row>
    <row r="225" spans="1:34" s="48" customFormat="1" ht="15" x14ac:dyDescent="0.25">
      <c r="A225" s="574"/>
      <c r="B225" s="56" t="s">
        <v>63</v>
      </c>
      <c r="C225" s="128">
        <v>92.59</v>
      </c>
      <c r="D225" s="336">
        <v>92.59</v>
      </c>
      <c r="E225" s="336">
        <v>92.07</v>
      </c>
      <c r="F225" s="129">
        <v>91.41</v>
      </c>
      <c r="G225" s="128">
        <v>0.23</v>
      </c>
      <c r="H225" s="336">
        <v>0.23</v>
      </c>
      <c r="I225" s="336">
        <v>0.16</v>
      </c>
      <c r="J225" s="129">
        <v>1.08</v>
      </c>
      <c r="K225" s="128">
        <v>3.05</v>
      </c>
      <c r="L225" s="336">
        <v>3.05</v>
      </c>
      <c r="M225" s="336">
        <v>3.16</v>
      </c>
      <c r="N225" s="129">
        <v>5.15</v>
      </c>
      <c r="O225" s="128">
        <v>3.8</v>
      </c>
      <c r="P225" s="336">
        <v>3.8</v>
      </c>
      <c r="Q225" s="336">
        <v>3.93</v>
      </c>
      <c r="R225" s="129">
        <v>5.73</v>
      </c>
    </row>
    <row r="226" spans="1:34" s="48" customFormat="1" ht="15" x14ac:dyDescent="0.25">
      <c r="A226" s="574"/>
      <c r="B226" s="56" t="s">
        <v>64</v>
      </c>
      <c r="C226" s="128">
        <v>92.77</v>
      </c>
      <c r="D226" s="336">
        <v>92.77</v>
      </c>
      <c r="E226" s="336">
        <v>92.3</v>
      </c>
      <c r="F226" s="129">
        <v>91.53</v>
      </c>
      <c r="G226" s="128">
        <v>0.18</v>
      </c>
      <c r="H226" s="336">
        <v>0.18</v>
      </c>
      <c r="I226" s="336">
        <v>0.25</v>
      </c>
      <c r="J226" s="129">
        <v>0.14000000000000001</v>
      </c>
      <c r="K226" s="128">
        <v>3.24</v>
      </c>
      <c r="L226" s="336">
        <v>3.24</v>
      </c>
      <c r="M226" s="336">
        <v>3.42</v>
      </c>
      <c r="N226" s="129">
        <v>5.29</v>
      </c>
      <c r="O226" s="128">
        <v>3.61</v>
      </c>
      <c r="P226" s="336">
        <v>3.61</v>
      </c>
      <c r="Q226" s="336">
        <v>3.83</v>
      </c>
      <c r="R226" s="129">
        <v>5.75</v>
      </c>
    </row>
    <row r="227" spans="1:34" s="48" customFormat="1" ht="15" x14ac:dyDescent="0.25">
      <c r="A227" s="574"/>
      <c r="B227" s="56" t="s">
        <v>65</v>
      </c>
      <c r="C227" s="128">
        <v>93.02</v>
      </c>
      <c r="D227" s="336">
        <v>93.02</v>
      </c>
      <c r="E227" s="336">
        <v>92.54</v>
      </c>
      <c r="F227" s="129">
        <v>91.65</v>
      </c>
      <c r="G227" s="128">
        <v>0.27</v>
      </c>
      <c r="H227" s="336">
        <v>0.27</v>
      </c>
      <c r="I227" s="336">
        <v>0.25</v>
      </c>
      <c r="J227" s="129">
        <v>0.13</v>
      </c>
      <c r="K227" s="128">
        <v>3.52</v>
      </c>
      <c r="L227" s="336">
        <v>3.52</v>
      </c>
      <c r="M227" s="336">
        <v>3.68</v>
      </c>
      <c r="N227" s="129">
        <v>5.42</v>
      </c>
      <c r="O227" s="128">
        <v>3.72</v>
      </c>
      <c r="P227" s="336">
        <v>3.72</v>
      </c>
      <c r="Q227" s="336">
        <v>3.82</v>
      </c>
      <c r="R227" s="129">
        <v>5.75</v>
      </c>
    </row>
    <row r="228" spans="1:34" x14ac:dyDescent="0.25">
      <c r="A228" s="574"/>
      <c r="B228" s="37" t="s">
        <v>66</v>
      </c>
      <c r="C228" s="126">
        <v>93.19</v>
      </c>
      <c r="D228" s="39">
        <v>93.19</v>
      </c>
      <c r="E228" s="39">
        <v>92.68</v>
      </c>
      <c r="F228" s="148">
        <v>91.99</v>
      </c>
      <c r="G228" s="118">
        <v>0.18</v>
      </c>
      <c r="H228" s="88">
        <v>0.18</v>
      </c>
      <c r="I228" s="88">
        <v>0.15</v>
      </c>
      <c r="J228" s="119">
        <v>0.37</v>
      </c>
      <c r="K228" s="118">
        <v>3.7</v>
      </c>
      <c r="L228" s="88">
        <v>3.7</v>
      </c>
      <c r="M228" s="88">
        <v>3.84</v>
      </c>
      <c r="N228" s="119">
        <v>5.82</v>
      </c>
      <c r="O228" s="328">
        <v>3.7</v>
      </c>
      <c r="P228" s="58">
        <v>3.7</v>
      </c>
      <c r="Q228" s="58">
        <v>3.84</v>
      </c>
      <c r="R228" s="127">
        <v>5.82</v>
      </c>
      <c r="S228" s="32"/>
      <c r="T228" s="32"/>
      <c r="U228" s="32"/>
      <c r="V228" s="32"/>
      <c r="AE228" s="32"/>
      <c r="AF228" s="32"/>
      <c r="AG228" s="32"/>
      <c r="AH228" s="32"/>
    </row>
    <row r="229" spans="1:34" s="48" customFormat="1" ht="15" x14ac:dyDescent="0.25">
      <c r="A229" s="574">
        <v>2017</v>
      </c>
      <c r="B229" s="221" t="s">
        <v>55</v>
      </c>
      <c r="C229" s="232">
        <v>93.45</v>
      </c>
      <c r="D229" s="226">
        <v>93.45</v>
      </c>
      <c r="E229" s="226">
        <v>93</v>
      </c>
      <c r="F229" s="233">
        <v>92.65</v>
      </c>
      <c r="G229" s="232">
        <v>0.28999999999999998</v>
      </c>
      <c r="H229" s="226">
        <v>0.28999999999999998</v>
      </c>
      <c r="I229" s="226">
        <v>0.35</v>
      </c>
      <c r="J229" s="233">
        <v>0.71</v>
      </c>
      <c r="K229" s="232">
        <v>0.28999999999999998</v>
      </c>
      <c r="L229" s="226">
        <v>0.28999999999999998</v>
      </c>
      <c r="M229" s="226">
        <v>0.35</v>
      </c>
      <c r="N229" s="233">
        <v>0.71</v>
      </c>
      <c r="O229" s="232">
        <v>3.58</v>
      </c>
      <c r="P229" s="226">
        <v>3.58</v>
      </c>
      <c r="Q229" s="226">
        <v>3.81</v>
      </c>
      <c r="R229" s="233">
        <v>5.93</v>
      </c>
    </row>
    <row r="230" spans="1:34" s="48" customFormat="1" ht="15" x14ac:dyDescent="0.25">
      <c r="A230" s="574"/>
      <c r="B230" s="56" t="s">
        <v>56</v>
      </c>
      <c r="C230" s="128">
        <v>94</v>
      </c>
      <c r="D230" s="336">
        <v>94</v>
      </c>
      <c r="E230">
        <v>93.49</v>
      </c>
      <c r="F230" s="129">
        <v>92.98</v>
      </c>
      <c r="G230" s="128">
        <v>0.57999999999999996</v>
      </c>
      <c r="H230" s="336">
        <v>0.57999999999999996</v>
      </c>
      <c r="I230" s="336">
        <v>0.52</v>
      </c>
      <c r="J230" s="129">
        <v>0.36</v>
      </c>
      <c r="K230" s="128">
        <v>0.87</v>
      </c>
      <c r="L230" s="336">
        <v>0.87</v>
      </c>
      <c r="M230" s="336">
        <v>0.87</v>
      </c>
      <c r="N230" s="129">
        <v>1.07</v>
      </c>
      <c r="O230" s="128">
        <v>3.71</v>
      </c>
      <c r="P230" s="336">
        <v>3.71</v>
      </c>
      <c r="Q230" s="336">
        <v>4.0599999999999996</v>
      </c>
      <c r="R230" s="129">
        <v>6.15</v>
      </c>
    </row>
    <row r="231" spans="1:34" s="48" customFormat="1" ht="15" x14ac:dyDescent="0.25">
      <c r="A231" s="574"/>
      <c r="B231" s="56" t="s">
        <v>57</v>
      </c>
      <c r="C231" s="128">
        <v>94.49</v>
      </c>
      <c r="D231" s="336">
        <v>94.49</v>
      </c>
      <c r="E231" s="336">
        <v>94.06</v>
      </c>
      <c r="F231" s="129">
        <v>93.21</v>
      </c>
      <c r="G231" s="128">
        <v>0.52</v>
      </c>
      <c r="H231" s="336">
        <v>0.52</v>
      </c>
      <c r="I231" s="336">
        <v>0.62</v>
      </c>
      <c r="J231" s="129">
        <v>0.25</v>
      </c>
      <c r="K231" s="128">
        <v>1.4</v>
      </c>
      <c r="L231" s="336">
        <v>1.4</v>
      </c>
      <c r="M231" s="336">
        <v>1.5</v>
      </c>
      <c r="N231" s="129">
        <v>1.32</v>
      </c>
      <c r="O231" s="128">
        <v>3.97</v>
      </c>
      <c r="P231" s="336">
        <v>3.97</v>
      </c>
      <c r="Q231" s="336">
        <v>4.2699999999999996</v>
      </c>
      <c r="R231" s="129">
        <v>6.22</v>
      </c>
    </row>
    <row r="232" spans="1:34" s="48" customFormat="1" ht="15" x14ac:dyDescent="0.25">
      <c r="A232" s="574"/>
      <c r="B232" s="56" t="s">
        <v>58</v>
      </c>
      <c r="C232" s="128">
        <v>95.08</v>
      </c>
      <c r="D232" s="336">
        <v>95.08</v>
      </c>
      <c r="E232" s="336">
        <v>94.4</v>
      </c>
      <c r="F232" s="129">
        <v>93.9</v>
      </c>
      <c r="G232" s="128">
        <v>0.62</v>
      </c>
      <c r="H232" s="336">
        <v>0.62</v>
      </c>
      <c r="I232" s="336">
        <v>0.36</v>
      </c>
      <c r="J232" s="129">
        <v>0.75</v>
      </c>
      <c r="K232" s="128">
        <v>2.0299999999999998</v>
      </c>
      <c r="L232" s="336">
        <v>2.0299999999999998</v>
      </c>
      <c r="M232" s="336">
        <v>1.86</v>
      </c>
      <c r="N232" s="129">
        <v>2.08</v>
      </c>
      <c r="O232" s="128">
        <v>4.09</v>
      </c>
      <c r="P232" s="336">
        <v>4.09</v>
      </c>
      <c r="Q232" s="336">
        <v>4.22</v>
      </c>
      <c r="R232" s="129">
        <v>5.14</v>
      </c>
    </row>
    <row r="233" spans="1:34" s="48" customFormat="1" ht="15" x14ac:dyDescent="0.25">
      <c r="A233" s="574"/>
      <c r="B233" s="56" t="s">
        <v>59</v>
      </c>
      <c r="C233" s="128">
        <v>95.45</v>
      </c>
      <c r="D233" s="336">
        <v>95.45</v>
      </c>
      <c r="E233" s="336">
        <v>94.86</v>
      </c>
      <c r="F233" s="129">
        <v>94.54</v>
      </c>
      <c r="G233" s="128">
        <v>0.4</v>
      </c>
      <c r="H233" s="336">
        <v>0.4</v>
      </c>
      <c r="I233" s="336">
        <v>0.48</v>
      </c>
      <c r="J233" s="129">
        <v>0.68</v>
      </c>
      <c r="K233" s="128">
        <v>2.4300000000000002</v>
      </c>
      <c r="L233" s="336">
        <v>2.4300000000000002</v>
      </c>
      <c r="M233" s="336">
        <v>2.35</v>
      </c>
      <c r="N233" s="129">
        <v>2.77</v>
      </c>
      <c r="O233" s="128">
        <v>4.12</v>
      </c>
      <c r="P233" s="336">
        <v>4.12</v>
      </c>
      <c r="Q233" s="336">
        <v>4.2699999999999996</v>
      </c>
      <c r="R233" s="129">
        <v>5.34</v>
      </c>
    </row>
    <row r="234" spans="1:34" s="48" customFormat="1" ht="15" x14ac:dyDescent="0.25">
      <c r="A234" s="574"/>
      <c r="B234" s="56" t="s">
        <v>60</v>
      </c>
      <c r="C234" s="128">
        <v>95.73</v>
      </c>
      <c r="D234" s="336">
        <v>95.73</v>
      </c>
      <c r="E234" s="336">
        <v>95.21</v>
      </c>
      <c r="F234" s="129">
        <v>94.87</v>
      </c>
      <c r="G234" s="128">
        <v>0.28999999999999998</v>
      </c>
      <c r="H234" s="336">
        <v>0.28999999999999998</v>
      </c>
      <c r="I234" s="336">
        <v>0.37</v>
      </c>
      <c r="J234" s="129">
        <v>0.35</v>
      </c>
      <c r="K234" s="128">
        <v>2.73</v>
      </c>
      <c r="L234" s="336">
        <v>2.73</v>
      </c>
      <c r="M234" s="336">
        <v>2.73</v>
      </c>
      <c r="N234" s="129">
        <v>3.13</v>
      </c>
      <c r="O234" s="128">
        <v>4.05</v>
      </c>
      <c r="P234" s="336">
        <v>4.05</v>
      </c>
      <c r="Q234" s="336">
        <v>4.21</v>
      </c>
      <c r="R234" s="129">
        <v>5.56</v>
      </c>
    </row>
    <row r="235" spans="1:34" s="48" customFormat="1" ht="15" x14ac:dyDescent="0.25">
      <c r="A235" s="574"/>
      <c r="B235" s="56" t="s">
        <v>61</v>
      </c>
      <c r="C235" s="128">
        <v>95.87</v>
      </c>
      <c r="D235" s="336">
        <v>95.87</v>
      </c>
      <c r="E235" s="336">
        <v>95.39</v>
      </c>
      <c r="F235" s="129">
        <v>95.03</v>
      </c>
      <c r="G235" s="128">
        <v>0.15</v>
      </c>
      <c r="H235" s="336">
        <v>0.15</v>
      </c>
      <c r="I235" s="336">
        <v>0.19</v>
      </c>
      <c r="J235" s="129">
        <v>0.16</v>
      </c>
      <c r="K235" s="128">
        <v>2.88</v>
      </c>
      <c r="L235" s="336">
        <v>2.88</v>
      </c>
      <c r="M235" s="336">
        <v>2.93</v>
      </c>
      <c r="N235" s="129">
        <v>3.3</v>
      </c>
      <c r="O235" s="128">
        <v>3.95</v>
      </c>
      <c r="P235" s="336">
        <v>3.95</v>
      </c>
      <c r="Q235" s="336">
        <v>4.05</v>
      </c>
      <c r="R235" s="129">
        <v>5.57</v>
      </c>
    </row>
    <row r="236" spans="1:34" s="48" customFormat="1" ht="15" x14ac:dyDescent="0.25">
      <c r="A236" s="574"/>
      <c r="B236" s="56" t="s">
        <v>62</v>
      </c>
      <c r="C236" s="128">
        <v>96.11</v>
      </c>
      <c r="D236" s="336">
        <v>96.11</v>
      </c>
      <c r="E236" s="336">
        <v>95.66</v>
      </c>
      <c r="F236" s="129">
        <v>95.44</v>
      </c>
      <c r="G236" s="128">
        <v>0.25</v>
      </c>
      <c r="H236" s="336">
        <v>0.25</v>
      </c>
      <c r="I236" s="336">
        <v>0.28000000000000003</v>
      </c>
      <c r="J236" s="129">
        <v>0.44</v>
      </c>
      <c r="K236" s="128">
        <v>3.14</v>
      </c>
      <c r="L236" s="336">
        <v>3.14</v>
      </c>
      <c r="M236" s="336">
        <v>3.21</v>
      </c>
      <c r="N236" s="129">
        <v>3.75</v>
      </c>
      <c r="O236" s="128">
        <v>4.04</v>
      </c>
      <c r="P236" s="336">
        <v>4.04</v>
      </c>
      <c r="Q236" s="336">
        <v>4.0599999999999996</v>
      </c>
      <c r="R236" s="129">
        <v>5.55</v>
      </c>
    </row>
    <row r="237" spans="1:34" s="48" customFormat="1" ht="15" x14ac:dyDescent="0.25">
      <c r="A237" s="574"/>
      <c r="B237" s="56" t="s">
        <v>63</v>
      </c>
      <c r="C237" s="128">
        <v>96.3</v>
      </c>
      <c r="D237" s="336">
        <v>96.3</v>
      </c>
      <c r="E237" s="336">
        <v>95.87</v>
      </c>
      <c r="F237" s="129">
        <v>95.89</v>
      </c>
      <c r="G237" s="128">
        <v>0.19</v>
      </c>
      <c r="H237" s="336">
        <v>0.19</v>
      </c>
      <c r="I237" s="336">
        <v>0.22</v>
      </c>
      <c r="J237" s="129">
        <v>0.46</v>
      </c>
      <c r="K237" s="128">
        <v>3.34</v>
      </c>
      <c r="L237" s="336">
        <v>3.34</v>
      </c>
      <c r="M237" s="336">
        <v>3.44</v>
      </c>
      <c r="N237" s="129">
        <v>4.2300000000000004</v>
      </c>
      <c r="O237" s="128">
        <v>4</v>
      </c>
      <c r="P237" s="336">
        <v>4</v>
      </c>
      <c r="Q237" s="336">
        <v>4.12</v>
      </c>
      <c r="R237" s="129">
        <v>4.9000000000000004</v>
      </c>
    </row>
    <row r="238" spans="1:34" s="48" customFormat="1" ht="15" x14ac:dyDescent="0.25">
      <c r="A238" s="574"/>
      <c r="B238" s="56" t="s">
        <v>64</v>
      </c>
      <c r="C238" s="128">
        <v>96.41</v>
      </c>
      <c r="D238" s="336">
        <v>96.41</v>
      </c>
      <c r="E238" s="336">
        <v>96.12</v>
      </c>
      <c r="F238" s="129">
        <v>96.41</v>
      </c>
      <c r="G238" s="128">
        <v>0.11</v>
      </c>
      <c r="H238" s="336">
        <v>0.11</v>
      </c>
      <c r="I238" s="336">
        <v>0.27</v>
      </c>
      <c r="J238" s="129">
        <v>0.54</v>
      </c>
      <c r="K238" s="128">
        <v>3.45</v>
      </c>
      <c r="L238" s="336">
        <v>3.45</v>
      </c>
      <c r="M238" s="336">
        <v>3.72</v>
      </c>
      <c r="N238" s="129">
        <v>4.8</v>
      </c>
      <c r="O238" s="128">
        <v>3.92</v>
      </c>
      <c r="P238" s="336">
        <v>3.92</v>
      </c>
      <c r="Q238" s="336">
        <v>4.1399999999999997</v>
      </c>
      <c r="R238" s="129">
        <v>5.33</v>
      </c>
    </row>
    <row r="239" spans="1:34" s="48" customFormat="1" ht="15" x14ac:dyDescent="0.25">
      <c r="A239" s="574"/>
      <c r="B239" s="56" t="s">
        <v>65</v>
      </c>
      <c r="C239" s="128">
        <v>96.67</v>
      </c>
      <c r="D239" s="336">
        <v>96.67</v>
      </c>
      <c r="E239" s="336">
        <v>96.49</v>
      </c>
      <c r="F239" s="129">
        <v>96.55</v>
      </c>
      <c r="G239" s="128">
        <v>0.27</v>
      </c>
      <c r="H239" s="336">
        <v>0.27</v>
      </c>
      <c r="I239" s="336">
        <v>0.39</v>
      </c>
      <c r="J239" s="129">
        <v>0.14000000000000001</v>
      </c>
      <c r="K239" s="128">
        <v>3.74</v>
      </c>
      <c r="L239" s="336">
        <v>3.74</v>
      </c>
      <c r="M239" s="336">
        <v>4.12</v>
      </c>
      <c r="N239" s="129">
        <v>4.95</v>
      </c>
      <c r="O239" s="128">
        <v>3.92</v>
      </c>
      <c r="P239" s="336">
        <v>3.92</v>
      </c>
      <c r="Q239" s="336">
        <v>4.28</v>
      </c>
      <c r="R239" s="129">
        <v>5.34</v>
      </c>
    </row>
    <row r="240" spans="1:34" x14ac:dyDescent="0.25">
      <c r="A240" s="574"/>
      <c r="B240" s="37" t="s">
        <v>66</v>
      </c>
      <c r="C240" s="126">
        <v>97.03</v>
      </c>
      <c r="D240" s="39">
        <v>97.03</v>
      </c>
      <c r="E240" s="39">
        <v>96.58</v>
      </c>
      <c r="F240" s="148">
        <v>96.7</v>
      </c>
      <c r="G240" s="118">
        <v>0.38</v>
      </c>
      <c r="H240" s="88">
        <v>0.38</v>
      </c>
      <c r="I240" s="88">
        <v>0.09</v>
      </c>
      <c r="J240" s="119">
        <v>0.16</v>
      </c>
      <c r="K240" s="118">
        <v>4.13</v>
      </c>
      <c r="L240" s="88">
        <v>4.13</v>
      </c>
      <c r="M240" s="88">
        <v>4.21</v>
      </c>
      <c r="N240" s="119">
        <v>5.12</v>
      </c>
      <c r="O240" s="328">
        <v>4.13</v>
      </c>
      <c r="P240" s="58">
        <v>4.13</v>
      </c>
      <c r="Q240" s="58">
        <v>4.21</v>
      </c>
      <c r="R240" s="127">
        <v>5.12</v>
      </c>
      <c r="S240" s="32"/>
      <c r="T240" s="32"/>
      <c r="U240" s="32"/>
      <c r="V240" s="32"/>
      <c r="AE240" s="32"/>
      <c r="AF240" s="32"/>
      <c r="AG240" s="32"/>
      <c r="AH240" s="32"/>
    </row>
    <row r="241" spans="1:34" s="48" customFormat="1" ht="15" x14ac:dyDescent="0.25">
      <c r="A241" s="574">
        <v>2018</v>
      </c>
      <c r="B241" s="221" t="s">
        <v>55</v>
      </c>
      <c r="C241" s="232">
        <v>97.23</v>
      </c>
      <c r="D241" s="226">
        <v>97.23</v>
      </c>
      <c r="E241" s="226">
        <v>97.05</v>
      </c>
      <c r="F241" s="233">
        <v>97.07</v>
      </c>
      <c r="G241" s="232">
        <v>0.2</v>
      </c>
      <c r="H241" s="226">
        <v>0.2</v>
      </c>
      <c r="I241" s="226">
        <v>0.49</v>
      </c>
      <c r="J241" s="233">
        <v>0.39</v>
      </c>
      <c r="K241" s="232">
        <v>0.2</v>
      </c>
      <c r="L241" s="226">
        <v>0.2</v>
      </c>
      <c r="M241" s="226">
        <v>0.49</v>
      </c>
      <c r="N241" s="233">
        <v>0.39</v>
      </c>
      <c r="O241" s="232">
        <v>4.04</v>
      </c>
      <c r="P241" s="226">
        <v>4.04</v>
      </c>
      <c r="Q241" s="226">
        <v>4.3600000000000003</v>
      </c>
      <c r="R241" s="233">
        <v>4.78</v>
      </c>
    </row>
    <row r="242" spans="1:34" s="48" customFormat="1" ht="15" x14ac:dyDescent="0.25">
      <c r="A242" s="574"/>
      <c r="B242" s="56" t="s">
        <v>56</v>
      </c>
      <c r="C242" s="128">
        <v>97.68</v>
      </c>
      <c r="D242" s="336">
        <v>97.68</v>
      </c>
      <c r="E242">
        <v>97.23</v>
      </c>
      <c r="F242" s="129">
        <v>97.34</v>
      </c>
      <c r="G242" s="128">
        <v>0.46</v>
      </c>
      <c r="H242" s="336">
        <v>0.46</v>
      </c>
      <c r="I242" s="336">
        <v>0.18</v>
      </c>
      <c r="J242" s="129">
        <v>0.27</v>
      </c>
      <c r="K242" s="128">
        <v>0.67</v>
      </c>
      <c r="L242" s="336">
        <v>0.67</v>
      </c>
      <c r="M242" s="336">
        <v>0.67</v>
      </c>
      <c r="N242" s="129">
        <v>0.66</v>
      </c>
      <c r="O242" s="128">
        <v>3.91</v>
      </c>
      <c r="P242" s="336">
        <v>3.91</v>
      </c>
      <c r="Q242" s="336">
        <v>4</v>
      </c>
      <c r="R242" s="129">
        <v>4.6900000000000004</v>
      </c>
    </row>
    <row r="243" spans="1:34" s="48" customFormat="1" ht="15" x14ac:dyDescent="0.25">
      <c r="A243" s="574"/>
      <c r="B243" s="56" t="s">
        <v>57</v>
      </c>
      <c r="C243" s="128">
        <v>97.95</v>
      </c>
      <c r="D243" s="336">
        <v>97.95</v>
      </c>
      <c r="E243" s="336">
        <v>97.74</v>
      </c>
      <c r="F243" s="129">
        <v>97.58</v>
      </c>
      <c r="G243" s="128">
        <v>0.27</v>
      </c>
      <c r="H243" s="336">
        <v>0.27</v>
      </c>
      <c r="I243" s="336">
        <v>0.52</v>
      </c>
      <c r="J243" s="129">
        <v>0.25</v>
      </c>
      <c r="K243" s="128">
        <v>0.94</v>
      </c>
      <c r="L243" s="336">
        <v>0.94</v>
      </c>
      <c r="M243" s="336">
        <v>1.19</v>
      </c>
      <c r="N243" s="129">
        <v>0.91</v>
      </c>
      <c r="O243" s="128">
        <v>3.66</v>
      </c>
      <c r="P243" s="336">
        <v>3.66</v>
      </c>
      <c r="Q243" s="336">
        <v>3.9</v>
      </c>
      <c r="R243" s="129">
        <v>4.6900000000000004</v>
      </c>
    </row>
    <row r="244" spans="1:34" s="48" customFormat="1" ht="15" x14ac:dyDescent="0.25">
      <c r="A244" s="574"/>
      <c r="B244" s="56" t="s">
        <v>58</v>
      </c>
      <c r="C244" s="128">
        <v>98.27</v>
      </c>
      <c r="D244" s="336">
        <v>98.27</v>
      </c>
      <c r="E244" s="336">
        <v>98.13</v>
      </c>
      <c r="F244" s="129">
        <v>97.87</v>
      </c>
      <c r="G244" s="128">
        <v>0.33</v>
      </c>
      <c r="H244" s="336">
        <v>0.33</v>
      </c>
      <c r="I244" s="336">
        <v>0.41</v>
      </c>
      <c r="J244" s="129">
        <v>0.28999999999999998</v>
      </c>
      <c r="K244" s="128">
        <v>1.27</v>
      </c>
      <c r="L244" s="336">
        <v>1.27</v>
      </c>
      <c r="M244" s="336">
        <v>1.61</v>
      </c>
      <c r="N244" s="129">
        <v>1.21</v>
      </c>
      <c r="O244" s="128">
        <v>3.36</v>
      </c>
      <c r="P244" s="336">
        <v>3.36</v>
      </c>
      <c r="Q244" s="336">
        <v>3.95</v>
      </c>
      <c r="R244" s="129">
        <v>4.22</v>
      </c>
    </row>
    <row r="245" spans="1:34" s="48" customFormat="1" ht="15" x14ac:dyDescent="0.25">
      <c r="A245" s="574"/>
      <c r="B245" s="56" t="s">
        <v>59</v>
      </c>
      <c r="C245" s="128">
        <v>98.65</v>
      </c>
      <c r="D245" s="336">
        <v>98.65</v>
      </c>
      <c r="E245" s="336">
        <v>98.38</v>
      </c>
      <c r="F245" s="129">
        <v>98.45</v>
      </c>
      <c r="G245" s="128">
        <v>0.39</v>
      </c>
      <c r="H245" s="336">
        <v>0.39</v>
      </c>
      <c r="I245" s="336">
        <v>0.25</v>
      </c>
      <c r="J245" s="129">
        <v>0.59</v>
      </c>
      <c r="K245" s="128">
        <v>1.67</v>
      </c>
      <c r="L245" s="336">
        <v>1.67</v>
      </c>
      <c r="M245" s="336">
        <v>1.86</v>
      </c>
      <c r="N245" s="129">
        <v>1.81</v>
      </c>
      <c r="O245" s="128">
        <v>3.35</v>
      </c>
      <c r="P245" s="336">
        <v>3.35</v>
      </c>
      <c r="Q245" s="336">
        <v>3.71</v>
      </c>
      <c r="R245" s="129">
        <v>4.13</v>
      </c>
    </row>
    <row r="246" spans="1:34" s="48" customFormat="1" ht="15" x14ac:dyDescent="0.25">
      <c r="A246" s="574"/>
      <c r="B246" s="56" t="s">
        <v>60</v>
      </c>
      <c r="C246" s="128">
        <v>98.89</v>
      </c>
      <c r="D246" s="336">
        <v>98.89</v>
      </c>
      <c r="E246" s="336">
        <v>98.7</v>
      </c>
      <c r="F246" s="129">
        <v>98.6</v>
      </c>
      <c r="G246" s="128">
        <v>0.24</v>
      </c>
      <c r="H246" s="336">
        <v>0.24</v>
      </c>
      <c r="I246" s="336">
        <v>0.33</v>
      </c>
      <c r="J246" s="129">
        <v>0.15</v>
      </c>
      <c r="K246" s="128">
        <v>1.92</v>
      </c>
      <c r="L246" s="336">
        <v>1.92</v>
      </c>
      <c r="M246" s="336">
        <v>2.2000000000000002</v>
      </c>
      <c r="N246" s="129">
        <v>1.97</v>
      </c>
      <c r="O246" s="128">
        <v>3.31</v>
      </c>
      <c r="P246" s="336">
        <v>3.31</v>
      </c>
      <c r="Q246" s="336">
        <v>3.67</v>
      </c>
      <c r="R246" s="129">
        <v>3.93</v>
      </c>
    </row>
    <row r="247" spans="1:34" s="48" customFormat="1" ht="15" x14ac:dyDescent="0.25">
      <c r="A247" s="574"/>
      <c r="B247" s="56" t="s">
        <v>61</v>
      </c>
      <c r="C247" s="128">
        <v>99.13</v>
      </c>
      <c r="D247" s="336">
        <v>99.13</v>
      </c>
      <c r="E247" s="336">
        <v>98.88</v>
      </c>
      <c r="F247" s="129">
        <v>98.7</v>
      </c>
      <c r="G247" s="128">
        <v>0.24</v>
      </c>
      <c r="H247" s="336">
        <v>0.24</v>
      </c>
      <c r="I247" s="336">
        <v>0.18</v>
      </c>
      <c r="J247" s="129">
        <v>0.11</v>
      </c>
      <c r="K247" s="128">
        <v>2.17</v>
      </c>
      <c r="L247" s="336">
        <v>2.17</v>
      </c>
      <c r="M247" s="336">
        <v>2.38</v>
      </c>
      <c r="N247" s="129">
        <v>2.0699999999999998</v>
      </c>
      <c r="O247" s="128">
        <v>3.4</v>
      </c>
      <c r="P247" s="336">
        <v>3.4</v>
      </c>
      <c r="Q247" s="336">
        <v>3.65</v>
      </c>
      <c r="R247" s="129">
        <v>3.87</v>
      </c>
    </row>
    <row r="248" spans="1:34" s="48" customFormat="1" ht="15" x14ac:dyDescent="0.25">
      <c r="A248" s="574"/>
      <c r="B248" s="56" t="s">
        <v>62</v>
      </c>
      <c r="C248" s="128">
        <v>99.28</v>
      </c>
      <c r="D248" s="336">
        <v>99.28</v>
      </c>
      <c r="E248" s="336">
        <v>99.07</v>
      </c>
      <c r="F248" s="129">
        <v>99.06</v>
      </c>
      <c r="G248" s="128">
        <v>0.15</v>
      </c>
      <c r="H248" s="336">
        <v>0.15</v>
      </c>
      <c r="I248" s="336">
        <v>0.19</v>
      </c>
      <c r="J248" s="129">
        <v>0.36</v>
      </c>
      <c r="K248" s="128">
        <v>2.3199999999999998</v>
      </c>
      <c r="L248" s="336">
        <v>2.3199999999999998</v>
      </c>
      <c r="M248" s="336">
        <v>2.58</v>
      </c>
      <c r="N248" s="129">
        <v>2.44</v>
      </c>
      <c r="O248" s="128">
        <v>3.29</v>
      </c>
      <c r="P248" s="336">
        <v>3.29</v>
      </c>
      <c r="Q248" s="336">
        <v>3.57</v>
      </c>
      <c r="R248" s="129">
        <v>3.79</v>
      </c>
    </row>
    <row r="249" spans="1:34" s="48" customFormat="1" ht="15" x14ac:dyDescent="0.25">
      <c r="A249" s="574"/>
      <c r="B249" s="56" t="s">
        <v>63</v>
      </c>
      <c r="C249" s="128">
        <v>99.45</v>
      </c>
      <c r="D249" s="336">
        <v>99.45</v>
      </c>
      <c r="E249" s="336">
        <v>99.23</v>
      </c>
      <c r="F249" s="129">
        <v>99.3</v>
      </c>
      <c r="G249" s="128">
        <v>0.18</v>
      </c>
      <c r="H249" s="336">
        <v>0.18</v>
      </c>
      <c r="I249" s="336">
        <v>0.16</v>
      </c>
      <c r="J249" s="129">
        <v>0.24</v>
      </c>
      <c r="K249" s="128">
        <v>2.5</v>
      </c>
      <c r="L249" s="336">
        <v>2.5</v>
      </c>
      <c r="M249" s="336">
        <v>2.74</v>
      </c>
      <c r="N249" s="129">
        <v>2.69</v>
      </c>
      <c r="O249" s="128">
        <v>3.28</v>
      </c>
      <c r="P249" s="336">
        <v>3.28</v>
      </c>
      <c r="Q249" s="336">
        <v>3.5</v>
      </c>
      <c r="R249" s="129">
        <v>3.56</v>
      </c>
    </row>
    <row r="250" spans="1:34" s="48" customFormat="1" ht="15" x14ac:dyDescent="0.25">
      <c r="A250" s="574"/>
      <c r="B250" s="56" t="s">
        <v>64</v>
      </c>
      <c r="C250" s="128">
        <v>99.62</v>
      </c>
      <c r="D250" s="336">
        <v>99.62</v>
      </c>
      <c r="E250" s="336">
        <v>99.6</v>
      </c>
      <c r="F250" s="129">
        <v>99.53</v>
      </c>
      <c r="G250" s="128">
        <v>0.16</v>
      </c>
      <c r="H250" s="336">
        <v>0.16</v>
      </c>
      <c r="I250" s="336">
        <v>0.38</v>
      </c>
      <c r="J250" s="129">
        <v>0.24</v>
      </c>
      <c r="K250" s="128">
        <v>2.67</v>
      </c>
      <c r="L250" s="336">
        <v>2.67</v>
      </c>
      <c r="M250" s="336">
        <v>3.13</v>
      </c>
      <c r="N250" s="129">
        <v>2.93</v>
      </c>
      <c r="O250" s="128">
        <v>3.33</v>
      </c>
      <c r="P250" s="336">
        <v>3.33</v>
      </c>
      <c r="Q250" s="336">
        <v>3.62</v>
      </c>
      <c r="R250" s="129">
        <v>3.24</v>
      </c>
    </row>
    <row r="251" spans="1:34" s="48" customFormat="1" ht="15" x14ac:dyDescent="0.25">
      <c r="A251" s="574"/>
      <c r="B251" s="56" t="s">
        <v>65</v>
      </c>
      <c r="C251" s="128">
        <v>99.72</v>
      </c>
      <c r="D251" s="336">
        <v>99.72</v>
      </c>
      <c r="E251" s="336">
        <v>99.81</v>
      </c>
      <c r="F251" s="129">
        <v>99.69</v>
      </c>
      <c r="G251" s="128">
        <v>0.1</v>
      </c>
      <c r="H251" s="336">
        <v>0.1</v>
      </c>
      <c r="I251" s="336">
        <v>0.21</v>
      </c>
      <c r="J251" s="129">
        <v>0.16</v>
      </c>
      <c r="K251" s="128">
        <v>2.77</v>
      </c>
      <c r="L251" s="336">
        <v>2.77</v>
      </c>
      <c r="M251" s="336">
        <v>3.34</v>
      </c>
      <c r="N251" s="129">
        <v>3.09</v>
      </c>
      <c r="O251" s="128">
        <v>3.16</v>
      </c>
      <c r="P251" s="336">
        <v>3.16</v>
      </c>
      <c r="Q251" s="336">
        <v>3.44</v>
      </c>
      <c r="R251" s="129">
        <v>3.25</v>
      </c>
    </row>
    <row r="252" spans="1:34" x14ac:dyDescent="0.25">
      <c r="A252" s="574"/>
      <c r="B252" s="37" t="s">
        <v>66</v>
      </c>
      <c r="C252" s="126">
        <v>100</v>
      </c>
      <c r="D252" s="39">
        <v>100</v>
      </c>
      <c r="E252" s="39">
        <v>100</v>
      </c>
      <c r="F252" s="148">
        <v>100</v>
      </c>
      <c r="G252" s="118">
        <v>0.28000000000000003</v>
      </c>
      <c r="H252" s="88">
        <v>0.28000000000000003</v>
      </c>
      <c r="I252" s="88">
        <v>0.19</v>
      </c>
      <c r="J252" s="119">
        <v>0.31</v>
      </c>
      <c r="K252" s="118">
        <v>3.06</v>
      </c>
      <c r="L252" s="88">
        <v>3.06</v>
      </c>
      <c r="M252" s="88">
        <v>3.54</v>
      </c>
      <c r="N252" s="119">
        <v>3.42</v>
      </c>
      <c r="O252" s="328">
        <v>3.06</v>
      </c>
      <c r="P252" s="58">
        <v>3.06</v>
      </c>
      <c r="Q252" s="58">
        <v>3.54</v>
      </c>
      <c r="R252" s="127">
        <v>3.42</v>
      </c>
      <c r="S252" s="32"/>
      <c r="T252" s="32"/>
      <c r="U252" s="32"/>
      <c r="V252" s="32"/>
      <c r="AE252" s="32"/>
      <c r="AF252" s="32"/>
      <c r="AG252" s="32"/>
      <c r="AH252" s="32"/>
    </row>
    <row r="253" spans="1:34" s="48" customFormat="1" ht="15" x14ac:dyDescent="0.25">
      <c r="A253" s="574">
        <v>2018</v>
      </c>
      <c r="B253" s="221" t="s">
        <v>55</v>
      </c>
      <c r="C253" s="232">
        <v>100.25</v>
      </c>
      <c r="D253" s="226">
        <v>100.25</v>
      </c>
      <c r="E253" s="226">
        <v>100.25</v>
      </c>
      <c r="F253" s="233">
        <v>100.24</v>
      </c>
      <c r="G253" s="232">
        <v>0.25</v>
      </c>
      <c r="H253" s="226">
        <v>0.25</v>
      </c>
      <c r="I253" s="226">
        <v>0.25</v>
      </c>
      <c r="J253" s="233">
        <v>0.24</v>
      </c>
      <c r="K253" s="232">
        <v>0.25</v>
      </c>
      <c r="L253" s="226">
        <v>0.25</v>
      </c>
      <c r="M253" s="226">
        <v>0.25</v>
      </c>
      <c r="N253" s="233">
        <v>0.24</v>
      </c>
      <c r="O253" s="232">
        <v>3.11</v>
      </c>
      <c r="P253" s="226">
        <v>3.11</v>
      </c>
      <c r="Q253" s="226">
        <v>3.29</v>
      </c>
      <c r="R253" s="233">
        <v>3.26</v>
      </c>
    </row>
    <row r="254" spans="1:34" s="48" customFormat="1" ht="15" x14ac:dyDescent="0.25">
      <c r="A254" s="574"/>
      <c r="B254" s="56" t="s">
        <v>56</v>
      </c>
      <c r="C254" s="128">
        <v>100.51</v>
      </c>
      <c r="D254" s="336">
        <v>100.48</v>
      </c>
      <c r="E254" s="336">
        <v>100.5</v>
      </c>
      <c r="F254" s="129">
        <v>100.5</v>
      </c>
      <c r="G254" s="128">
        <v>0.26</v>
      </c>
      <c r="H254" s="336">
        <v>0.24</v>
      </c>
      <c r="I254" s="336">
        <v>0.25</v>
      </c>
      <c r="J254" s="129">
        <v>0.26</v>
      </c>
      <c r="K254" s="128">
        <v>0.51</v>
      </c>
      <c r="L254" s="336">
        <v>0.48</v>
      </c>
      <c r="M254" s="336">
        <v>0.5</v>
      </c>
      <c r="N254" s="129">
        <v>0.5</v>
      </c>
      <c r="O254" s="128">
        <v>2.9</v>
      </c>
      <c r="P254" s="336">
        <v>2.87</v>
      </c>
      <c r="Q254" s="336">
        <v>3.36</v>
      </c>
      <c r="R254" s="129">
        <v>3.24</v>
      </c>
    </row>
    <row r="255" spans="1:34" s="48" customFormat="1" ht="15" x14ac:dyDescent="0.25">
      <c r="A255" s="574"/>
      <c r="B255" s="56" t="s">
        <v>57</v>
      </c>
      <c r="C255" s="128">
        <v>100.84</v>
      </c>
      <c r="D255" s="336">
        <v>100.81</v>
      </c>
      <c r="E255" s="336">
        <v>100.83</v>
      </c>
      <c r="F255" s="129">
        <v>100.83</v>
      </c>
      <c r="G255" s="128">
        <v>0.33</v>
      </c>
      <c r="H255" s="336">
        <v>0.32</v>
      </c>
      <c r="I255" s="336">
        <v>0.33</v>
      </c>
      <c r="J255" s="129">
        <v>0.34</v>
      </c>
      <c r="K255" s="128">
        <v>0.84</v>
      </c>
      <c r="L255" s="336">
        <v>0.81</v>
      </c>
      <c r="M255" s="336">
        <v>0.83</v>
      </c>
      <c r="N255" s="129">
        <v>0.83</v>
      </c>
      <c r="O255" s="128">
        <v>2.96</v>
      </c>
      <c r="P255" s="336">
        <v>2.92</v>
      </c>
      <c r="Q255" s="336">
        <v>3.17</v>
      </c>
      <c r="R255" s="129">
        <v>3.34</v>
      </c>
    </row>
    <row r="256" spans="1:34" s="48" customFormat="1" ht="15" x14ac:dyDescent="0.25">
      <c r="A256" s="574"/>
      <c r="B256" s="56" t="s">
        <v>58</v>
      </c>
      <c r="C256" s="128">
        <v>101.15</v>
      </c>
      <c r="D256" s="336">
        <v>101.15</v>
      </c>
      <c r="E256" s="336">
        <v>101.2</v>
      </c>
      <c r="F256" s="129">
        <v>101.21</v>
      </c>
      <c r="G256" s="128">
        <v>0.31</v>
      </c>
      <c r="H256" s="336">
        <v>0.34</v>
      </c>
      <c r="I256" s="336">
        <v>0.37</v>
      </c>
      <c r="J256" s="129">
        <v>0.38</v>
      </c>
      <c r="K256" s="128">
        <v>1.1499999999999999</v>
      </c>
      <c r="L256" s="336">
        <v>1.1499999999999999</v>
      </c>
      <c r="M256" s="336">
        <v>1.2</v>
      </c>
      <c r="N256" s="129">
        <v>1.21</v>
      </c>
      <c r="O256" s="128">
        <v>2.94</v>
      </c>
      <c r="P256" s="336">
        <v>2.93</v>
      </c>
      <c r="Q256" s="336">
        <v>3.13</v>
      </c>
      <c r="R256" s="129">
        <v>3.42</v>
      </c>
    </row>
    <row r="257" spans="1:50" s="48" customFormat="1" ht="15" x14ac:dyDescent="0.25">
      <c r="A257" s="574"/>
      <c r="B257" s="56" t="s">
        <v>59</v>
      </c>
      <c r="C257" s="128">
        <v>101.46</v>
      </c>
      <c r="D257" s="336">
        <v>101.45</v>
      </c>
      <c r="E257" s="336">
        <v>101.52</v>
      </c>
      <c r="F257" s="129">
        <v>101.55</v>
      </c>
      <c r="G257" s="128">
        <v>0.31</v>
      </c>
      <c r="H257" s="336">
        <v>0.3</v>
      </c>
      <c r="I257" s="336">
        <v>0.31</v>
      </c>
      <c r="J257" s="129">
        <v>0.34</v>
      </c>
      <c r="K257" s="128">
        <v>1.46</v>
      </c>
      <c r="L257" s="336">
        <v>1.45</v>
      </c>
      <c r="M257" s="336">
        <v>1.52</v>
      </c>
      <c r="N257" s="129">
        <v>1.55</v>
      </c>
      <c r="O257" s="128">
        <v>2.85</v>
      </c>
      <c r="P257" s="336">
        <v>2.84</v>
      </c>
      <c r="Q257" s="336">
        <v>3.19</v>
      </c>
      <c r="R257" s="129">
        <v>3.15</v>
      </c>
    </row>
    <row r="258" spans="1:50" s="48" customFormat="1" ht="15" x14ac:dyDescent="0.25">
      <c r="A258" s="574"/>
      <c r="B258" s="56" t="s">
        <v>60</v>
      </c>
      <c r="C258" s="128">
        <v>101.71</v>
      </c>
      <c r="D258" s="336">
        <v>101.7</v>
      </c>
      <c r="E258" s="336">
        <v>101.77</v>
      </c>
      <c r="F258" s="129">
        <v>101.82</v>
      </c>
      <c r="G258" s="128">
        <v>0.24</v>
      </c>
      <c r="H258" s="336">
        <v>0.25</v>
      </c>
      <c r="I258" s="336">
        <v>0.25</v>
      </c>
      <c r="J258" s="129">
        <v>0.26</v>
      </c>
      <c r="K258" s="128">
        <v>1.71</v>
      </c>
      <c r="L258" s="336">
        <v>1.7</v>
      </c>
      <c r="M258" s="336">
        <v>1.77</v>
      </c>
      <c r="N258" s="129">
        <v>1.82</v>
      </c>
      <c r="O258" s="128">
        <v>2.85</v>
      </c>
      <c r="P258" s="336">
        <v>2.84</v>
      </c>
      <c r="Q258" s="336">
        <v>3.11</v>
      </c>
      <c r="R258" s="129">
        <v>3.26</v>
      </c>
    </row>
    <row r="259" spans="1:50" ht="15" x14ac:dyDescent="0.25">
      <c r="A259" s="574"/>
      <c r="B259" s="56" t="s">
        <v>61</v>
      </c>
      <c r="C259" s="128">
        <v>101.87</v>
      </c>
      <c r="D259" s="336">
        <v>101.88</v>
      </c>
      <c r="E259" s="336">
        <v>101.96</v>
      </c>
      <c r="F259" s="129">
        <v>102.01</v>
      </c>
      <c r="G259" s="128">
        <v>0.16</v>
      </c>
      <c r="H259" s="336">
        <v>0.18</v>
      </c>
      <c r="I259" s="336">
        <v>0.18</v>
      </c>
      <c r="J259" s="129">
        <v>0.19</v>
      </c>
      <c r="K259" s="128">
        <v>1.87</v>
      </c>
      <c r="L259" s="336">
        <v>1.88</v>
      </c>
      <c r="M259" s="336">
        <v>1.96</v>
      </c>
      <c r="N259" s="129">
        <v>2.0099999999999998</v>
      </c>
      <c r="O259" s="128">
        <v>2.76</v>
      </c>
      <c r="P259" s="336">
        <v>2.77</v>
      </c>
      <c r="Q259" s="336">
        <v>3.12</v>
      </c>
      <c r="R259" s="129">
        <v>3.35</v>
      </c>
      <c r="S259" s="32"/>
      <c r="T259" s="32"/>
      <c r="U259" s="32"/>
      <c r="V259" s="32"/>
      <c r="AE259" s="32"/>
      <c r="AF259" s="32"/>
      <c r="AG259" s="32"/>
      <c r="AH259" s="32"/>
    </row>
    <row r="260" spans="1:50" ht="15" x14ac:dyDescent="0.25">
      <c r="A260" s="574"/>
      <c r="B260" s="56" t="s">
        <v>62</v>
      </c>
      <c r="C260" s="128">
        <v>102.07</v>
      </c>
      <c r="D260" s="336">
        <v>102.1</v>
      </c>
      <c r="E260" s="336">
        <v>102.18</v>
      </c>
      <c r="F260" s="129">
        <v>102.25</v>
      </c>
      <c r="G260" s="128">
        <v>0.2</v>
      </c>
      <c r="H260" s="336">
        <v>0.22</v>
      </c>
      <c r="I260" s="336">
        <v>0.22</v>
      </c>
      <c r="J260" s="129">
        <v>0.23</v>
      </c>
      <c r="K260" s="128">
        <v>2.0699999999999998</v>
      </c>
      <c r="L260" s="336">
        <v>2.1</v>
      </c>
      <c r="M260" s="336">
        <v>2.1800000000000002</v>
      </c>
      <c r="N260" s="129">
        <v>2.25</v>
      </c>
      <c r="O260" s="128">
        <v>2.81</v>
      </c>
      <c r="P260" s="336">
        <v>2.84</v>
      </c>
      <c r="Q260" s="336">
        <v>3.14</v>
      </c>
      <c r="R260" s="129">
        <v>3.22</v>
      </c>
      <c r="S260" s="32"/>
      <c r="T260" s="32"/>
      <c r="U260" s="32"/>
      <c r="V260" s="32"/>
      <c r="AE260" s="32"/>
      <c r="AF260" s="32"/>
      <c r="AG260" s="32"/>
      <c r="AH260" s="32"/>
    </row>
    <row r="261" spans="1:50" ht="15" x14ac:dyDescent="0.25">
      <c r="A261" s="574"/>
      <c r="B261" s="56" t="s">
        <v>63</v>
      </c>
      <c r="C261" s="128">
        <v>102.2</v>
      </c>
      <c r="D261" s="336">
        <v>102.24</v>
      </c>
      <c r="E261" s="336">
        <v>102.31</v>
      </c>
      <c r="F261" s="129">
        <v>102.38</v>
      </c>
      <c r="G261" s="128">
        <v>0.12</v>
      </c>
      <c r="H261" s="336">
        <v>0.13</v>
      </c>
      <c r="I261" s="336">
        <v>0.13</v>
      </c>
      <c r="J261" s="129">
        <v>0.13</v>
      </c>
      <c r="K261" s="128">
        <v>2.2000000000000002</v>
      </c>
      <c r="L261" s="336">
        <v>2.2400000000000002</v>
      </c>
      <c r="M261" s="336">
        <v>2.31</v>
      </c>
      <c r="N261" s="129">
        <v>2.38</v>
      </c>
      <c r="O261" s="128">
        <v>2.76</v>
      </c>
      <c r="P261" s="336">
        <v>2.8</v>
      </c>
      <c r="Q261" s="336">
        <v>3.11</v>
      </c>
      <c r="R261" s="129">
        <v>3.11</v>
      </c>
      <c r="S261" s="32"/>
      <c r="T261" s="32"/>
      <c r="U261" s="32"/>
      <c r="V261" s="32"/>
      <c r="AE261" s="32"/>
      <c r="AF261" s="32"/>
      <c r="AG261" s="32"/>
      <c r="AH261" s="32"/>
    </row>
    <row r="262" spans="1:50" ht="15" x14ac:dyDescent="0.25">
      <c r="A262" s="574"/>
      <c r="B262" s="56" t="s">
        <v>64</v>
      </c>
      <c r="C262" s="128">
        <v>102.26</v>
      </c>
      <c r="D262" s="336">
        <v>102.32</v>
      </c>
      <c r="E262" s="336">
        <v>102.39</v>
      </c>
      <c r="F262" s="129">
        <v>102.45</v>
      </c>
      <c r="G262" s="128">
        <v>0.06</v>
      </c>
      <c r="H262" s="336">
        <v>0.08</v>
      </c>
      <c r="I262" s="336">
        <v>7.0000000000000007E-2</v>
      </c>
      <c r="J262" s="129">
        <v>0.06</v>
      </c>
      <c r="K262" s="128">
        <v>2.2599999999999998</v>
      </c>
      <c r="L262" s="336">
        <v>2.3199999999999998</v>
      </c>
      <c r="M262" s="336">
        <v>2.39</v>
      </c>
      <c r="N262" s="129">
        <v>2.4500000000000002</v>
      </c>
      <c r="O262" s="128">
        <v>2.66</v>
      </c>
      <c r="P262" s="336">
        <v>2.71</v>
      </c>
      <c r="Q262" s="336">
        <v>2.8</v>
      </c>
      <c r="R262" s="129">
        <v>2.93</v>
      </c>
      <c r="S262" s="32"/>
      <c r="T262" s="32"/>
      <c r="U262" s="32"/>
      <c r="V262" s="32"/>
      <c r="AE262" s="32"/>
      <c r="AF262" s="32"/>
      <c r="AG262" s="32"/>
      <c r="AH262" s="32"/>
    </row>
    <row r="263" spans="1:50" ht="15" x14ac:dyDescent="0.25">
      <c r="A263" s="574"/>
      <c r="B263" s="56" t="s">
        <v>65</v>
      </c>
      <c r="C263" s="128">
        <v>102.4</v>
      </c>
      <c r="D263" s="336">
        <v>102.45</v>
      </c>
      <c r="E263" s="336">
        <v>102.52</v>
      </c>
      <c r="F263" s="129">
        <v>102.58</v>
      </c>
      <c r="G263" s="128">
        <v>0.13</v>
      </c>
      <c r="H263" s="336">
        <v>0.13</v>
      </c>
      <c r="I263" s="336">
        <v>0.13</v>
      </c>
      <c r="J263" s="129">
        <v>0.13</v>
      </c>
      <c r="K263" s="128">
        <v>2.4</v>
      </c>
      <c r="L263" s="336">
        <v>2.4500000000000002</v>
      </c>
      <c r="M263" s="336">
        <v>2.52</v>
      </c>
      <c r="N263" s="129">
        <v>2.58</v>
      </c>
      <c r="O263" s="128">
        <v>2.69</v>
      </c>
      <c r="P263" s="336">
        <v>2.74</v>
      </c>
      <c r="Q263" s="336">
        <v>2.71</v>
      </c>
      <c r="R263" s="129">
        <v>2.9</v>
      </c>
      <c r="S263" s="32"/>
      <c r="T263" s="32"/>
      <c r="U263" s="32"/>
      <c r="V263" s="32"/>
      <c r="AE263" s="32"/>
      <c r="AF263" s="32"/>
      <c r="AG263" s="32"/>
      <c r="AH263" s="32"/>
    </row>
    <row r="264" spans="1:50" x14ac:dyDescent="0.25">
      <c r="A264" s="574"/>
      <c r="B264" s="37" t="s">
        <v>66</v>
      </c>
      <c r="C264" s="126">
        <v>102.55</v>
      </c>
      <c r="D264" s="39">
        <v>102.61</v>
      </c>
      <c r="E264" s="39">
        <v>102.68</v>
      </c>
      <c r="F264" s="148">
        <v>102.74</v>
      </c>
      <c r="G264" s="118">
        <v>0.15</v>
      </c>
      <c r="H264" s="88">
        <v>0.15</v>
      </c>
      <c r="I264" s="88">
        <v>0.15</v>
      </c>
      <c r="J264" s="119">
        <v>0.16</v>
      </c>
      <c r="K264" s="118">
        <v>2.5499999999999998</v>
      </c>
      <c r="L264" s="88">
        <v>2.61</v>
      </c>
      <c r="M264" s="88">
        <v>2.68</v>
      </c>
      <c r="N264" s="119">
        <v>2.74</v>
      </c>
      <c r="O264" s="328">
        <v>2.5499999999999998</v>
      </c>
      <c r="P264" s="58">
        <v>2.61</v>
      </c>
      <c r="Q264" s="58">
        <v>2.68</v>
      </c>
      <c r="R264" s="127">
        <v>2.74</v>
      </c>
      <c r="S264" s="32"/>
      <c r="T264" s="32"/>
      <c r="U264" s="32"/>
      <c r="V264" s="32"/>
      <c r="AE264" s="32"/>
      <c r="AF264" s="32"/>
      <c r="AG264" s="32"/>
      <c r="AH264" s="32"/>
    </row>
    <row r="265" spans="1:50" ht="12.75" customHeight="1" x14ac:dyDescent="0.25">
      <c r="A265" s="575">
        <v>2020</v>
      </c>
      <c r="B265" s="221" t="s">
        <v>55</v>
      </c>
      <c r="C265" s="232">
        <v>102.83</v>
      </c>
      <c r="D265" s="226">
        <v>102.87</v>
      </c>
      <c r="E265" s="226">
        <v>102.95</v>
      </c>
      <c r="F265" s="233">
        <v>103.03</v>
      </c>
      <c r="G265" s="232">
        <v>0.27</v>
      </c>
      <c r="H265" s="226">
        <v>0.26</v>
      </c>
      <c r="I265" s="226">
        <v>0.26</v>
      </c>
      <c r="J265" s="233">
        <v>0.28999999999999998</v>
      </c>
      <c r="K265" s="232">
        <v>0.27</v>
      </c>
      <c r="L265" s="226">
        <v>0.26</v>
      </c>
      <c r="M265" s="226">
        <v>0.26</v>
      </c>
      <c r="N265" s="233">
        <v>0.28999999999999998</v>
      </c>
      <c r="O265" s="232">
        <v>2.57</v>
      </c>
      <c r="P265" s="226">
        <v>2.62</v>
      </c>
      <c r="Q265" s="226">
        <v>2.69</v>
      </c>
      <c r="R265" s="233">
        <v>2.79</v>
      </c>
      <c r="S265" s="84"/>
      <c r="T265" s="84"/>
      <c r="U265" s="84"/>
      <c r="V265" s="84"/>
      <c r="W265" s="84"/>
      <c r="X265" s="84"/>
      <c r="Y265" s="84"/>
      <c r="Z265" s="84"/>
      <c r="AA265" s="84"/>
      <c r="AB265" s="84"/>
      <c r="AC265" s="84"/>
      <c r="AD265" s="84"/>
      <c r="AE265" s="84"/>
      <c r="AF265" s="84"/>
      <c r="AG265" s="84"/>
      <c r="AH265" s="84"/>
      <c r="AI265" s="84"/>
      <c r="AJ265" s="84"/>
      <c r="AK265" s="84"/>
      <c r="AL265" s="84"/>
      <c r="AM265" s="84"/>
      <c r="AN265" s="84"/>
      <c r="AO265" s="84"/>
      <c r="AP265" s="84"/>
      <c r="AQ265" s="84"/>
      <c r="AR265" s="84"/>
      <c r="AS265" s="84"/>
      <c r="AT265" s="84"/>
      <c r="AU265" s="84"/>
      <c r="AV265" s="84"/>
      <c r="AW265" s="84"/>
      <c r="AX265" s="84"/>
    </row>
    <row r="266" spans="1:50" ht="14.25" customHeight="1" x14ac:dyDescent="0.25">
      <c r="A266" s="576"/>
      <c r="B266" s="56" t="s">
        <v>56</v>
      </c>
      <c r="C266" s="128">
        <v>103.07</v>
      </c>
      <c r="D266" s="336">
        <v>103.12</v>
      </c>
      <c r="E266" s="336">
        <v>103.2</v>
      </c>
      <c r="F266" s="129">
        <v>103.28</v>
      </c>
      <c r="G266" s="128">
        <v>0.24</v>
      </c>
      <c r="H266" s="336">
        <v>0.24</v>
      </c>
      <c r="I266" s="336">
        <v>0.25</v>
      </c>
      <c r="J266" s="129">
        <v>0.23</v>
      </c>
      <c r="K266" s="128">
        <v>0.51</v>
      </c>
      <c r="L266" s="336">
        <v>0.5</v>
      </c>
      <c r="M266" s="336">
        <v>0.51</v>
      </c>
      <c r="N266" s="129">
        <v>0.52</v>
      </c>
      <c r="O266" s="128">
        <v>2.5499999999999998</v>
      </c>
      <c r="P266" s="336">
        <v>2.62</v>
      </c>
      <c r="Q266" s="336">
        <v>2.69</v>
      </c>
      <c r="R266" s="129">
        <v>2.77</v>
      </c>
      <c r="S266" s="84"/>
      <c r="T266" s="84"/>
      <c r="U266" s="84"/>
      <c r="V266" s="84"/>
      <c r="W266" s="84"/>
      <c r="X266" s="84"/>
      <c r="Y266" s="84"/>
      <c r="Z266" s="84"/>
      <c r="AA266" s="84"/>
      <c r="AB266" s="84"/>
      <c r="AC266" s="84"/>
      <c r="AD266" s="84"/>
      <c r="AE266" s="84"/>
      <c r="AF266" s="84"/>
      <c r="AG266" s="84"/>
      <c r="AH266" s="84"/>
      <c r="AI266" s="84"/>
      <c r="AJ266" s="84"/>
      <c r="AK266" s="84"/>
      <c r="AL266" s="84"/>
      <c r="AM266" s="84"/>
      <c r="AN266" s="84"/>
      <c r="AO266" s="84"/>
      <c r="AP266" s="84"/>
      <c r="AQ266" s="84"/>
      <c r="AR266" s="84"/>
      <c r="AS266" s="84"/>
      <c r="AT266" s="84"/>
      <c r="AU266" s="84"/>
      <c r="AV266" s="84"/>
      <c r="AW266" s="84"/>
      <c r="AX266" s="84"/>
    </row>
    <row r="267" spans="1:50" ht="14.25" customHeight="1" x14ac:dyDescent="0.25">
      <c r="A267" s="576"/>
      <c r="B267" s="56" t="s">
        <v>57</v>
      </c>
      <c r="C267" s="128">
        <v>103.32</v>
      </c>
      <c r="D267" s="336">
        <v>103.37</v>
      </c>
      <c r="E267" s="336">
        <v>103.46</v>
      </c>
      <c r="F267" s="129">
        <v>103.51</v>
      </c>
      <c r="G267" s="128">
        <v>0.23</v>
      </c>
      <c r="H267" s="336">
        <v>0.25</v>
      </c>
      <c r="I267" s="336">
        <v>0.25</v>
      </c>
      <c r="J267" s="129">
        <v>0.23</v>
      </c>
      <c r="K267" s="128">
        <v>0.74</v>
      </c>
      <c r="L267" s="336">
        <v>0.74</v>
      </c>
      <c r="M267" s="336">
        <v>0.76</v>
      </c>
      <c r="N267" s="129">
        <v>0.75</v>
      </c>
      <c r="O267" s="128">
        <v>2.4500000000000002</v>
      </c>
      <c r="P267" s="336">
        <v>2.54</v>
      </c>
      <c r="Q267" s="336">
        <v>2.6</v>
      </c>
      <c r="R267" s="129">
        <v>2.66</v>
      </c>
      <c r="S267" s="84"/>
      <c r="T267" s="84"/>
      <c r="U267" s="84"/>
      <c r="V267" s="84"/>
      <c r="W267" s="84"/>
      <c r="X267" s="84"/>
      <c r="Y267" s="84"/>
      <c r="Z267" s="84"/>
      <c r="AA267" s="84"/>
      <c r="AB267" s="84"/>
      <c r="AC267" s="84"/>
      <c r="AD267" s="84"/>
      <c r="AE267" s="84"/>
      <c r="AF267" s="84"/>
      <c r="AG267" s="84"/>
      <c r="AH267" s="84"/>
      <c r="AI267" s="84"/>
      <c r="AJ267" s="84"/>
      <c r="AK267" s="84"/>
      <c r="AL267" s="84"/>
      <c r="AM267" s="84"/>
      <c r="AN267" s="84"/>
      <c r="AO267" s="84"/>
      <c r="AP267" s="84"/>
      <c r="AQ267" s="84"/>
      <c r="AR267" s="84"/>
      <c r="AS267" s="84"/>
      <c r="AT267" s="84"/>
      <c r="AU267" s="84"/>
      <c r="AV267" s="84"/>
      <c r="AW267" s="84"/>
      <c r="AX267" s="84"/>
    </row>
    <row r="268" spans="1:50" ht="14.25" customHeight="1" x14ac:dyDescent="0.25">
      <c r="A268" s="576"/>
      <c r="B268" s="56" t="s">
        <v>58</v>
      </c>
      <c r="C268" s="128">
        <v>103.52</v>
      </c>
      <c r="D268" s="336">
        <v>103.6</v>
      </c>
      <c r="E268" s="336">
        <v>103.69</v>
      </c>
      <c r="F268" s="129">
        <v>103.79</v>
      </c>
      <c r="G268" s="128">
        <v>0.2</v>
      </c>
      <c r="H268" s="336">
        <v>0.23</v>
      </c>
      <c r="I268" s="336">
        <v>0.23</v>
      </c>
      <c r="J268" s="129">
        <v>0.27</v>
      </c>
      <c r="K268" s="128">
        <v>0.94</v>
      </c>
      <c r="L268" s="336">
        <v>0.97</v>
      </c>
      <c r="M268" s="336">
        <v>0.99</v>
      </c>
      <c r="N268" s="129">
        <v>1.03</v>
      </c>
      <c r="O268" s="128">
        <v>2.34</v>
      </c>
      <c r="P268" s="336">
        <v>2.4300000000000002</v>
      </c>
      <c r="Q268" s="336">
        <v>2.46</v>
      </c>
      <c r="R268" s="129">
        <v>2.5499999999999998</v>
      </c>
      <c r="S268" s="84"/>
      <c r="T268" s="84"/>
      <c r="U268" s="84"/>
      <c r="V268" s="84"/>
      <c r="W268" s="84"/>
      <c r="X268" s="84"/>
      <c r="Y268" s="84"/>
      <c r="Z268" s="84"/>
      <c r="AA268" s="84"/>
      <c r="AB268" s="84"/>
      <c r="AC268" s="84"/>
      <c r="AD268" s="84"/>
      <c r="AE268" s="84"/>
      <c r="AF268" s="84"/>
      <c r="AG268" s="84"/>
      <c r="AH268" s="84"/>
      <c r="AI268" s="84"/>
      <c r="AJ268" s="84"/>
      <c r="AK268" s="84"/>
      <c r="AL268" s="84"/>
      <c r="AM268" s="84"/>
      <c r="AN268" s="84"/>
      <c r="AO268" s="84"/>
      <c r="AP268" s="84"/>
      <c r="AQ268" s="84"/>
      <c r="AR268" s="84"/>
      <c r="AS268" s="84"/>
      <c r="AT268" s="84"/>
      <c r="AU268" s="84"/>
      <c r="AV268" s="84"/>
      <c r="AW268" s="84"/>
      <c r="AX268" s="84"/>
    </row>
    <row r="269" spans="1:50" ht="14.25" customHeight="1" x14ac:dyDescent="0.25">
      <c r="A269" s="576"/>
      <c r="B269" s="56" t="s">
        <v>57</v>
      </c>
      <c r="C269" s="128">
        <v>103.66</v>
      </c>
      <c r="D269" s="336">
        <v>103.72</v>
      </c>
      <c r="E269" s="336">
        <v>103.82</v>
      </c>
      <c r="F269" s="129">
        <v>103.94</v>
      </c>
      <c r="G269" s="128">
        <v>0.13</v>
      </c>
      <c r="H269" s="336">
        <v>0.11</v>
      </c>
      <c r="I269" s="336">
        <v>0.12</v>
      </c>
      <c r="J269" s="129">
        <v>0.14000000000000001</v>
      </c>
      <c r="K269" s="128">
        <v>1.07</v>
      </c>
      <c r="L269" s="336">
        <v>1.0900000000000001</v>
      </c>
      <c r="M269" s="336">
        <v>1.1100000000000001</v>
      </c>
      <c r="N269" s="129">
        <v>1.1599999999999999</v>
      </c>
      <c r="O269" s="128">
        <v>2.16</v>
      </c>
      <c r="P269" s="336">
        <v>2.2400000000000002</v>
      </c>
      <c r="Q269" s="336">
        <v>2.2599999999999998</v>
      </c>
      <c r="R269" s="129">
        <v>2.35</v>
      </c>
      <c r="S269" s="84"/>
      <c r="T269" s="84"/>
      <c r="U269" s="84"/>
      <c r="V269" s="84"/>
      <c r="W269" s="84"/>
      <c r="X269" s="84"/>
      <c r="Y269" s="84"/>
      <c r="Z269" s="84"/>
      <c r="AA269" s="84"/>
      <c r="AB269" s="84"/>
      <c r="AC269" s="84"/>
      <c r="AD269" s="84"/>
      <c r="AE269" s="84"/>
      <c r="AF269" s="84"/>
      <c r="AG269" s="84"/>
      <c r="AH269" s="84"/>
      <c r="AI269" s="84"/>
      <c r="AJ269" s="84"/>
      <c r="AK269" s="84"/>
      <c r="AL269" s="84"/>
      <c r="AM269" s="84"/>
      <c r="AN269" s="84"/>
      <c r="AO269" s="84"/>
      <c r="AP269" s="84"/>
      <c r="AQ269" s="84"/>
      <c r="AR269" s="84"/>
      <c r="AS269" s="84"/>
      <c r="AT269" s="84"/>
      <c r="AU269" s="84"/>
      <c r="AV269" s="84"/>
      <c r="AW269" s="84"/>
      <c r="AX269" s="84"/>
    </row>
    <row r="270" spans="1:50" ht="14.25" customHeight="1" x14ac:dyDescent="0.25">
      <c r="A270" s="576"/>
      <c r="B270" s="56" t="s">
        <v>60</v>
      </c>
      <c r="C270" s="128">
        <v>103.7</v>
      </c>
      <c r="D270" s="336">
        <v>103.77</v>
      </c>
      <c r="E270" s="336">
        <v>103.85</v>
      </c>
      <c r="F270" s="129">
        <v>103.97</v>
      </c>
      <c r="G270" s="128">
        <v>0.05</v>
      </c>
      <c r="H270" s="336">
        <v>0.04</v>
      </c>
      <c r="I270" s="336">
        <v>0.03</v>
      </c>
      <c r="J270" s="129">
        <v>0.03</v>
      </c>
      <c r="K270" s="128">
        <v>1.1200000000000001</v>
      </c>
      <c r="L270" s="336">
        <v>1.1299999999999999</v>
      </c>
      <c r="M270" s="336">
        <v>1.1399999999999999</v>
      </c>
      <c r="N270" s="129">
        <v>1.2</v>
      </c>
      <c r="O270" s="128">
        <v>1.96</v>
      </c>
      <c r="P270" s="336">
        <v>2.0299999999999998</v>
      </c>
      <c r="Q270" s="336">
        <v>2.04</v>
      </c>
      <c r="R270" s="129">
        <v>2.11</v>
      </c>
      <c r="S270" s="84"/>
      <c r="T270" s="84"/>
      <c r="U270" s="84"/>
      <c r="V270" s="84"/>
      <c r="W270" s="84"/>
      <c r="X270" s="84"/>
      <c r="Y270" s="84"/>
      <c r="Z270" s="84"/>
      <c r="AA270" s="84"/>
      <c r="AB270" s="84"/>
      <c r="AC270" s="84"/>
      <c r="AD270" s="84"/>
      <c r="AE270" s="84"/>
      <c r="AF270" s="84"/>
      <c r="AG270" s="84"/>
      <c r="AH270" s="84"/>
      <c r="AI270" s="84"/>
      <c r="AJ270" s="84"/>
      <c r="AK270" s="84"/>
      <c r="AL270" s="84"/>
      <c r="AM270" s="84"/>
      <c r="AN270" s="84"/>
      <c r="AO270" s="84"/>
      <c r="AP270" s="84"/>
      <c r="AQ270" s="84"/>
      <c r="AR270" s="84"/>
      <c r="AS270" s="84"/>
      <c r="AT270" s="84"/>
      <c r="AU270" s="84"/>
      <c r="AV270" s="84"/>
      <c r="AW270" s="84"/>
      <c r="AX270" s="84"/>
    </row>
    <row r="271" spans="1:50" ht="14.25" customHeight="1" x14ac:dyDescent="0.25">
      <c r="A271" s="576"/>
      <c r="B271" s="56" t="s">
        <v>61</v>
      </c>
      <c r="C271" s="128">
        <v>103.69</v>
      </c>
      <c r="D271" s="336">
        <v>103.77</v>
      </c>
      <c r="E271" s="336">
        <v>103.87</v>
      </c>
      <c r="F271" s="129">
        <v>104</v>
      </c>
      <c r="G271" s="128">
        <v>-0.01</v>
      </c>
      <c r="H271" s="336">
        <v>0</v>
      </c>
      <c r="I271" s="336">
        <v>0.02</v>
      </c>
      <c r="J271" s="129">
        <v>0.03</v>
      </c>
      <c r="K271" s="128">
        <v>1.1100000000000001</v>
      </c>
      <c r="L271" s="336">
        <v>1.1299999999999999</v>
      </c>
      <c r="M271" s="336">
        <v>1.1599999999999999</v>
      </c>
      <c r="N271" s="129">
        <v>1.23</v>
      </c>
      <c r="O271" s="128">
        <v>1.79</v>
      </c>
      <c r="P271" s="336">
        <v>1.85</v>
      </c>
      <c r="Q271" s="336">
        <v>1.87</v>
      </c>
      <c r="R271" s="129">
        <v>1.95</v>
      </c>
      <c r="S271" s="84"/>
      <c r="T271" s="84"/>
      <c r="U271" s="84"/>
      <c r="V271" s="84"/>
      <c r="W271" s="84"/>
      <c r="X271" s="84"/>
      <c r="Y271" s="84"/>
      <c r="Z271" s="84"/>
      <c r="AA271" s="84"/>
      <c r="AB271" s="84"/>
      <c r="AC271" s="84"/>
      <c r="AD271" s="84"/>
      <c r="AE271" s="84"/>
      <c r="AF271" s="84"/>
      <c r="AG271" s="84"/>
      <c r="AH271" s="84"/>
      <c r="AI271" s="84"/>
      <c r="AJ271" s="84"/>
      <c r="AK271" s="84"/>
      <c r="AL271" s="84"/>
      <c r="AM271" s="84"/>
      <c r="AN271" s="84"/>
      <c r="AO271" s="84"/>
      <c r="AP271" s="84"/>
      <c r="AQ271" s="84"/>
      <c r="AR271" s="84"/>
      <c r="AS271" s="84"/>
      <c r="AT271" s="84"/>
      <c r="AU271" s="84"/>
      <c r="AV271" s="84"/>
      <c r="AW271" s="84"/>
      <c r="AX271" s="84"/>
    </row>
    <row r="272" spans="1:50" ht="14.25" customHeight="1" x14ac:dyDescent="0.25">
      <c r="A272" s="576"/>
      <c r="B272" s="56" t="s">
        <v>62</v>
      </c>
      <c r="C272" s="128">
        <v>103.66</v>
      </c>
      <c r="D272" s="336">
        <v>103.75</v>
      </c>
      <c r="E272" s="336">
        <v>103.83</v>
      </c>
      <c r="F272" s="129">
        <v>103.9</v>
      </c>
      <c r="G272" s="128">
        <v>-0.03</v>
      </c>
      <c r="H272" s="336">
        <v>-0.02</v>
      </c>
      <c r="I272" s="336">
        <v>-0.04</v>
      </c>
      <c r="J272" s="129">
        <v>-0.09</v>
      </c>
      <c r="K272" s="128">
        <v>1.08</v>
      </c>
      <c r="L272" s="336">
        <v>1.1200000000000001</v>
      </c>
      <c r="M272" s="336">
        <v>1.1200000000000001</v>
      </c>
      <c r="N272" s="129">
        <v>1.1299999999999999</v>
      </c>
      <c r="O272" s="128">
        <v>1.56</v>
      </c>
      <c r="P272" s="336">
        <v>1.61</v>
      </c>
      <c r="Q272" s="336">
        <v>1.61</v>
      </c>
      <c r="R272" s="129">
        <v>1.62</v>
      </c>
      <c r="S272" s="84"/>
      <c r="T272" s="84"/>
      <c r="U272" s="84"/>
      <c r="V272" s="84"/>
      <c r="W272" s="84"/>
      <c r="X272" s="84"/>
      <c r="Y272" s="84"/>
      <c r="Z272" s="84"/>
      <c r="AA272" s="84"/>
      <c r="AB272" s="84"/>
      <c r="AC272" s="84"/>
      <c r="AD272" s="84"/>
      <c r="AE272" s="84"/>
      <c r="AF272" s="84"/>
      <c r="AG272" s="84"/>
      <c r="AH272" s="84"/>
      <c r="AI272" s="84"/>
      <c r="AJ272" s="84"/>
      <c r="AK272" s="84"/>
      <c r="AL272" s="84"/>
      <c r="AM272" s="84"/>
      <c r="AN272" s="84"/>
      <c r="AO272" s="84"/>
      <c r="AP272" s="84"/>
      <c r="AQ272" s="84"/>
      <c r="AR272" s="84"/>
      <c r="AS272" s="84"/>
      <c r="AT272" s="84"/>
      <c r="AU272" s="84"/>
      <c r="AV272" s="84"/>
      <c r="AW272" s="84"/>
      <c r="AX272" s="84"/>
    </row>
    <row r="273" spans="1:50" ht="14.25" customHeight="1" x14ac:dyDescent="0.25">
      <c r="A273" s="576"/>
      <c r="B273" s="56" t="s">
        <v>63</v>
      </c>
      <c r="C273" s="128">
        <v>103.67</v>
      </c>
      <c r="D273" s="336">
        <v>103.76</v>
      </c>
      <c r="E273" s="336">
        <v>103.83</v>
      </c>
      <c r="F273" s="129">
        <v>103.87</v>
      </c>
      <c r="G273" s="128">
        <v>0.01</v>
      </c>
      <c r="H273" s="336">
        <v>0</v>
      </c>
      <c r="I273" s="336">
        <v>0</v>
      </c>
      <c r="J273" s="129">
        <v>-0.03</v>
      </c>
      <c r="K273" s="128">
        <v>1.0900000000000001</v>
      </c>
      <c r="L273" s="336">
        <v>1.1200000000000001</v>
      </c>
      <c r="M273" s="336">
        <v>1.1200000000000001</v>
      </c>
      <c r="N273" s="129">
        <v>1.1000000000000001</v>
      </c>
      <c r="O273" s="128">
        <v>1.45</v>
      </c>
      <c r="P273" s="336">
        <v>1.48</v>
      </c>
      <c r="Q273" s="336">
        <v>1.48</v>
      </c>
      <c r="R273" s="129">
        <v>1.45</v>
      </c>
      <c r="S273" s="84"/>
      <c r="T273" s="84"/>
      <c r="U273" s="84"/>
      <c r="V273" s="84"/>
      <c r="W273" s="84"/>
      <c r="X273" s="84"/>
      <c r="Y273" s="84"/>
      <c r="Z273" s="84"/>
      <c r="AA273" s="84"/>
      <c r="AB273" s="84"/>
      <c r="AC273" s="84"/>
      <c r="AD273" s="84"/>
      <c r="AE273" s="84"/>
      <c r="AF273" s="84"/>
      <c r="AG273" s="84"/>
      <c r="AH273" s="84"/>
      <c r="AI273" s="84"/>
      <c r="AJ273" s="84"/>
      <c r="AK273" s="84"/>
      <c r="AL273" s="84"/>
      <c r="AM273" s="84"/>
      <c r="AN273" s="84"/>
      <c r="AO273" s="84"/>
      <c r="AP273" s="84"/>
      <c r="AQ273" s="84"/>
      <c r="AR273" s="84"/>
      <c r="AS273" s="84"/>
      <c r="AT273" s="84"/>
      <c r="AU273" s="84"/>
      <c r="AV273" s="84"/>
      <c r="AW273" s="84"/>
      <c r="AX273" s="84"/>
    </row>
    <row r="274" spans="1:50" ht="14.25" customHeight="1" x14ac:dyDescent="0.25">
      <c r="A274" s="576"/>
      <c r="B274" s="56" t="s">
        <v>64</v>
      </c>
      <c r="C274" s="128">
        <v>103.64</v>
      </c>
      <c r="D274" s="336">
        <v>103.71</v>
      </c>
      <c r="E274" s="336">
        <v>103.77</v>
      </c>
      <c r="F274" s="129">
        <v>103.79</v>
      </c>
      <c r="G274" s="128">
        <v>-0.04</v>
      </c>
      <c r="H274" s="336">
        <v>-0.05</v>
      </c>
      <c r="I274" s="336">
        <v>-0.06</v>
      </c>
      <c r="J274" s="129">
        <v>-7.0000000000000007E-2</v>
      </c>
      <c r="K274" s="128">
        <v>1.06</v>
      </c>
      <c r="L274" s="336">
        <v>1.07</v>
      </c>
      <c r="M274" s="336">
        <v>1.06</v>
      </c>
      <c r="N274" s="129">
        <v>1.02</v>
      </c>
      <c r="O274" s="128">
        <v>1.34</v>
      </c>
      <c r="P274" s="336">
        <v>1.36</v>
      </c>
      <c r="Q274" s="336">
        <v>1.35</v>
      </c>
      <c r="R274" s="129">
        <v>1.31</v>
      </c>
      <c r="S274" s="84"/>
      <c r="T274" s="84"/>
      <c r="U274" s="84"/>
      <c r="V274" s="84"/>
      <c r="W274" s="84"/>
      <c r="X274" s="84"/>
      <c r="Y274" s="84"/>
      <c r="Z274" s="84"/>
      <c r="AA274" s="84"/>
      <c r="AB274" s="84"/>
      <c r="AC274" s="84"/>
      <c r="AD274" s="84"/>
      <c r="AE274" s="84"/>
      <c r="AF274" s="84"/>
      <c r="AG274" s="84"/>
      <c r="AH274" s="84"/>
      <c r="AI274" s="84"/>
      <c r="AJ274" s="84"/>
      <c r="AK274" s="84"/>
      <c r="AL274" s="84"/>
      <c r="AM274" s="84"/>
      <c r="AN274" s="84"/>
      <c r="AO274" s="84"/>
      <c r="AP274" s="84"/>
      <c r="AQ274" s="84"/>
      <c r="AR274" s="84"/>
      <c r="AS274" s="84"/>
      <c r="AT274" s="84"/>
      <c r="AU274" s="84"/>
      <c r="AV274" s="84"/>
      <c r="AW274" s="84"/>
      <c r="AX274" s="84"/>
    </row>
    <row r="275" spans="1:50" ht="14.25" customHeight="1" x14ac:dyDescent="0.25">
      <c r="A275" s="576"/>
      <c r="B275" s="56" t="s">
        <v>65</v>
      </c>
      <c r="C275" s="128">
        <v>103.72</v>
      </c>
      <c r="D275" s="336">
        <v>103.79</v>
      </c>
      <c r="E275" s="336">
        <v>103.85</v>
      </c>
      <c r="F275" s="129">
        <v>103.88</v>
      </c>
      <c r="G275" s="128">
        <v>0.08</v>
      </c>
      <c r="H275" s="336">
        <v>0.08</v>
      </c>
      <c r="I275" s="336">
        <v>0.08</v>
      </c>
      <c r="J275" s="129">
        <v>0.09</v>
      </c>
      <c r="K275" s="128">
        <v>1.1299999999999999</v>
      </c>
      <c r="L275" s="336">
        <v>1.1499999999999999</v>
      </c>
      <c r="M275" s="336">
        <v>1.1399999999999999</v>
      </c>
      <c r="N275" s="129">
        <v>1.1100000000000001</v>
      </c>
      <c r="O275" s="128">
        <v>1.28</v>
      </c>
      <c r="P275" s="336">
        <v>1.3</v>
      </c>
      <c r="Q275" s="336">
        <v>1.3</v>
      </c>
      <c r="R275" s="129">
        <v>1.27</v>
      </c>
      <c r="S275" s="84"/>
      <c r="T275" s="84"/>
      <c r="U275" s="84"/>
      <c r="V275" s="84"/>
      <c r="W275" s="84"/>
      <c r="X275" s="84"/>
      <c r="Y275" s="84"/>
      <c r="Z275" s="84"/>
      <c r="AA275" s="84"/>
      <c r="AB275" s="84"/>
      <c r="AC275" s="84"/>
      <c r="AD275" s="84"/>
      <c r="AE275" s="84"/>
      <c r="AF275" s="84"/>
      <c r="AG275" s="84"/>
      <c r="AH275" s="84"/>
      <c r="AI275" s="84"/>
      <c r="AJ275" s="84"/>
      <c r="AK275" s="84"/>
      <c r="AL275" s="84"/>
      <c r="AM275" s="84"/>
      <c r="AN275" s="84"/>
      <c r="AO275" s="84"/>
      <c r="AP275" s="84"/>
      <c r="AQ275" s="84"/>
      <c r="AR275" s="84"/>
      <c r="AS275" s="84"/>
      <c r="AT275" s="84"/>
      <c r="AU275" s="84"/>
      <c r="AV275" s="84"/>
      <c r="AW275" s="84"/>
      <c r="AX275" s="84"/>
    </row>
    <row r="276" spans="1:50" ht="14.25" customHeight="1" x14ac:dyDescent="0.25">
      <c r="A276" s="576"/>
      <c r="B276" s="37" t="s">
        <v>66</v>
      </c>
      <c r="C276" s="126">
        <v>103.85</v>
      </c>
      <c r="D276" s="39">
        <v>103.91</v>
      </c>
      <c r="E276" s="39">
        <v>103.98</v>
      </c>
      <c r="F276" s="148">
        <v>103.97</v>
      </c>
      <c r="G276" s="118">
        <v>0.13</v>
      </c>
      <c r="H276" s="88">
        <v>0.12</v>
      </c>
      <c r="I276" s="88">
        <v>0.13</v>
      </c>
      <c r="J276" s="119">
        <v>0.09</v>
      </c>
      <c r="K276" s="118">
        <v>1.26</v>
      </c>
      <c r="L276" s="88">
        <v>1.27</v>
      </c>
      <c r="M276" s="88">
        <v>1.27</v>
      </c>
      <c r="N276" s="119">
        <v>1.2</v>
      </c>
      <c r="O276" s="328">
        <v>1.26</v>
      </c>
      <c r="P276" s="58">
        <v>1.27</v>
      </c>
      <c r="Q276" s="58">
        <v>1.27</v>
      </c>
      <c r="R276" s="127">
        <v>1.2</v>
      </c>
      <c r="S276" s="84"/>
      <c r="T276" s="84"/>
      <c r="U276" s="84"/>
      <c r="V276" s="84"/>
      <c r="W276" s="84"/>
      <c r="X276" s="84"/>
      <c r="Y276" s="84"/>
      <c r="Z276" s="84"/>
      <c r="AA276" s="84"/>
      <c r="AB276" s="84"/>
      <c r="AC276" s="84"/>
      <c r="AD276" s="84"/>
      <c r="AE276" s="84"/>
      <c r="AF276" s="84"/>
      <c r="AG276" s="84"/>
      <c r="AH276" s="84"/>
      <c r="AI276" s="84"/>
      <c r="AJ276" s="84"/>
      <c r="AK276" s="84"/>
      <c r="AL276" s="84"/>
      <c r="AM276" s="84"/>
      <c r="AN276" s="84"/>
      <c r="AO276" s="84"/>
      <c r="AP276" s="84"/>
      <c r="AQ276" s="84"/>
      <c r="AR276" s="84"/>
      <c r="AS276" s="84"/>
      <c r="AT276" s="84"/>
      <c r="AU276" s="84"/>
      <c r="AV276" s="84"/>
      <c r="AW276" s="84"/>
      <c r="AX276" s="84"/>
    </row>
    <row r="277" spans="1:50" ht="14.25" customHeight="1" x14ac:dyDescent="0.25">
      <c r="A277" s="584">
        <v>2021</v>
      </c>
      <c r="B277" s="221" t="s">
        <v>55</v>
      </c>
      <c r="C277" s="232">
        <v>104.03</v>
      </c>
      <c r="D277" s="226">
        <v>104.08</v>
      </c>
      <c r="E277" s="226">
        <v>104.15</v>
      </c>
      <c r="F277" s="233">
        <v>104.13</v>
      </c>
      <c r="G277" s="232">
        <v>0.18</v>
      </c>
      <c r="H277" s="226">
        <v>0.16</v>
      </c>
      <c r="I277" s="226">
        <v>0.16</v>
      </c>
      <c r="J277" s="233">
        <v>0.15</v>
      </c>
      <c r="K277" s="232">
        <v>0.18</v>
      </c>
      <c r="L277" s="226">
        <v>0.16</v>
      </c>
      <c r="M277" s="226">
        <v>0.16</v>
      </c>
      <c r="N277" s="233">
        <v>0.15</v>
      </c>
      <c r="O277" s="232">
        <v>1.17</v>
      </c>
      <c r="P277" s="226">
        <v>1.17</v>
      </c>
      <c r="Q277" s="226">
        <v>1.17</v>
      </c>
      <c r="R277" s="233">
        <v>1.06</v>
      </c>
      <c r="S277" s="84"/>
      <c r="T277" s="84"/>
      <c r="U277" s="84"/>
      <c r="V277" s="84"/>
      <c r="W277" s="84"/>
      <c r="X277" s="84"/>
      <c r="Y277" s="84"/>
      <c r="Z277" s="84"/>
      <c r="AA277" s="84"/>
      <c r="AB277" s="84"/>
      <c r="AC277" s="84"/>
      <c r="AD277" s="84"/>
      <c r="AE277" s="84"/>
      <c r="AF277" s="84"/>
      <c r="AG277" s="84"/>
      <c r="AH277" s="84"/>
      <c r="AI277" s="84"/>
      <c r="AJ277" s="84"/>
      <c r="AK277" s="84"/>
      <c r="AL277" s="84"/>
      <c r="AM277" s="84"/>
      <c r="AN277" s="84"/>
      <c r="AO277" s="84"/>
      <c r="AP277" s="84"/>
      <c r="AQ277" s="84"/>
      <c r="AR277" s="84"/>
      <c r="AS277" s="84"/>
      <c r="AT277" s="84"/>
      <c r="AU277" s="84"/>
      <c r="AV277" s="84"/>
      <c r="AW277" s="84"/>
      <c r="AX277" s="84"/>
    </row>
    <row r="278" spans="1:50" ht="14.25" customHeight="1" x14ac:dyDescent="0.25">
      <c r="A278" s="540"/>
      <c r="B278" s="56" t="s">
        <v>56</v>
      </c>
      <c r="C278" s="128">
        <v>104.21</v>
      </c>
      <c r="D278" s="336">
        <v>104.3</v>
      </c>
      <c r="E278" s="336">
        <v>104.36</v>
      </c>
      <c r="F278" s="129">
        <v>104.37</v>
      </c>
      <c r="G278" s="128">
        <v>0.17</v>
      </c>
      <c r="H278" s="336">
        <v>0.21</v>
      </c>
      <c r="I278" s="336">
        <v>0.2</v>
      </c>
      <c r="J278" s="129">
        <v>0.23</v>
      </c>
      <c r="K278" s="128">
        <v>0.35</v>
      </c>
      <c r="L278" s="336">
        <v>0.38</v>
      </c>
      <c r="M278" s="336">
        <v>0.36</v>
      </c>
      <c r="N278" s="129">
        <v>0.39</v>
      </c>
      <c r="O278" s="128">
        <v>1.1000000000000001</v>
      </c>
      <c r="P278" s="336">
        <v>1.1499999999999999</v>
      </c>
      <c r="Q278" s="336">
        <v>1.1299999999999999</v>
      </c>
      <c r="R278" s="129">
        <v>1.06</v>
      </c>
      <c r="S278" s="84"/>
      <c r="T278" s="84"/>
      <c r="U278" s="84"/>
      <c r="V278" s="84"/>
      <c r="W278" s="84"/>
      <c r="X278" s="84"/>
      <c r="Y278" s="84"/>
      <c r="Z278" s="84"/>
      <c r="AA278" s="84"/>
      <c r="AB278" s="84"/>
      <c r="AC278" s="84"/>
      <c r="AD278" s="84"/>
      <c r="AE278" s="84"/>
      <c r="AF278" s="84"/>
      <c r="AG278" s="84"/>
      <c r="AH278" s="84"/>
      <c r="AI278" s="84"/>
      <c r="AJ278" s="84"/>
      <c r="AK278" s="84"/>
      <c r="AL278" s="84"/>
      <c r="AM278" s="84"/>
      <c r="AN278" s="84"/>
      <c r="AO278" s="84"/>
      <c r="AP278" s="84"/>
      <c r="AQ278" s="84"/>
      <c r="AR278" s="84"/>
      <c r="AS278" s="84"/>
      <c r="AT278" s="84"/>
      <c r="AU278" s="84"/>
      <c r="AV278" s="84"/>
      <c r="AW278" s="84"/>
      <c r="AX278" s="84"/>
    </row>
    <row r="279" spans="1:50" ht="14.25" customHeight="1" x14ac:dyDescent="0.25">
      <c r="A279" s="540"/>
      <c r="B279" s="56" t="s">
        <v>57</v>
      </c>
      <c r="C279" s="128">
        <v>104.47</v>
      </c>
      <c r="D279" s="336">
        <v>104.57</v>
      </c>
      <c r="E279" s="336">
        <v>104.64</v>
      </c>
      <c r="F279" s="129">
        <v>104.66</v>
      </c>
      <c r="G279" s="128">
        <v>0.24</v>
      </c>
      <c r="H279" s="336">
        <v>0.25</v>
      </c>
      <c r="I279" s="336">
        <v>0.27</v>
      </c>
      <c r="J279" s="129">
        <v>0.27</v>
      </c>
      <c r="K279" s="128">
        <v>0.59</v>
      </c>
      <c r="L279" s="336">
        <v>0.63</v>
      </c>
      <c r="M279" s="336">
        <v>0.64</v>
      </c>
      <c r="N279" s="129">
        <v>0.66</v>
      </c>
      <c r="O279" s="128">
        <v>1.1100000000000001</v>
      </c>
      <c r="P279" s="336">
        <v>1.1599999999999999</v>
      </c>
      <c r="Q279" s="336">
        <v>1.1499999999999999</v>
      </c>
      <c r="R279" s="129">
        <v>1.1100000000000001</v>
      </c>
      <c r="S279" s="84"/>
      <c r="T279" s="84"/>
      <c r="U279" s="84"/>
      <c r="V279" s="84"/>
      <c r="W279" s="84"/>
      <c r="X279" s="84"/>
      <c r="Y279" s="84"/>
      <c r="Z279" s="84"/>
      <c r="AA279" s="84"/>
      <c r="AB279" s="84"/>
      <c r="AC279" s="84"/>
      <c r="AD279" s="84"/>
      <c r="AE279" s="84"/>
      <c r="AF279" s="84"/>
      <c r="AG279" s="84"/>
      <c r="AH279" s="84"/>
      <c r="AI279" s="84"/>
      <c r="AJ279" s="84"/>
      <c r="AK279" s="84"/>
      <c r="AL279" s="84"/>
      <c r="AM279" s="84"/>
      <c r="AN279" s="84"/>
      <c r="AO279" s="84"/>
      <c r="AP279" s="84"/>
      <c r="AQ279" s="84"/>
      <c r="AR279" s="84"/>
      <c r="AS279" s="84"/>
      <c r="AT279" s="84"/>
      <c r="AU279" s="84"/>
      <c r="AV279" s="84"/>
      <c r="AW279" s="84"/>
      <c r="AX279" s="84"/>
    </row>
    <row r="280" spans="1:50" ht="14.25" customHeight="1" x14ac:dyDescent="0.25">
      <c r="A280" s="540"/>
      <c r="B280" s="56" t="s">
        <v>58</v>
      </c>
      <c r="C280" s="128">
        <v>104.68</v>
      </c>
      <c r="D280" s="336">
        <v>104.79</v>
      </c>
      <c r="E280" s="336">
        <v>104.88</v>
      </c>
      <c r="F280" s="129">
        <v>104.9</v>
      </c>
      <c r="G280" s="128">
        <v>0.2</v>
      </c>
      <c r="H280" s="336">
        <v>0.21</v>
      </c>
      <c r="I280" s="336">
        <v>0.23</v>
      </c>
      <c r="J280" s="129">
        <v>0.23</v>
      </c>
      <c r="K280" s="128">
        <v>0.8</v>
      </c>
      <c r="L280" s="336">
        <v>0.84</v>
      </c>
      <c r="M280" s="336">
        <v>0.86</v>
      </c>
      <c r="N280" s="129">
        <v>0.89</v>
      </c>
      <c r="O280" s="128">
        <v>1.1200000000000001</v>
      </c>
      <c r="P280" s="336">
        <v>1.1399999999999999</v>
      </c>
      <c r="Q280" s="336">
        <v>1.1499999999999999</v>
      </c>
      <c r="R280" s="129">
        <v>1.06</v>
      </c>
      <c r="S280" s="84"/>
      <c r="T280" s="84"/>
      <c r="U280" s="84"/>
      <c r="V280" s="84"/>
      <c r="W280" s="84"/>
      <c r="X280" s="84"/>
      <c r="Y280" s="84"/>
      <c r="Z280" s="84"/>
      <c r="AA280" s="84"/>
      <c r="AB280" s="84"/>
      <c r="AC280" s="84"/>
      <c r="AD280" s="84"/>
      <c r="AE280" s="84"/>
      <c r="AF280" s="84"/>
      <c r="AG280" s="84"/>
      <c r="AH280" s="84"/>
      <c r="AI280" s="84"/>
      <c r="AJ280" s="84"/>
      <c r="AK280" s="84"/>
      <c r="AL280" s="84"/>
      <c r="AM280" s="84"/>
      <c r="AN280" s="84"/>
      <c r="AO280" s="84"/>
      <c r="AP280" s="84"/>
      <c r="AQ280" s="84"/>
      <c r="AR280" s="84"/>
      <c r="AS280" s="84"/>
      <c r="AT280" s="84"/>
      <c r="AU280" s="84"/>
      <c r="AV280" s="84"/>
      <c r="AW280" s="84"/>
      <c r="AX280" s="84"/>
    </row>
    <row r="281" spans="1:50" ht="14.25" customHeight="1" x14ac:dyDescent="0.25">
      <c r="A281" s="540"/>
      <c r="B281" s="56" t="s">
        <v>59</v>
      </c>
      <c r="C281" s="128">
        <v>104.82</v>
      </c>
      <c r="D281" s="336">
        <v>104.93</v>
      </c>
      <c r="E281" s="336">
        <v>105.03</v>
      </c>
      <c r="F281" s="129">
        <v>105.04</v>
      </c>
      <c r="G281" s="128">
        <v>0.13</v>
      </c>
      <c r="H281" s="336">
        <v>0.14000000000000001</v>
      </c>
      <c r="I281" s="336">
        <v>0.15</v>
      </c>
      <c r="J281" s="129">
        <v>0.13</v>
      </c>
      <c r="K281" s="128">
        <v>0.93</v>
      </c>
      <c r="L281" s="336">
        <v>0.98</v>
      </c>
      <c r="M281" s="336">
        <v>1.01</v>
      </c>
      <c r="N281" s="129">
        <v>1.03</v>
      </c>
      <c r="O281" s="128">
        <v>1.1200000000000001</v>
      </c>
      <c r="P281" s="336">
        <v>1.17</v>
      </c>
      <c r="Q281" s="336">
        <v>1.17</v>
      </c>
      <c r="R281" s="129">
        <v>1.06</v>
      </c>
      <c r="S281" s="84"/>
      <c r="T281" s="84"/>
      <c r="U281" s="84"/>
      <c r="V281" s="84"/>
      <c r="W281" s="84"/>
      <c r="X281" s="84"/>
      <c r="Y281" s="84"/>
      <c r="Z281" s="84"/>
      <c r="AA281" s="84"/>
      <c r="AB281" s="84"/>
      <c r="AC281" s="84"/>
      <c r="AD281" s="84"/>
      <c r="AE281" s="84"/>
      <c r="AF281" s="84"/>
      <c r="AG281" s="84"/>
      <c r="AH281" s="84"/>
      <c r="AI281" s="84"/>
      <c r="AJ281" s="84"/>
      <c r="AK281" s="84"/>
      <c r="AL281" s="84"/>
      <c r="AM281" s="84"/>
      <c r="AN281" s="84"/>
      <c r="AO281" s="84"/>
      <c r="AP281" s="84"/>
      <c r="AQ281" s="84"/>
      <c r="AR281" s="84"/>
      <c r="AS281" s="84"/>
      <c r="AT281" s="84"/>
      <c r="AU281" s="84"/>
      <c r="AV281" s="84"/>
      <c r="AW281" s="84"/>
      <c r="AX281" s="84"/>
    </row>
    <row r="282" spans="1:50" ht="14.25" customHeight="1" x14ac:dyDescent="0.25">
      <c r="A282" s="540"/>
      <c r="B282" s="56" t="s">
        <v>60</v>
      </c>
      <c r="C282" s="128">
        <v>104.88</v>
      </c>
      <c r="D282" s="336">
        <v>105</v>
      </c>
      <c r="E282" s="336">
        <v>105.1</v>
      </c>
      <c r="F282" s="129">
        <v>105.11</v>
      </c>
      <c r="G282" s="128">
        <v>0.06</v>
      </c>
      <c r="H282" s="336">
        <v>0.06</v>
      </c>
      <c r="I282" s="336">
        <v>7.0000000000000007E-2</v>
      </c>
      <c r="J282" s="129">
        <v>0.06</v>
      </c>
      <c r="K282" s="128">
        <v>0.99</v>
      </c>
      <c r="L282" s="336">
        <v>1.05</v>
      </c>
      <c r="M282" s="336">
        <v>1.08</v>
      </c>
      <c r="N282" s="129">
        <v>1.0900000000000001</v>
      </c>
      <c r="O282" s="128">
        <v>1.1299999999999999</v>
      </c>
      <c r="P282" s="336">
        <v>1.19</v>
      </c>
      <c r="Q282" s="336">
        <v>1.21</v>
      </c>
      <c r="R282" s="129">
        <v>1.0900000000000001</v>
      </c>
      <c r="S282" s="84"/>
      <c r="T282" s="84"/>
      <c r="U282" s="84"/>
      <c r="V282" s="84"/>
      <c r="W282" s="84"/>
      <c r="X282" s="84"/>
      <c r="Y282" s="84"/>
      <c r="Z282" s="84"/>
      <c r="AA282" s="84"/>
      <c r="AB282" s="84"/>
      <c r="AC282" s="84"/>
      <c r="AD282" s="84"/>
      <c r="AE282" s="84"/>
      <c r="AF282" s="84"/>
      <c r="AG282" s="84"/>
      <c r="AH282" s="84"/>
      <c r="AI282" s="84"/>
      <c r="AJ282" s="84"/>
      <c r="AK282" s="84"/>
      <c r="AL282" s="84"/>
      <c r="AM282" s="84"/>
      <c r="AN282" s="84"/>
      <c r="AO282" s="84"/>
      <c r="AP282" s="84"/>
      <c r="AQ282" s="84"/>
      <c r="AR282" s="84"/>
      <c r="AS282" s="84"/>
      <c r="AT282" s="84"/>
      <c r="AU282" s="84"/>
      <c r="AV282" s="84"/>
      <c r="AW282" s="84"/>
      <c r="AX282" s="84"/>
    </row>
    <row r="283" spans="1:50" ht="14.25" customHeight="1" x14ac:dyDescent="0.25">
      <c r="A283" s="540"/>
      <c r="B283" s="56" t="s">
        <v>61</v>
      </c>
      <c r="C283" s="128">
        <v>105.05</v>
      </c>
      <c r="D283" s="336">
        <v>105.15</v>
      </c>
      <c r="E283" s="336">
        <v>105.25</v>
      </c>
      <c r="F283" s="129">
        <v>105.26</v>
      </c>
      <c r="G283" s="128">
        <v>0.16</v>
      </c>
      <c r="H283" s="336">
        <v>0.14000000000000001</v>
      </c>
      <c r="I283" s="336">
        <v>0.14000000000000001</v>
      </c>
      <c r="J283" s="129">
        <v>0.15</v>
      </c>
      <c r="K283" s="128">
        <v>1.1499999999999999</v>
      </c>
      <c r="L283" s="336">
        <v>1.19</v>
      </c>
      <c r="M283" s="336">
        <v>1.22</v>
      </c>
      <c r="N283" s="129">
        <v>1.24</v>
      </c>
      <c r="O283" s="128">
        <v>1.3</v>
      </c>
      <c r="P283" s="336">
        <v>1.33</v>
      </c>
      <c r="Q283" s="336">
        <v>1.33</v>
      </c>
      <c r="R283" s="129">
        <v>1.21</v>
      </c>
      <c r="S283" s="84"/>
      <c r="T283" s="84"/>
      <c r="U283" s="84"/>
      <c r="V283" s="84"/>
      <c r="W283" s="84"/>
      <c r="X283" s="84"/>
      <c r="Y283" s="84"/>
      <c r="Z283" s="84"/>
      <c r="AA283" s="84"/>
      <c r="AB283" s="84"/>
      <c r="AC283" s="84"/>
      <c r="AD283" s="84"/>
      <c r="AE283" s="84"/>
      <c r="AF283" s="84"/>
      <c r="AG283" s="84"/>
      <c r="AH283" s="84"/>
      <c r="AI283" s="84"/>
      <c r="AJ283" s="84"/>
      <c r="AK283" s="84"/>
      <c r="AL283" s="84"/>
      <c r="AM283" s="84"/>
      <c r="AN283" s="84"/>
      <c r="AO283" s="84"/>
      <c r="AP283" s="84"/>
      <c r="AQ283" s="84"/>
      <c r="AR283" s="84"/>
      <c r="AS283" s="84"/>
      <c r="AT283" s="84"/>
      <c r="AU283" s="84"/>
      <c r="AV283" s="84"/>
      <c r="AW283" s="84"/>
      <c r="AX283" s="84"/>
    </row>
    <row r="284" spans="1:50" ht="14.25" customHeight="1" x14ac:dyDescent="0.25">
      <c r="A284" s="540"/>
      <c r="B284" s="56" t="s">
        <v>62</v>
      </c>
      <c r="C284" s="128">
        <v>105.2</v>
      </c>
      <c r="D284" s="336">
        <v>105.3</v>
      </c>
      <c r="E284" s="336">
        <v>105.4</v>
      </c>
      <c r="F284" s="129">
        <v>105.38</v>
      </c>
      <c r="G284" s="128">
        <v>0.15</v>
      </c>
      <c r="H284" s="336">
        <v>0.14000000000000001</v>
      </c>
      <c r="I284" s="336">
        <v>0.15</v>
      </c>
      <c r="J284" s="129">
        <v>0.12</v>
      </c>
      <c r="K284" s="128">
        <v>1.3</v>
      </c>
      <c r="L284" s="336">
        <v>1.34</v>
      </c>
      <c r="M284" s="336">
        <v>1.37</v>
      </c>
      <c r="N284" s="129">
        <v>1.36</v>
      </c>
      <c r="O284" s="128">
        <v>1.48</v>
      </c>
      <c r="P284" s="336">
        <v>1.49</v>
      </c>
      <c r="Q284" s="336">
        <v>1.52</v>
      </c>
      <c r="R284" s="129">
        <v>1.42</v>
      </c>
      <c r="S284" s="84"/>
      <c r="T284" s="84"/>
      <c r="U284" s="84"/>
      <c r="V284" s="84"/>
      <c r="W284" s="84"/>
      <c r="X284" s="84"/>
      <c r="Y284" s="84"/>
      <c r="Z284" s="84"/>
      <c r="AA284" s="84"/>
      <c r="AB284" s="84"/>
      <c r="AC284" s="84"/>
      <c r="AD284" s="84"/>
      <c r="AE284" s="84"/>
      <c r="AF284" s="84"/>
      <c r="AG284" s="84"/>
      <c r="AH284" s="84"/>
      <c r="AI284" s="84"/>
      <c r="AJ284" s="84"/>
      <c r="AK284" s="84"/>
      <c r="AL284" s="84"/>
      <c r="AM284" s="84"/>
      <c r="AN284" s="84"/>
      <c r="AO284" s="84"/>
      <c r="AP284" s="84"/>
      <c r="AQ284" s="84"/>
      <c r="AR284" s="84"/>
      <c r="AS284" s="84"/>
      <c r="AT284" s="84"/>
      <c r="AU284" s="84"/>
      <c r="AV284" s="84"/>
      <c r="AW284" s="84"/>
      <c r="AX284" s="84"/>
    </row>
    <row r="285" spans="1:50" ht="14.25" customHeight="1" x14ac:dyDescent="0.25">
      <c r="A285" s="540"/>
      <c r="B285" s="56" t="s">
        <v>63</v>
      </c>
      <c r="C285" s="128">
        <v>105.38</v>
      </c>
      <c r="D285" s="336">
        <v>1.69</v>
      </c>
      <c r="E285" s="336">
        <v>105.58</v>
      </c>
      <c r="F285" s="129">
        <v>105.53</v>
      </c>
      <c r="G285" s="128">
        <v>0.17</v>
      </c>
      <c r="H285" s="336">
        <v>0.17</v>
      </c>
      <c r="I285" s="336">
        <v>0.17</v>
      </c>
      <c r="J285" s="129">
        <v>0.14000000000000001</v>
      </c>
      <c r="K285" s="128">
        <v>1.48</v>
      </c>
      <c r="L285" s="336">
        <v>1.51</v>
      </c>
      <c r="M285" s="336">
        <v>1.53</v>
      </c>
      <c r="N285" s="129">
        <v>1.5</v>
      </c>
      <c r="O285" s="128">
        <v>1.65</v>
      </c>
      <c r="P285" s="336">
        <v>1.66</v>
      </c>
      <c r="Q285" s="336">
        <v>1.69</v>
      </c>
      <c r="R285" s="129">
        <v>1.6</v>
      </c>
      <c r="S285" s="84"/>
      <c r="T285" s="84"/>
      <c r="U285" s="84"/>
      <c r="V285" s="84"/>
      <c r="W285" s="84"/>
      <c r="X285" s="84"/>
      <c r="Y285" s="84"/>
      <c r="Z285" s="84"/>
      <c r="AA285" s="84"/>
      <c r="AB285" s="84"/>
      <c r="AC285" s="84"/>
      <c r="AD285" s="84"/>
      <c r="AE285" s="84"/>
      <c r="AF285" s="84"/>
      <c r="AG285" s="84"/>
      <c r="AH285" s="84"/>
      <c r="AI285" s="84"/>
      <c r="AJ285" s="84"/>
      <c r="AK285" s="84"/>
      <c r="AL285" s="84"/>
      <c r="AM285" s="84"/>
      <c r="AN285" s="84"/>
      <c r="AO285" s="84"/>
      <c r="AP285" s="84"/>
      <c r="AQ285" s="84"/>
      <c r="AR285" s="84"/>
      <c r="AS285" s="84"/>
      <c r="AT285" s="84"/>
      <c r="AU285" s="84"/>
      <c r="AV285" s="84"/>
      <c r="AW285" s="84"/>
      <c r="AX285" s="84"/>
    </row>
    <row r="286" spans="1:50" ht="14.25" customHeight="1" x14ac:dyDescent="0.25">
      <c r="A286" s="540"/>
      <c r="B286" s="56" t="s">
        <v>64</v>
      </c>
      <c r="C286" s="128">
        <v>105.76</v>
      </c>
      <c r="D286" s="336">
        <v>105.78</v>
      </c>
      <c r="E286" s="336">
        <v>105.88</v>
      </c>
      <c r="F286" s="129">
        <v>105.82</v>
      </c>
      <c r="G286" s="128">
        <v>0.35</v>
      </c>
      <c r="H286" s="336">
        <v>0.28999999999999998</v>
      </c>
      <c r="I286" s="336">
        <v>0.28000000000000003</v>
      </c>
      <c r="J286" s="129">
        <v>0.27</v>
      </c>
      <c r="K286" s="128">
        <v>1.84</v>
      </c>
      <c r="L286" s="336">
        <v>1.8</v>
      </c>
      <c r="M286" s="336">
        <v>1.82</v>
      </c>
      <c r="N286" s="129">
        <v>1.78</v>
      </c>
      <c r="O286" s="128">
        <v>2.0499999999999998</v>
      </c>
      <c r="P286" s="336">
        <v>2</v>
      </c>
      <c r="Q286" s="336">
        <v>2.0299999999999998</v>
      </c>
      <c r="R286" s="129">
        <v>1.96</v>
      </c>
      <c r="S286" s="84"/>
      <c r="T286" s="84"/>
      <c r="U286" s="84"/>
      <c r="V286" s="84"/>
      <c r="W286" s="84"/>
      <c r="X286" s="84"/>
      <c r="Y286" s="84"/>
      <c r="Z286" s="84"/>
      <c r="AA286" s="84"/>
      <c r="AB286" s="84"/>
      <c r="AC286" s="84"/>
      <c r="AD286" s="84"/>
      <c r="AE286" s="84"/>
      <c r="AF286" s="84"/>
      <c r="AG286" s="84"/>
      <c r="AH286" s="84"/>
      <c r="AI286" s="84"/>
      <c r="AJ286" s="84"/>
      <c r="AK286" s="84"/>
      <c r="AL286" s="84"/>
      <c r="AM286" s="84"/>
      <c r="AN286" s="84"/>
      <c r="AO286" s="84"/>
      <c r="AP286" s="84"/>
      <c r="AQ286" s="84"/>
      <c r="AR286" s="84"/>
      <c r="AS286" s="84"/>
      <c r="AT286" s="84"/>
      <c r="AU286" s="84"/>
      <c r="AV286" s="84"/>
      <c r="AW286" s="84"/>
      <c r="AX286" s="84"/>
    </row>
    <row r="287" spans="1:50" ht="14.25" customHeight="1" x14ac:dyDescent="0.25">
      <c r="A287" s="540"/>
      <c r="B287" s="56" t="s">
        <v>65</v>
      </c>
      <c r="C287" s="128">
        <v>105.86</v>
      </c>
      <c r="D287" s="336">
        <v>105.88</v>
      </c>
      <c r="E287" s="336">
        <v>105.96</v>
      </c>
      <c r="F287" s="129">
        <v>105.88</v>
      </c>
      <c r="G287" s="128">
        <v>0.09</v>
      </c>
      <c r="H287" s="336">
        <v>0.09</v>
      </c>
      <c r="I287" s="336">
        <v>0.08</v>
      </c>
      <c r="J287" s="129">
        <v>0.05</v>
      </c>
      <c r="K287" s="128">
        <v>1.93</v>
      </c>
      <c r="L287" s="336">
        <v>1.89</v>
      </c>
      <c r="M287" s="336">
        <v>1.9</v>
      </c>
      <c r="N287" s="129">
        <v>1.83</v>
      </c>
      <c r="O287" s="128">
        <v>2.06</v>
      </c>
      <c r="P287" s="336">
        <v>2.02</v>
      </c>
      <c r="Q287" s="336">
        <v>2.0299999999999998</v>
      </c>
      <c r="R287" s="129">
        <v>1.92</v>
      </c>
      <c r="S287" s="84"/>
      <c r="T287" s="84"/>
      <c r="U287" s="84"/>
      <c r="V287" s="84"/>
      <c r="W287" s="84"/>
      <c r="X287" s="84"/>
      <c r="Y287" s="84"/>
      <c r="Z287" s="84"/>
      <c r="AA287" s="84"/>
      <c r="AB287" s="84"/>
      <c r="AC287" s="84"/>
      <c r="AD287" s="84"/>
      <c r="AE287" s="84"/>
      <c r="AF287" s="84"/>
      <c r="AG287" s="84"/>
      <c r="AH287" s="84"/>
      <c r="AI287" s="84"/>
      <c r="AJ287" s="84"/>
      <c r="AK287" s="84"/>
      <c r="AL287" s="84"/>
      <c r="AM287" s="84"/>
      <c r="AN287" s="84"/>
      <c r="AO287" s="84"/>
      <c r="AP287" s="84"/>
      <c r="AQ287" s="84"/>
      <c r="AR287" s="84"/>
      <c r="AS287" s="84"/>
      <c r="AT287" s="84"/>
      <c r="AU287" s="84"/>
      <c r="AV287" s="84"/>
      <c r="AW287" s="84"/>
      <c r="AX287" s="84"/>
    </row>
    <row r="288" spans="1:50" ht="14.25" customHeight="1" x14ac:dyDescent="0.25">
      <c r="A288" s="541"/>
      <c r="B288" s="37" t="s">
        <v>66</v>
      </c>
      <c r="C288" s="126">
        <v>105.91</v>
      </c>
      <c r="D288" s="39">
        <v>105.94</v>
      </c>
      <c r="E288" s="39">
        <v>106.02</v>
      </c>
      <c r="F288" s="148">
        <v>105.92</v>
      </c>
      <c r="G288" s="118">
        <v>0.05</v>
      </c>
      <c r="H288" s="88">
        <v>0.06</v>
      </c>
      <c r="I288" s="88">
        <v>0.06</v>
      </c>
      <c r="J288" s="119">
        <v>0.03</v>
      </c>
      <c r="K288" s="118">
        <v>1.99</v>
      </c>
      <c r="L288" s="88">
        <v>1.95</v>
      </c>
      <c r="M288" s="88">
        <v>1.96</v>
      </c>
      <c r="N288" s="119">
        <v>1.87</v>
      </c>
      <c r="O288" s="328">
        <v>1.99</v>
      </c>
      <c r="P288" s="58">
        <v>1.95</v>
      </c>
      <c r="Q288" s="58">
        <v>1.96</v>
      </c>
      <c r="R288" s="127">
        <v>1.87</v>
      </c>
      <c r="S288" s="84"/>
      <c r="T288" s="84"/>
      <c r="U288" s="84"/>
      <c r="V288" s="84"/>
      <c r="W288" s="84"/>
      <c r="X288" s="84"/>
      <c r="Y288" s="84"/>
      <c r="Z288" s="84"/>
      <c r="AA288" s="84"/>
      <c r="AB288" s="84"/>
      <c r="AC288" s="84"/>
      <c r="AD288" s="84"/>
      <c r="AE288" s="84"/>
      <c r="AF288" s="84"/>
      <c r="AG288" s="84"/>
      <c r="AH288" s="84"/>
      <c r="AI288" s="84"/>
      <c r="AJ288" s="84"/>
      <c r="AK288" s="84"/>
      <c r="AL288" s="84"/>
      <c r="AM288" s="84"/>
      <c r="AN288" s="84"/>
      <c r="AO288" s="84"/>
      <c r="AP288" s="84"/>
      <c r="AQ288" s="84"/>
      <c r="AR288" s="84"/>
      <c r="AS288" s="84"/>
      <c r="AT288" s="84"/>
      <c r="AU288" s="84"/>
      <c r="AV288" s="84"/>
      <c r="AW288" s="84"/>
      <c r="AX288" s="84"/>
    </row>
    <row r="289" spans="1:50" ht="14.25" customHeight="1" x14ac:dyDescent="0.25">
      <c r="A289" s="542">
        <v>2022</v>
      </c>
      <c r="B289" s="221" t="s">
        <v>55</v>
      </c>
      <c r="C289" s="232">
        <v>106.21</v>
      </c>
      <c r="D289" s="226">
        <v>106.21</v>
      </c>
      <c r="E289" s="226">
        <v>106.29</v>
      </c>
      <c r="F289" s="233">
        <v>106.18</v>
      </c>
      <c r="G289" s="232">
        <v>0.28000000000000003</v>
      </c>
      <c r="H289" s="226">
        <v>0.26</v>
      </c>
      <c r="I289" s="226">
        <v>0.25</v>
      </c>
      <c r="J289" s="233">
        <v>0.25</v>
      </c>
      <c r="K289" s="232">
        <v>0.28000000000000003</v>
      </c>
      <c r="L289" s="226">
        <v>0.26</v>
      </c>
      <c r="M289" s="226">
        <v>0.25</v>
      </c>
      <c r="N289" s="233">
        <v>0.25</v>
      </c>
      <c r="O289" s="232">
        <v>2.09</v>
      </c>
      <c r="P289" s="226">
        <v>2.0499999999999998</v>
      </c>
      <c r="Q289" s="226">
        <v>2.0499999999999998</v>
      </c>
      <c r="R289" s="233">
        <v>1.97</v>
      </c>
      <c r="S289" s="84"/>
      <c r="T289" s="84"/>
      <c r="U289" s="84"/>
      <c r="V289" s="84"/>
      <c r="W289" s="84"/>
      <c r="X289" s="84"/>
      <c r="Y289" s="84"/>
      <c r="Z289" s="84"/>
      <c r="AA289" s="84"/>
      <c r="AB289" s="84"/>
      <c r="AC289" s="84"/>
      <c r="AD289" s="84"/>
      <c r="AE289" s="84"/>
      <c r="AF289" s="84"/>
      <c r="AG289" s="84"/>
      <c r="AH289" s="84"/>
      <c r="AI289" s="84"/>
      <c r="AJ289" s="84"/>
      <c r="AK289" s="84"/>
      <c r="AL289" s="84"/>
      <c r="AM289" s="84"/>
      <c r="AN289" s="84"/>
      <c r="AO289" s="84"/>
      <c r="AP289" s="84"/>
      <c r="AQ289" s="84"/>
      <c r="AR289" s="84"/>
      <c r="AS289" s="84"/>
      <c r="AT289" s="84"/>
      <c r="AU289" s="84"/>
      <c r="AV289" s="84"/>
      <c r="AW289" s="84"/>
      <c r="AX289" s="84"/>
    </row>
    <row r="290" spans="1:50" ht="14.25" customHeight="1" x14ac:dyDescent="0.25">
      <c r="A290" s="543"/>
      <c r="B290" s="56" t="s">
        <v>56</v>
      </c>
      <c r="C290" s="128">
        <v>106.62</v>
      </c>
      <c r="D290" s="336">
        <v>106.61</v>
      </c>
      <c r="E290" s="336">
        <v>106.71</v>
      </c>
      <c r="F290" s="129">
        <v>106.6</v>
      </c>
      <c r="G290" s="128">
        <v>0.39</v>
      </c>
      <c r="H290" s="336">
        <v>0.38</v>
      </c>
      <c r="I290" s="336">
        <v>0.4</v>
      </c>
      <c r="J290" s="129">
        <v>0.4</v>
      </c>
      <c r="K290" s="128">
        <v>0.67</v>
      </c>
      <c r="L290" s="336">
        <v>0.63</v>
      </c>
      <c r="M290" s="336">
        <v>0.65</v>
      </c>
      <c r="N290" s="129">
        <v>0.65</v>
      </c>
      <c r="O290" s="128">
        <v>2.31</v>
      </c>
      <c r="P290" s="336">
        <v>2.21</v>
      </c>
      <c r="Q290" s="336">
        <v>2.25</v>
      </c>
      <c r="R290" s="129">
        <v>2.13</v>
      </c>
      <c r="S290" s="84"/>
      <c r="T290" s="84"/>
      <c r="U290" s="84"/>
      <c r="V290" s="84"/>
      <c r="W290" s="84"/>
      <c r="X290" s="84"/>
      <c r="Y290" s="84"/>
      <c r="Z290" s="84"/>
      <c r="AA290" s="84"/>
      <c r="AB290" s="84"/>
      <c r="AC290" s="84"/>
      <c r="AD290" s="84"/>
      <c r="AE290" s="84"/>
      <c r="AF290" s="84"/>
      <c r="AG290" s="84"/>
      <c r="AH290" s="84"/>
      <c r="AI290" s="84"/>
      <c r="AJ290" s="84"/>
      <c r="AK290" s="84"/>
      <c r="AL290" s="84"/>
      <c r="AM290" s="84"/>
      <c r="AN290" s="84"/>
      <c r="AO290" s="84"/>
      <c r="AP290" s="84"/>
      <c r="AQ290" s="84"/>
      <c r="AR290" s="84"/>
      <c r="AS290" s="84"/>
      <c r="AT290" s="84"/>
      <c r="AU290" s="84"/>
      <c r="AV290" s="84"/>
      <c r="AW290" s="84"/>
      <c r="AX290" s="84"/>
    </row>
    <row r="291" spans="1:50" ht="14.25" customHeight="1" x14ac:dyDescent="0.25">
      <c r="A291" s="543"/>
      <c r="B291" s="56" t="s">
        <v>57</v>
      </c>
      <c r="C291" s="128">
        <v>107</v>
      </c>
      <c r="D291" s="336">
        <v>106.99</v>
      </c>
      <c r="E291" s="336">
        <v>107.1</v>
      </c>
      <c r="F291" s="129">
        <v>106.99</v>
      </c>
      <c r="G291" s="128">
        <v>0.35</v>
      </c>
      <c r="H291" s="336">
        <v>0.35</v>
      </c>
      <c r="I291" s="336">
        <v>0.36</v>
      </c>
      <c r="J291" s="129">
        <v>0.37</v>
      </c>
      <c r="K291" s="128">
        <v>1.02</v>
      </c>
      <c r="L291" s="336">
        <v>0.99</v>
      </c>
      <c r="M291" s="336">
        <v>1.02</v>
      </c>
      <c r="N291" s="129">
        <v>1.02</v>
      </c>
      <c r="O291" s="128">
        <v>2.42</v>
      </c>
      <c r="P291" s="336">
        <v>2.3199999999999998</v>
      </c>
      <c r="Q291" s="336">
        <v>2.34</v>
      </c>
      <c r="R291" s="129">
        <v>2.23</v>
      </c>
      <c r="S291" s="84"/>
      <c r="T291" s="84"/>
      <c r="U291" s="84"/>
      <c r="V291" s="84"/>
      <c r="W291" s="84"/>
      <c r="X291" s="84"/>
      <c r="Y291" s="84"/>
      <c r="Z291" s="84"/>
      <c r="AA291" s="84"/>
      <c r="AB291" s="84"/>
      <c r="AC291" s="84"/>
      <c r="AD291" s="84"/>
      <c r="AE291" s="84"/>
      <c r="AF291" s="84"/>
      <c r="AG291" s="84"/>
      <c r="AH291" s="84"/>
      <c r="AI291" s="84"/>
      <c r="AJ291" s="84"/>
      <c r="AK291" s="84"/>
      <c r="AL291" s="84"/>
      <c r="AM291" s="84"/>
      <c r="AN291" s="84"/>
      <c r="AO291" s="84"/>
      <c r="AP291" s="84"/>
      <c r="AQ291" s="84"/>
      <c r="AR291" s="84"/>
      <c r="AS291" s="84"/>
      <c r="AT291" s="84"/>
      <c r="AU291" s="84"/>
      <c r="AV291" s="84"/>
      <c r="AW291" s="84"/>
      <c r="AX291" s="84"/>
    </row>
    <row r="292" spans="1:50" ht="14.25" customHeight="1" x14ac:dyDescent="0.25">
      <c r="A292" s="543"/>
      <c r="B292" s="56" t="s">
        <v>58</v>
      </c>
      <c r="C292" s="128">
        <v>107.56</v>
      </c>
      <c r="D292" s="336">
        <v>107.5</v>
      </c>
      <c r="E292" s="336">
        <v>107.6</v>
      </c>
      <c r="F292" s="129">
        <v>107.47</v>
      </c>
      <c r="G292" s="128">
        <v>0.53</v>
      </c>
      <c r="H292" s="336">
        <v>0.48</v>
      </c>
      <c r="I292" s="336">
        <v>0.48</v>
      </c>
      <c r="J292" s="129">
        <v>0.44</v>
      </c>
      <c r="K292" s="128">
        <v>1.56</v>
      </c>
      <c r="L292" s="336">
        <v>1.47</v>
      </c>
      <c r="M292" s="336">
        <v>1.5</v>
      </c>
      <c r="N292" s="129">
        <v>1.46</v>
      </c>
      <c r="O292" s="128">
        <v>2.76</v>
      </c>
      <c r="P292" s="336">
        <v>2.59</v>
      </c>
      <c r="Q292" s="336">
        <v>2.6</v>
      </c>
      <c r="R292" s="129">
        <v>2.4500000000000002</v>
      </c>
      <c r="S292" s="84"/>
      <c r="T292" s="84"/>
      <c r="U292" s="84"/>
      <c r="V292" s="84"/>
      <c r="W292" s="84"/>
      <c r="X292" s="84"/>
      <c r="Y292" s="84"/>
      <c r="Z292" s="84"/>
      <c r="AA292" s="84"/>
      <c r="AB292" s="84"/>
      <c r="AC292" s="84"/>
      <c r="AD292" s="84"/>
      <c r="AE292" s="84"/>
      <c r="AF292" s="84"/>
      <c r="AG292" s="84"/>
      <c r="AH292" s="84"/>
      <c r="AI292" s="84"/>
      <c r="AJ292" s="84"/>
      <c r="AK292" s="84"/>
      <c r="AL292" s="84"/>
      <c r="AM292" s="84"/>
      <c r="AN292" s="84"/>
      <c r="AO292" s="84"/>
      <c r="AP292" s="84"/>
      <c r="AQ292" s="84"/>
      <c r="AR292" s="84"/>
      <c r="AS292" s="84"/>
      <c r="AT292" s="84"/>
      <c r="AU292" s="84"/>
      <c r="AV292" s="84"/>
      <c r="AW292" s="84"/>
      <c r="AX292" s="84"/>
    </row>
    <row r="293" spans="1:50" ht="14.25" customHeight="1" x14ac:dyDescent="0.25">
      <c r="A293" s="543"/>
      <c r="B293" s="56" t="s">
        <v>59</v>
      </c>
      <c r="C293" s="128">
        <v>108.1</v>
      </c>
      <c r="D293" s="336">
        <v>107.99</v>
      </c>
      <c r="E293" s="336">
        <v>108.09</v>
      </c>
      <c r="F293" s="129">
        <v>107.99</v>
      </c>
      <c r="G293" s="128">
        <v>0.5</v>
      </c>
      <c r="H293" s="336">
        <v>0.46</v>
      </c>
      <c r="I293" s="336">
        <v>0.45</v>
      </c>
      <c r="J293" s="129">
        <v>0.49</v>
      </c>
      <c r="K293" s="128">
        <v>2.06</v>
      </c>
      <c r="L293" s="336">
        <v>1.94</v>
      </c>
      <c r="M293" s="336">
        <v>1.95</v>
      </c>
      <c r="N293" s="129">
        <v>1.96</v>
      </c>
      <c r="O293" s="128">
        <v>3.13</v>
      </c>
      <c r="P293" s="336">
        <v>2.92</v>
      </c>
      <c r="Q293" s="336">
        <v>2.91</v>
      </c>
      <c r="R293" s="129">
        <v>2.81</v>
      </c>
      <c r="S293" s="84"/>
      <c r="T293" s="84"/>
      <c r="U293" s="84"/>
      <c r="V293" s="84"/>
      <c r="W293" s="84"/>
      <c r="X293" s="84"/>
      <c r="Y293" s="84"/>
      <c r="Z293" s="84"/>
      <c r="AA293" s="84"/>
      <c r="AB293" s="84"/>
      <c r="AC293" s="84"/>
      <c r="AD293" s="84"/>
      <c r="AE293" s="84"/>
      <c r="AF293" s="84"/>
      <c r="AG293" s="84"/>
      <c r="AH293" s="84"/>
      <c r="AI293" s="84"/>
      <c r="AJ293" s="84"/>
      <c r="AK293" s="84"/>
      <c r="AL293" s="84"/>
      <c r="AM293" s="84"/>
      <c r="AN293" s="84"/>
      <c r="AO293" s="84"/>
      <c r="AP293" s="84"/>
      <c r="AQ293" s="84"/>
      <c r="AR293" s="84"/>
      <c r="AS293" s="84"/>
      <c r="AT293" s="84"/>
      <c r="AU293" s="84"/>
      <c r="AV293" s="84"/>
      <c r="AW293" s="84"/>
      <c r="AX293" s="84"/>
    </row>
    <row r="294" spans="1:50" ht="14.25" customHeight="1" x14ac:dyDescent="0.25">
      <c r="A294" s="543"/>
      <c r="B294" s="56" t="s">
        <v>60</v>
      </c>
      <c r="C294" s="128">
        <v>108.29</v>
      </c>
      <c r="D294" s="336">
        <v>108.2</v>
      </c>
      <c r="E294" s="336">
        <v>108.32</v>
      </c>
      <c r="F294" s="129">
        <v>108.23</v>
      </c>
      <c r="G294" s="128">
        <v>0.18</v>
      </c>
      <c r="H294" s="336">
        <v>0.2</v>
      </c>
      <c r="I294" s="336">
        <v>0.22</v>
      </c>
      <c r="J294" s="129">
        <v>0.22</v>
      </c>
      <c r="K294" s="128">
        <v>2.25</v>
      </c>
      <c r="L294" s="336">
        <v>2.14</v>
      </c>
      <c r="M294" s="336">
        <v>2.1800000000000002</v>
      </c>
      <c r="N294" s="129">
        <v>2.19</v>
      </c>
      <c r="O294" s="128">
        <v>3.26</v>
      </c>
      <c r="P294" s="336">
        <v>3.05</v>
      </c>
      <c r="Q294" s="336">
        <v>3.06</v>
      </c>
      <c r="R294" s="129">
        <v>2.97</v>
      </c>
      <c r="S294" s="84"/>
      <c r="T294" s="84"/>
      <c r="U294" s="84"/>
      <c r="V294" s="84"/>
      <c r="W294" s="84"/>
      <c r="X294" s="84"/>
      <c r="Y294" s="84"/>
      <c r="Z294" s="84"/>
      <c r="AA294" s="84"/>
      <c r="AB294" s="84"/>
      <c r="AC294" s="84"/>
      <c r="AD294" s="84"/>
      <c r="AE294" s="84"/>
      <c r="AF294" s="84"/>
      <c r="AG294" s="84"/>
      <c r="AH294" s="84"/>
      <c r="AI294" s="84"/>
      <c r="AJ294" s="84"/>
      <c r="AK294" s="84"/>
      <c r="AL294" s="84"/>
      <c r="AM294" s="84"/>
      <c r="AN294" s="84"/>
      <c r="AO294" s="84"/>
      <c r="AP294" s="84"/>
      <c r="AQ294" s="84"/>
      <c r="AR294" s="84"/>
      <c r="AS294" s="84"/>
      <c r="AT294" s="84"/>
      <c r="AU294" s="84"/>
      <c r="AV294" s="84"/>
      <c r="AW294" s="84"/>
      <c r="AX294" s="84"/>
    </row>
    <row r="295" spans="1:50" ht="14.25" customHeight="1" x14ac:dyDescent="0.25">
      <c r="A295" s="543"/>
      <c r="B295" s="56" t="s">
        <v>61</v>
      </c>
      <c r="C295" s="128">
        <v>108.51</v>
      </c>
      <c r="D295" s="336">
        <v>108.41</v>
      </c>
      <c r="E295" s="336">
        <v>108.53</v>
      </c>
      <c r="F295" s="129">
        <v>108.41</v>
      </c>
      <c r="G295" s="128">
        <v>0.2</v>
      </c>
      <c r="H295" s="336">
        <v>0.19</v>
      </c>
      <c r="I295" s="336">
        <v>0.19</v>
      </c>
      <c r="J295" s="129">
        <v>0.16</v>
      </c>
      <c r="K295" s="128">
        <v>2.4500000000000002</v>
      </c>
      <c r="L295" s="336">
        <v>2.33</v>
      </c>
      <c r="M295" s="336">
        <v>2.37</v>
      </c>
      <c r="N295" s="129">
        <v>2.35</v>
      </c>
      <c r="O295" s="128">
        <v>3.29</v>
      </c>
      <c r="P295" s="336">
        <v>3.1</v>
      </c>
      <c r="Q295" s="336">
        <v>3.12</v>
      </c>
      <c r="R295" s="129">
        <v>2.99</v>
      </c>
      <c r="S295" s="84"/>
      <c r="T295" s="84"/>
      <c r="U295" s="84"/>
      <c r="V295" s="84"/>
      <c r="W295" s="84"/>
      <c r="X295" s="84"/>
      <c r="Y295" s="84"/>
      <c r="Z295" s="84"/>
      <c r="AA295" s="84"/>
      <c r="AB295" s="84"/>
      <c r="AC295" s="84"/>
      <c r="AD295" s="84"/>
      <c r="AE295" s="84"/>
      <c r="AF295" s="84"/>
      <c r="AG295" s="84"/>
      <c r="AH295" s="84"/>
      <c r="AI295" s="84"/>
      <c r="AJ295" s="84"/>
      <c r="AK295" s="84"/>
      <c r="AL295" s="84"/>
      <c r="AM295" s="84"/>
      <c r="AN295" s="84"/>
      <c r="AO295" s="84"/>
      <c r="AP295" s="84"/>
      <c r="AQ295" s="84"/>
      <c r="AR295" s="84"/>
      <c r="AS295" s="84"/>
      <c r="AT295" s="84"/>
      <c r="AU295" s="84"/>
      <c r="AV295" s="84"/>
      <c r="AW295" s="84"/>
      <c r="AX295" s="84"/>
    </row>
    <row r="296" spans="1:50" ht="14.25" customHeight="1" x14ac:dyDescent="0.25">
      <c r="A296" s="543"/>
      <c r="B296" s="56" t="s">
        <v>62</v>
      </c>
      <c r="C296" s="128">
        <v>108.83</v>
      </c>
      <c r="D296" s="336">
        <v>108.72</v>
      </c>
      <c r="E296" s="336">
        <v>108.84</v>
      </c>
      <c r="F296" s="129">
        <v>108.72</v>
      </c>
      <c r="G296" s="128">
        <v>0.3</v>
      </c>
      <c r="H296" s="336">
        <v>0.28999999999999998</v>
      </c>
      <c r="I296" s="336">
        <v>0.28999999999999998</v>
      </c>
      <c r="J296" s="129">
        <v>0.28999999999999998</v>
      </c>
      <c r="K296" s="128">
        <v>2.76</v>
      </c>
      <c r="L296" s="336">
        <v>2.63</v>
      </c>
      <c r="M296" s="336">
        <v>2.67</v>
      </c>
      <c r="N296" s="129">
        <v>2.65</v>
      </c>
      <c r="O296" s="128">
        <v>3.45</v>
      </c>
      <c r="P296" s="336">
        <v>3.25</v>
      </c>
      <c r="Q296" s="336">
        <v>3.26</v>
      </c>
      <c r="R296" s="129">
        <v>3.17</v>
      </c>
      <c r="S296" s="84"/>
      <c r="T296" s="84"/>
      <c r="U296" s="84"/>
      <c r="V296" s="84"/>
      <c r="W296" s="84"/>
      <c r="X296" s="84"/>
      <c r="Y296" s="84"/>
      <c r="Z296" s="84"/>
      <c r="AA296" s="84"/>
      <c r="AB296" s="84"/>
      <c r="AC296" s="84"/>
      <c r="AD296" s="84"/>
      <c r="AE296" s="84"/>
      <c r="AF296" s="84"/>
      <c r="AG296" s="84"/>
      <c r="AH296" s="84"/>
      <c r="AI296" s="84"/>
      <c r="AJ296" s="84"/>
      <c r="AK296" s="84"/>
      <c r="AL296" s="84"/>
      <c r="AM296" s="84"/>
      <c r="AN296" s="84"/>
      <c r="AO296" s="84"/>
      <c r="AP296" s="84"/>
      <c r="AQ296" s="84"/>
      <c r="AR296" s="84"/>
      <c r="AS296" s="84"/>
      <c r="AT296" s="84"/>
      <c r="AU296" s="84"/>
      <c r="AV296" s="84"/>
      <c r="AW296" s="84"/>
      <c r="AX296" s="84"/>
    </row>
    <row r="297" spans="1:50" ht="14.25" customHeight="1" x14ac:dyDescent="0.25">
      <c r="A297" s="543"/>
      <c r="B297" s="56" t="s">
        <v>63</v>
      </c>
      <c r="C297" s="128">
        <v>109.11</v>
      </c>
      <c r="D297" s="336">
        <v>109</v>
      </c>
      <c r="E297" s="336">
        <v>109.11</v>
      </c>
      <c r="F297" s="129">
        <v>108.96</v>
      </c>
      <c r="G297" s="128">
        <v>0.25</v>
      </c>
      <c r="H297" s="336">
        <v>0.25</v>
      </c>
      <c r="I297" s="336">
        <v>0.24</v>
      </c>
      <c r="J297" s="129">
        <v>0.22</v>
      </c>
      <c r="K297" s="128">
        <v>3.01</v>
      </c>
      <c r="L297" s="336">
        <v>2.89</v>
      </c>
      <c r="M297" s="336">
        <v>2.92</v>
      </c>
      <c r="N297" s="129">
        <v>2.88</v>
      </c>
      <c r="O297" s="128">
        <v>3.53</v>
      </c>
      <c r="P297" s="336">
        <v>3.33</v>
      </c>
      <c r="Q297" s="336">
        <v>3.34</v>
      </c>
      <c r="R297" s="129">
        <v>3.25</v>
      </c>
      <c r="S297" s="84"/>
      <c r="T297" s="84"/>
      <c r="U297" s="84"/>
      <c r="V297" s="84"/>
      <c r="W297" s="84"/>
      <c r="X297" s="84"/>
      <c r="Y297" s="84"/>
      <c r="Z297" s="84"/>
      <c r="AA297" s="84"/>
      <c r="AB297" s="84"/>
      <c r="AC297" s="84"/>
      <c r="AD297" s="84"/>
      <c r="AE297" s="84"/>
      <c r="AF297" s="84"/>
      <c r="AG297" s="84"/>
      <c r="AH297" s="84"/>
      <c r="AI297" s="84"/>
      <c r="AJ297" s="84"/>
      <c r="AK297" s="84"/>
      <c r="AL297" s="84"/>
      <c r="AM297" s="84"/>
      <c r="AN297" s="84"/>
      <c r="AO297" s="84"/>
      <c r="AP297" s="84"/>
      <c r="AQ297" s="84"/>
      <c r="AR297" s="84"/>
      <c r="AS297" s="84"/>
      <c r="AT297" s="84"/>
      <c r="AU297" s="84"/>
      <c r="AV297" s="84"/>
      <c r="AW297" s="84"/>
      <c r="AX297" s="84"/>
    </row>
    <row r="298" spans="1:50" ht="14.25" customHeight="1" x14ac:dyDescent="0.25">
      <c r="A298" s="543"/>
      <c r="B298" s="56" t="s">
        <v>64</v>
      </c>
      <c r="C298" s="128">
        <v>109.39</v>
      </c>
      <c r="D298" s="336">
        <v>109.26</v>
      </c>
      <c r="E298" s="336">
        <v>109.36</v>
      </c>
      <c r="F298" s="129">
        <v>109.19</v>
      </c>
      <c r="G298" s="128">
        <v>0.26</v>
      </c>
      <c r="H298" s="336">
        <v>0.24</v>
      </c>
      <c r="I298" s="336">
        <v>0.23</v>
      </c>
      <c r="J298" s="129">
        <v>0.21</v>
      </c>
      <c r="K298" s="128">
        <v>3.28</v>
      </c>
      <c r="L298" s="336">
        <v>3.13</v>
      </c>
      <c r="M298" s="336">
        <v>3.15</v>
      </c>
      <c r="N298" s="129">
        <v>3.09</v>
      </c>
      <c r="O298" s="128">
        <v>3.43</v>
      </c>
      <c r="P298" s="336">
        <v>3.29</v>
      </c>
      <c r="Q298" s="336">
        <v>3.29</v>
      </c>
      <c r="R298" s="129">
        <v>3.19</v>
      </c>
      <c r="S298" s="84"/>
      <c r="T298" s="84"/>
      <c r="U298" s="84"/>
      <c r="V298" s="84"/>
      <c r="W298" s="84"/>
      <c r="X298" s="84"/>
      <c r="Y298" s="84"/>
      <c r="Z298" s="84"/>
      <c r="AA298" s="84"/>
      <c r="AB298" s="84"/>
      <c r="AC298" s="84"/>
      <c r="AD298" s="84"/>
      <c r="AE298" s="84"/>
      <c r="AF298" s="84"/>
      <c r="AG298" s="84"/>
      <c r="AH298" s="84"/>
      <c r="AI298" s="84"/>
      <c r="AJ298" s="84"/>
      <c r="AK298" s="84"/>
      <c r="AL298" s="84"/>
      <c r="AM298" s="84"/>
      <c r="AN298" s="84"/>
      <c r="AO298" s="84"/>
      <c r="AP298" s="84"/>
      <c r="AQ298" s="84"/>
      <c r="AR298" s="84"/>
      <c r="AS298" s="84"/>
      <c r="AT298" s="84"/>
      <c r="AU298" s="84"/>
      <c r="AV298" s="84"/>
      <c r="AW298" s="84"/>
      <c r="AX298" s="84"/>
    </row>
    <row r="299" spans="1:50" ht="14.25" customHeight="1" x14ac:dyDescent="0.25">
      <c r="A299" s="543"/>
      <c r="B299" s="56" t="s">
        <v>65</v>
      </c>
      <c r="C299" s="128">
        <v>109.58</v>
      </c>
      <c r="D299" s="336">
        <v>109.47</v>
      </c>
      <c r="E299" s="336">
        <v>109.58</v>
      </c>
      <c r="F299" s="129">
        <v>109.43</v>
      </c>
      <c r="G299" s="128">
        <v>0.18</v>
      </c>
      <c r="H299" s="336">
        <v>0.19</v>
      </c>
      <c r="I299" s="336">
        <v>0.2</v>
      </c>
      <c r="J299" s="129">
        <v>0.21</v>
      </c>
      <c r="K299" s="128">
        <v>3.46</v>
      </c>
      <c r="L299" s="336">
        <v>3.33</v>
      </c>
      <c r="M299" s="336">
        <v>3.36</v>
      </c>
      <c r="N299" s="129">
        <v>3.31</v>
      </c>
      <c r="O299" s="128">
        <v>3.52</v>
      </c>
      <c r="P299" s="336">
        <v>3.39</v>
      </c>
      <c r="Q299" s="336">
        <v>3.42</v>
      </c>
      <c r="R299" s="129">
        <v>3.35</v>
      </c>
      <c r="S299" s="84"/>
      <c r="T299" s="84"/>
      <c r="U299" s="84"/>
      <c r="V299" s="84"/>
      <c r="W299" s="84"/>
      <c r="X299" s="84"/>
      <c r="Y299" s="84"/>
      <c r="Z299" s="84"/>
      <c r="AA299" s="84"/>
      <c r="AB299" s="84"/>
      <c r="AC299" s="84"/>
      <c r="AD299" s="84"/>
      <c r="AE299" s="84"/>
      <c r="AF299" s="84"/>
      <c r="AG299" s="84"/>
      <c r="AH299" s="84"/>
      <c r="AI299" s="84"/>
      <c r="AJ299" s="84"/>
      <c r="AK299" s="84"/>
      <c r="AL299" s="84"/>
      <c r="AM299" s="84"/>
      <c r="AN299" s="84"/>
      <c r="AO299" s="84"/>
      <c r="AP299" s="84"/>
      <c r="AQ299" s="84"/>
      <c r="AR299" s="84"/>
      <c r="AS299" s="84"/>
      <c r="AT299" s="84"/>
      <c r="AU299" s="84"/>
      <c r="AV299" s="84"/>
      <c r="AW299" s="84"/>
      <c r="AX299" s="84"/>
    </row>
    <row r="300" spans="1:50" ht="14.25" customHeight="1" x14ac:dyDescent="0.25">
      <c r="A300" s="544"/>
      <c r="B300" s="86" t="s">
        <v>66</v>
      </c>
      <c r="C300" s="180">
        <v>109.92</v>
      </c>
      <c r="D300" s="172">
        <v>109.83</v>
      </c>
      <c r="E300" s="172">
        <v>109.94</v>
      </c>
      <c r="F300" s="183">
        <v>109.79</v>
      </c>
      <c r="G300" s="180">
        <v>0.31</v>
      </c>
      <c r="H300" s="172">
        <v>0.33</v>
      </c>
      <c r="I300" s="172">
        <v>0.33</v>
      </c>
      <c r="J300" s="183">
        <v>0.33</v>
      </c>
      <c r="K300" s="180">
        <v>3.78</v>
      </c>
      <c r="L300" s="172">
        <v>3.67</v>
      </c>
      <c r="M300" s="172">
        <v>3.7</v>
      </c>
      <c r="N300" s="183">
        <v>3.66</v>
      </c>
      <c r="O300" s="180">
        <v>3.78</v>
      </c>
      <c r="P300" s="172">
        <v>3.67</v>
      </c>
      <c r="Q300" s="172">
        <v>3.7</v>
      </c>
      <c r="R300" s="183">
        <v>3.66</v>
      </c>
      <c r="S300" s="84"/>
      <c r="T300" s="84"/>
      <c r="U300" s="84"/>
      <c r="V300" s="84"/>
      <c r="W300" s="84"/>
      <c r="X300" s="84"/>
      <c r="Y300" s="84"/>
      <c r="Z300" s="84"/>
      <c r="AA300" s="84"/>
      <c r="AB300" s="84"/>
      <c r="AC300" s="84"/>
      <c r="AD300" s="84"/>
      <c r="AE300" s="84"/>
      <c r="AF300" s="84"/>
      <c r="AG300" s="84"/>
      <c r="AH300" s="84"/>
      <c r="AI300" s="84"/>
      <c r="AJ300" s="84"/>
      <c r="AK300" s="84"/>
      <c r="AL300" s="84"/>
      <c r="AM300" s="84"/>
      <c r="AN300" s="84"/>
      <c r="AO300" s="84"/>
      <c r="AP300" s="84"/>
      <c r="AQ300" s="84"/>
      <c r="AR300" s="84"/>
      <c r="AS300" s="84"/>
      <c r="AT300" s="84"/>
      <c r="AU300" s="84"/>
      <c r="AV300" s="84"/>
      <c r="AW300" s="84"/>
      <c r="AX300" s="84"/>
    </row>
    <row r="301" spans="1:50" ht="14.25" customHeight="1" x14ac:dyDescent="0.25">
      <c r="A301" s="542">
        <v>2023</v>
      </c>
      <c r="B301" s="221" t="s">
        <v>55</v>
      </c>
      <c r="C301" s="232">
        <v>110.42</v>
      </c>
      <c r="D301" s="226">
        <v>110.32</v>
      </c>
      <c r="E301" s="226">
        <v>110.42</v>
      </c>
      <c r="F301" s="233">
        <v>110.28</v>
      </c>
      <c r="G301" s="232">
        <v>0.45</v>
      </c>
      <c r="H301" s="226">
        <v>0.45</v>
      </c>
      <c r="I301" s="226">
        <v>0.44</v>
      </c>
      <c r="J301" s="233">
        <v>0.45</v>
      </c>
      <c r="K301" s="232">
        <v>0.45</v>
      </c>
      <c r="L301" s="226">
        <v>0.45</v>
      </c>
      <c r="M301" s="226">
        <v>0.44</v>
      </c>
      <c r="N301" s="233">
        <v>0.45</v>
      </c>
      <c r="O301" s="232">
        <v>3.96</v>
      </c>
      <c r="P301" s="226">
        <v>3.87</v>
      </c>
      <c r="Q301" s="226">
        <v>3.89</v>
      </c>
      <c r="R301" s="233">
        <v>3.87</v>
      </c>
      <c r="S301" s="84"/>
      <c r="T301" s="84"/>
      <c r="U301" s="84"/>
      <c r="V301" s="84"/>
      <c r="W301" s="84"/>
      <c r="X301" s="84"/>
      <c r="Y301" s="84"/>
      <c r="Z301" s="84"/>
      <c r="AA301" s="84"/>
      <c r="AB301" s="84"/>
      <c r="AC301" s="84"/>
      <c r="AD301" s="84"/>
      <c r="AE301" s="84"/>
      <c r="AF301" s="84"/>
      <c r="AG301" s="84"/>
      <c r="AH301" s="84"/>
      <c r="AI301" s="84"/>
      <c r="AJ301" s="84"/>
      <c r="AK301" s="84"/>
      <c r="AL301" s="84"/>
      <c r="AM301" s="84"/>
      <c r="AN301" s="84"/>
      <c r="AO301" s="84"/>
      <c r="AP301" s="84"/>
      <c r="AQ301" s="84"/>
      <c r="AR301" s="84"/>
      <c r="AS301" s="84"/>
      <c r="AT301" s="84"/>
      <c r="AU301" s="84"/>
      <c r="AV301" s="84"/>
      <c r="AW301" s="84"/>
      <c r="AX301" s="84"/>
    </row>
    <row r="302" spans="1:50" ht="14.25" customHeight="1" x14ac:dyDescent="0.25">
      <c r="A302" s="543"/>
      <c r="B302" s="56" t="s">
        <v>56</v>
      </c>
      <c r="C302" s="128">
        <v>111.07</v>
      </c>
      <c r="D302" s="336">
        <v>110.99</v>
      </c>
      <c r="E302" s="336">
        <v>111.11</v>
      </c>
      <c r="F302" s="129">
        <v>110.99</v>
      </c>
      <c r="G302" s="128">
        <v>0.59</v>
      </c>
      <c r="H302" s="336">
        <v>0.6</v>
      </c>
      <c r="I302" s="336">
        <v>0.62</v>
      </c>
      <c r="J302" s="129">
        <v>0.64</v>
      </c>
      <c r="K302" s="128">
        <v>1.05</v>
      </c>
      <c r="L302" s="336">
        <v>1.06</v>
      </c>
      <c r="M302" s="336">
        <v>1.06</v>
      </c>
      <c r="N302" s="129">
        <v>1.0900000000000001</v>
      </c>
      <c r="O302" s="128">
        <v>4.17</v>
      </c>
      <c r="P302" s="336">
        <v>4.1100000000000003</v>
      </c>
      <c r="Q302" s="336">
        <v>4.13</v>
      </c>
      <c r="R302" s="129">
        <v>4.12</v>
      </c>
      <c r="S302" s="84"/>
      <c r="T302" s="84"/>
      <c r="U302" s="84"/>
      <c r="V302" s="84"/>
      <c r="W302" s="84"/>
      <c r="X302" s="84"/>
      <c r="Y302" s="84"/>
      <c r="Z302" s="84"/>
      <c r="AA302" s="84"/>
      <c r="AB302" s="84"/>
      <c r="AC302" s="84"/>
      <c r="AD302" s="84"/>
      <c r="AE302" s="84"/>
      <c r="AF302" s="84"/>
      <c r="AG302" s="84"/>
      <c r="AH302" s="84"/>
      <c r="AI302" s="84"/>
      <c r="AJ302" s="84"/>
      <c r="AK302" s="84"/>
      <c r="AL302" s="84"/>
      <c r="AM302" s="84"/>
      <c r="AN302" s="84"/>
      <c r="AO302" s="84"/>
      <c r="AP302" s="84"/>
      <c r="AQ302" s="84"/>
      <c r="AR302" s="84"/>
      <c r="AS302" s="84"/>
      <c r="AT302" s="84"/>
      <c r="AU302" s="84"/>
      <c r="AV302" s="84"/>
      <c r="AW302" s="84"/>
      <c r="AX302" s="84"/>
    </row>
    <row r="303" spans="1:50" ht="14.25" customHeight="1" x14ac:dyDescent="0.25">
      <c r="A303" s="543"/>
      <c r="B303" s="56" t="s">
        <v>57</v>
      </c>
      <c r="C303" s="128">
        <v>111.93</v>
      </c>
      <c r="D303" s="336">
        <v>111.85</v>
      </c>
      <c r="E303" s="336">
        <v>111.98</v>
      </c>
      <c r="F303" s="129">
        <v>111.86</v>
      </c>
      <c r="G303" s="128">
        <v>0.77</v>
      </c>
      <c r="H303" s="336">
        <v>0.78</v>
      </c>
      <c r="I303" s="336">
        <v>0.79</v>
      </c>
      <c r="J303" s="129">
        <v>0.78</v>
      </c>
      <c r="K303" s="128">
        <v>1.83</v>
      </c>
      <c r="L303" s="336">
        <v>1.84</v>
      </c>
      <c r="M303" s="336">
        <v>1.86</v>
      </c>
      <c r="N303" s="129">
        <v>1.88</v>
      </c>
      <c r="O303" s="128">
        <v>4.6100000000000003</v>
      </c>
      <c r="P303" s="336">
        <v>4.55</v>
      </c>
      <c r="Q303" s="336">
        <v>4.5599999999999996</v>
      </c>
      <c r="R303" s="129">
        <v>4.55</v>
      </c>
      <c r="S303" s="84"/>
      <c r="T303" s="84"/>
      <c r="U303" s="84"/>
      <c r="V303" s="84"/>
      <c r="W303" s="84"/>
      <c r="X303" s="84"/>
      <c r="Y303" s="84"/>
      <c r="Z303" s="84"/>
      <c r="AA303" s="84"/>
      <c r="AB303" s="84"/>
      <c r="AC303" s="84"/>
      <c r="AD303" s="84"/>
      <c r="AE303" s="84"/>
      <c r="AF303" s="84"/>
      <c r="AG303" s="84"/>
      <c r="AH303" s="84"/>
      <c r="AI303" s="84"/>
      <c r="AJ303" s="84"/>
      <c r="AK303" s="84"/>
      <c r="AL303" s="84"/>
      <c r="AM303" s="84"/>
      <c r="AN303" s="84"/>
      <c r="AO303" s="84"/>
      <c r="AP303" s="84"/>
      <c r="AQ303" s="84"/>
      <c r="AR303" s="84"/>
      <c r="AS303" s="84"/>
      <c r="AT303" s="84"/>
      <c r="AU303" s="84"/>
      <c r="AV303" s="84"/>
      <c r="AW303" s="84"/>
      <c r="AX303" s="84"/>
    </row>
    <row r="304" spans="1:50" ht="14.25" customHeight="1" x14ac:dyDescent="0.25">
      <c r="A304" s="543"/>
      <c r="B304" s="56" t="s">
        <v>58</v>
      </c>
      <c r="C304" s="128">
        <v>113.02</v>
      </c>
      <c r="D304" s="336">
        <v>112.89</v>
      </c>
      <c r="E304" s="336">
        <v>113.02</v>
      </c>
      <c r="F304" s="129">
        <v>112.91</v>
      </c>
      <c r="G304" s="128">
        <v>0.97</v>
      </c>
      <c r="H304" s="336">
        <v>0.93</v>
      </c>
      <c r="I304" s="336">
        <v>0.93</v>
      </c>
      <c r="J304" s="129">
        <v>0.94</v>
      </c>
      <c r="K304" s="128">
        <v>2.82</v>
      </c>
      <c r="L304" s="336">
        <v>2.78</v>
      </c>
      <c r="M304" s="336">
        <v>2.81</v>
      </c>
      <c r="N304" s="129">
        <v>2.84</v>
      </c>
      <c r="O304" s="128">
        <v>5.07</v>
      </c>
      <c r="P304" s="336">
        <v>5.01</v>
      </c>
      <c r="Q304" s="336">
        <v>5.04</v>
      </c>
      <c r="R304" s="129">
        <v>5.07</v>
      </c>
      <c r="S304" s="84"/>
      <c r="T304" s="84"/>
      <c r="U304" s="84"/>
      <c r="V304" s="84"/>
      <c r="W304" s="84"/>
      <c r="X304" s="84"/>
      <c r="Y304" s="84"/>
      <c r="Z304" s="84"/>
      <c r="AA304" s="84"/>
      <c r="AB304" s="84"/>
      <c r="AC304" s="84"/>
      <c r="AD304" s="84"/>
      <c r="AE304" s="84"/>
      <c r="AF304" s="84"/>
      <c r="AG304" s="84"/>
      <c r="AH304" s="84"/>
      <c r="AI304" s="84"/>
      <c r="AJ304" s="84"/>
      <c r="AK304" s="84"/>
      <c r="AL304" s="84"/>
      <c r="AM304" s="84"/>
      <c r="AN304" s="84"/>
      <c r="AO304" s="84"/>
      <c r="AP304" s="84"/>
      <c r="AQ304" s="84"/>
      <c r="AR304" s="84"/>
      <c r="AS304" s="84"/>
      <c r="AT304" s="84"/>
      <c r="AU304" s="84"/>
      <c r="AV304" s="84"/>
      <c r="AW304" s="84"/>
      <c r="AX304" s="84"/>
    </row>
    <row r="305" spans="1:50" ht="14.25" customHeight="1" x14ac:dyDescent="0.25">
      <c r="A305" s="543"/>
      <c r="B305" s="56" t="s">
        <v>59</v>
      </c>
      <c r="C305" s="128">
        <v>114</v>
      </c>
      <c r="D305" s="336">
        <v>113.88</v>
      </c>
      <c r="E305" s="336">
        <v>114.07</v>
      </c>
      <c r="F305" s="129">
        <v>114.05</v>
      </c>
      <c r="G305" s="128">
        <v>0.87</v>
      </c>
      <c r="H305" s="336">
        <v>0.88</v>
      </c>
      <c r="I305" s="336">
        <v>0.92</v>
      </c>
      <c r="J305" s="129">
        <v>1</v>
      </c>
      <c r="K305" s="128">
        <v>3.71</v>
      </c>
      <c r="L305" s="336">
        <v>3.69</v>
      </c>
      <c r="M305" s="336">
        <v>3.76</v>
      </c>
      <c r="N305" s="129">
        <v>3.88</v>
      </c>
      <c r="O305" s="128">
        <v>5.46</v>
      </c>
      <c r="P305" s="336">
        <v>5.45</v>
      </c>
      <c r="Q305" s="336">
        <v>5.53</v>
      </c>
      <c r="R305" s="129">
        <v>5.61</v>
      </c>
      <c r="S305" s="84"/>
      <c r="T305" s="84"/>
      <c r="U305" s="84"/>
      <c r="V305" s="84"/>
      <c r="W305" s="84"/>
      <c r="X305" s="84"/>
      <c r="Y305" s="84"/>
      <c r="Z305" s="84"/>
      <c r="AA305" s="84"/>
      <c r="AB305" s="84"/>
      <c r="AC305" s="84"/>
      <c r="AD305" s="84"/>
      <c r="AE305" s="84"/>
      <c r="AF305" s="84"/>
      <c r="AG305" s="84"/>
      <c r="AH305" s="84"/>
      <c r="AI305" s="84"/>
      <c r="AJ305" s="84"/>
      <c r="AK305" s="84"/>
      <c r="AL305" s="84"/>
      <c r="AM305" s="84"/>
      <c r="AN305" s="84"/>
      <c r="AO305" s="84"/>
      <c r="AP305" s="84"/>
      <c r="AQ305" s="84"/>
      <c r="AR305" s="84"/>
      <c r="AS305" s="84"/>
      <c r="AT305" s="84"/>
      <c r="AU305" s="84"/>
      <c r="AV305" s="84"/>
      <c r="AW305" s="84"/>
      <c r="AX305" s="84"/>
    </row>
    <row r="306" spans="1:50" ht="14.25" customHeight="1" x14ac:dyDescent="0.25">
      <c r="A306" s="543"/>
      <c r="B306" s="56" t="s">
        <v>60</v>
      </c>
      <c r="C306" s="128">
        <v>114.75</v>
      </c>
      <c r="D306" s="336">
        <v>114.57</v>
      </c>
      <c r="E306" s="336">
        <v>114.79</v>
      </c>
      <c r="F306" s="129">
        <v>114.74</v>
      </c>
      <c r="G306" s="128">
        <v>0.66</v>
      </c>
      <c r="H306" s="336">
        <v>0.61</v>
      </c>
      <c r="I306" s="336">
        <v>0.63</v>
      </c>
      <c r="J306" s="129">
        <v>0.61</v>
      </c>
      <c r="K306" s="128">
        <v>4.3899999999999997</v>
      </c>
      <c r="L306" s="336">
        <v>4.3099999999999996</v>
      </c>
      <c r="M306" s="336">
        <v>4.42</v>
      </c>
      <c r="N306" s="129">
        <v>4.51</v>
      </c>
      <c r="O306" s="128">
        <v>5.96</v>
      </c>
      <c r="P306" s="336">
        <v>5.88</v>
      </c>
      <c r="Q306" s="336">
        <v>5.97</v>
      </c>
      <c r="R306" s="129">
        <v>6.02</v>
      </c>
      <c r="S306" s="84"/>
      <c r="T306" s="84"/>
      <c r="U306" s="84"/>
      <c r="V306" s="84"/>
      <c r="W306" s="84"/>
      <c r="X306" s="84"/>
      <c r="Y306" s="84"/>
      <c r="Z306" s="84"/>
      <c r="AA306" s="84"/>
      <c r="AB306" s="84"/>
      <c r="AC306" s="84"/>
      <c r="AD306" s="84"/>
      <c r="AE306" s="84"/>
      <c r="AF306" s="84"/>
      <c r="AG306" s="84"/>
      <c r="AH306" s="84"/>
      <c r="AI306" s="84"/>
      <c r="AJ306" s="84"/>
      <c r="AK306" s="84"/>
      <c r="AL306" s="84"/>
      <c r="AM306" s="84"/>
      <c r="AN306" s="84"/>
      <c r="AO306" s="84"/>
      <c r="AP306" s="84"/>
      <c r="AQ306" s="84"/>
      <c r="AR306" s="84"/>
      <c r="AS306" s="84"/>
      <c r="AT306" s="84"/>
      <c r="AU306" s="84"/>
      <c r="AV306" s="84"/>
      <c r="AW306" s="84"/>
      <c r="AX306" s="84"/>
    </row>
    <row r="307" spans="1:50" ht="14.25" customHeight="1" x14ac:dyDescent="0.25">
      <c r="A307" s="543"/>
      <c r="B307" s="56" t="s">
        <v>61</v>
      </c>
      <c r="C307" s="116">
        <v>115.24</v>
      </c>
      <c r="D307" s="84">
        <v>115.08</v>
      </c>
      <c r="E307" s="84">
        <v>115.32</v>
      </c>
      <c r="F307" s="117">
        <v>115.25</v>
      </c>
      <c r="G307" s="116">
        <v>0.43</v>
      </c>
      <c r="H307" s="84">
        <v>0.45</v>
      </c>
      <c r="I307" s="84">
        <v>0.46</v>
      </c>
      <c r="J307" s="117">
        <v>0.44</v>
      </c>
      <c r="K307" s="116">
        <v>4.84</v>
      </c>
      <c r="L307" s="84">
        <v>4.78</v>
      </c>
      <c r="M307" s="84">
        <v>4.9000000000000004</v>
      </c>
      <c r="N307" s="117">
        <v>4.97</v>
      </c>
      <c r="O307" s="116">
        <v>6.2</v>
      </c>
      <c r="P307" s="84">
        <v>6.16</v>
      </c>
      <c r="Q307" s="84">
        <v>6.26</v>
      </c>
      <c r="R307" s="117">
        <v>6.31</v>
      </c>
      <c r="S307" s="84"/>
      <c r="T307" s="84"/>
      <c r="U307" s="84"/>
      <c r="V307" s="84"/>
      <c r="W307" s="84"/>
      <c r="X307" s="84"/>
      <c r="Y307" s="84"/>
      <c r="Z307" s="84"/>
      <c r="AA307" s="84"/>
      <c r="AB307" s="84"/>
      <c r="AC307" s="84"/>
      <c r="AD307" s="84"/>
      <c r="AE307" s="84"/>
      <c r="AF307" s="84"/>
      <c r="AG307" s="84"/>
      <c r="AH307" s="84"/>
      <c r="AI307" s="84"/>
      <c r="AJ307" s="84"/>
      <c r="AK307" s="84"/>
      <c r="AL307" s="84"/>
      <c r="AM307" s="84"/>
      <c r="AN307" s="84"/>
      <c r="AO307" s="84"/>
      <c r="AP307" s="84"/>
      <c r="AQ307" s="84"/>
      <c r="AR307" s="84"/>
      <c r="AS307" s="84"/>
      <c r="AT307" s="84"/>
      <c r="AU307" s="84"/>
      <c r="AV307" s="84"/>
      <c r="AW307" s="84"/>
      <c r="AX307" s="84"/>
    </row>
    <row r="308" spans="1:50" x14ac:dyDescent="0.25">
      <c r="A308" s="543"/>
      <c r="B308" s="56" t="s">
        <v>62</v>
      </c>
      <c r="C308" s="69">
        <v>115.92</v>
      </c>
      <c r="D308" s="35">
        <v>115.78</v>
      </c>
      <c r="E308" s="35">
        <v>116.01</v>
      </c>
      <c r="F308" s="70">
        <v>115.9</v>
      </c>
      <c r="G308" s="69">
        <v>0.6</v>
      </c>
      <c r="H308" s="35">
        <v>0.61</v>
      </c>
      <c r="I308" s="35">
        <v>0.6</v>
      </c>
      <c r="J308" s="70">
        <v>0.56999999999999995</v>
      </c>
      <c r="K308" s="69">
        <v>5.46</v>
      </c>
      <c r="L308" s="35">
        <v>5.42</v>
      </c>
      <c r="M308" s="35">
        <v>5.53</v>
      </c>
      <c r="N308" s="70">
        <v>5.57</v>
      </c>
      <c r="O308" s="69">
        <v>6.51</v>
      </c>
      <c r="P308" s="35">
        <v>6.49</v>
      </c>
      <c r="Q308" s="35">
        <v>6.59</v>
      </c>
      <c r="R308" s="70">
        <v>6.6</v>
      </c>
      <c r="S308" s="32"/>
      <c r="T308" s="32"/>
      <c r="U308" s="32"/>
      <c r="V308" s="32"/>
      <c r="AE308" s="32"/>
      <c r="AF308" s="32"/>
      <c r="AG308" s="32"/>
      <c r="AH308" s="32"/>
    </row>
    <row r="309" spans="1:50" x14ac:dyDescent="0.25">
      <c r="A309" s="543"/>
      <c r="B309" s="56" t="s">
        <v>63</v>
      </c>
      <c r="C309" s="69">
        <v>116.56</v>
      </c>
      <c r="D309" s="35">
        <v>116.44</v>
      </c>
      <c r="E309" s="35">
        <v>116.7</v>
      </c>
      <c r="F309" s="70">
        <v>116.64</v>
      </c>
      <c r="G309" s="69">
        <v>0.55000000000000004</v>
      </c>
      <c r="H309" s="35">
        <v>0.56999999999999995</v>
      </c>
      <c r="I309" s="35">
        <v>0.59</v>
      </c>
      <c r="J309" s="70">
        <v>0.64</v>
      </c>
      <c r="K309" s="69">
        <v>6.04</v>
      </c>
      <c r="L309" s="35">
        <v>6.02</v>
      </c>
      <c r="M309" s="35">
        <v>6.15</v>
      </c>
      <c r="N309" s="70">
        <v>6.24</v>
      </c>
      <c r="O309" s="69">
        <v>6.83</v>
      </c>
      <c r="P309" s="35">
        <v>6.83</v>
      </c>
      <c r="Q309" s="35">
        <v>6.96</v>
      </c>
      <c r="R309" s="70">
        <v>7.05</v>
      </c>
      <c r="S309" s="32"/>
      <c r="T309" s="32"/>
      <c r="U309" s="32"/>
      <c r="V309" s="32"/>
      <c r="AE309" s="32"/>
      <c r="AF309" s="32"/>
      <c r="AG309" s="32"/>
      <c r="AH309" s="32"/>
    </row>
    <row r="310" spans="1:50" x14ac:dyDescent="0.25">
      <c r="A310" s="543"/>
      <c r="B310" s="56" t="s">
        <v>64</v>
      </c>
      <c r="C310" s="69">
        <v>117</v>
      </c>
      <c r="D310" s="35">
        <v>116.89</v>
      </c>
      <c r="E310" s="35">
        <v>117.16</v>
      </c>
      <c r="F310" s="70">
        <v>117.12</v>
      </c>
      <c r="G310" s="69">
        <v>0.38</v>
      </c>
      <c r="H310" s="35">
        <v>0.38</v>
      </c>
      <c r="I310" s="35">
        <v>0.39</v>
      </c>
      <c r="J310" s="70">
        <v>0.41</v>
      </c>
      <c r="K310" s="69">
        <v>6.44</v>
      </c>
      <c r="L310" s="35">
        <v>6.43</v>
      </c>
      <c r="M310" s="35">
        <v>6.57</v>
      </c>
      <c r="N310" s="70">
        <v>6.68</v>
      </c>
      <c r="O310" s="69">
        <v>6.96</v>
      </c>
      <c r="P310" s="35">
        <v>6.98</v>
      </c>
      <c r="Q310" s="35">
        <v>7.13</v>
      </c>
      <c r="R310" s="70">
        <v>7.26</v>
      </c>
      <c r="S310" s="32"/>
      <c r="T310" s="32"/>
      <c r="U310" s="32"/>
      <c r="V310" s="32"/>
      <c r="AE310" s="32"/>
      <c r="AF310" s="32"/>
      <c r="AG310" s="32"/>
      <c r="AH310" s="32"/>
    </row>
    <row r="311" spans="1:50" x14ac:dyDescent="0.25">
      <c r="A311" s="543"/>
      <c r="B311" s="56" t="s">
        <v>65</v>
      </c>
      <c r="C311" s="69">
        <v>117.52</v>
      </c>
      <c r="D311" s="35">
        <v>117.43</v>
      </c>
      <c r="E311" s="35">
        <v>117.75</v>
      </c>
      <c r="F311" s="70">
        <v>117.73</v>
      </c>
      <c r="G311" s="69">
        <v>0.44</v>
      </c>
      <c r="H311" s="35">
        <v>0.46</v>
      </c>
      <c r="I311" s="35">
        <v>0.51</v>
      </c>
      <c r="J311" s="70">
        <v>0.52</v>
      </c>
      <c r="K311" s="69">
        <v>6.91</v>
      </c>
      <c r="L311" s="35">
        <v>6.92</v>
      </c>
      <c r="M311" s="35">
        <v>7.11</v>
      </c>
      <c r="N311" s="70">
        <v>7.23</v>
      </c>
      <c r="O311" s="69">
        <v>7.24</v>
      </c>
      <c r="P311" s="35">
        <v>7.27</v>
      </c>
      <c r="Q311" s="35">
        <v>7.45</v>
      </c>
      <c r="R311" s="70">
        <v>7.59</v>
      </c>
      <c r="S311" s="32"/>
      <c r="T311" s="32"/>
      <c r="U311" s="32"/>
      <c r="V311" s="32"/>
      <c r="AE311" s="32"/>
      <c r="AF311" s="32"/>
      <c r="AG311" s="32"/>
      <c r="AH311" s="32"/>
    </row>
    <row r="312" spans="1:50" x14ac:dyDescent="0.25">
      <c r="A312" s="544"/>
      <c r="B312" s="86" t="s">
        <v>66</v>
      </c>
      <c r="C312" s="126">
        <v>118.07</v>
      </c>
      <c r="D312" s="39">
        <v>118.02</v>
      </c>
      <c r="E312" s="39">
        <v>118.36</v>
      </c>
      <c r="F312" s="148">
        <v>118.42</v>
      </c>
      <c r="G312" s="126">
        <v>0.47</v>
      </c>
      <c r="H312" s="39">
        <v>0.5</v>
      </c>
      <c r="I312" s="39">
        <v>0.52</v>
      </c>
      <c r="J312" s="148">
        <v>0.57999999999999996</v>
      </c>
      <c r="K312" s="126">
        <v>7.42</v>
      </c>
      <c r="L312" s="39">
        <v>7.46</v>
      </c>
      <c r="M312" s="39">
        <v>7.66</v>
      </c>
      <c r="N312" s="148">
        <v>7.86</v>
      </c>
      <c r="O312" s="126">
        <v>7.42</v>
      </c>
      <c r="P312" s="39">
        <v>7.46</v>
      </c>
      <c r="Q312" s="39">
        <v>7.66</v>
      </c>
      <c r="R312" s="148">
        <v>7.86</v>
      </c>
      <c r="S312" s="32"/>
      <c r="T312" s="32"/>
      <c r="U312" s="32"/>
      <c r="V312" s="32"/>
      <c r="AE312" s="32"/>
      <c r="AF312" s="32"/>
      <c r="AG312" s="32"/>
      <c r="AH312" s="32"/>
    </row>
    <row r="313" spans="1:50" x14ac:dyDescent="0.25">
      <c r="A313" s="513">
        <v>2024</v>
      </c>
      <c r="B313" s="244" t="s">
        <v>55</v>
      </c>
      <c r="C313" s="327">
        <v>118.97</v>
      </c>
      <c r="D313" s="238">
        <v>118.93</v>
      </c>
      <c r="E313" s="238">
        <v>119.34</v>
      </c>
      <c r="F313" s="319">
        <v>119.44</v>
      </c>
      <c r="G313" s="327">
        <v>0.76</v>
      </c>
      <c r="H313" s="238">
        <v>0.77</v>
      </c>
      <c r="I313" s="238">
        <v>0.82</v>
      </c>
      <c r="J313" s="319">
        <v>0.87</v>
      </c>
      <c r="K313" s="327">
        <v>0.76</v>
      </c>
      <c r="L313" s="238">
        <v>0.77</v>
      </c>
      <c r="M313" s="238">
        <v>0.82</v>
      </c>
      <c r="N313" s="319">
        <v>0.87</v>
      </c>
      <c r="O313" s="327">
        <v>7.74</v>
      </c>
      <c r="P313" s="238">
        <v>7.8</v>
      </c>
      <c r="Q313" s="238">
        <v>8.07</v>
      </c>
      <c r="R313" s="319">
        <v>8.3000000000000007</v>
      </c>
      <c r="S313" s="32"/>
      <c r="T313" s="32"/>
      <c r="U313" s="32"/>
      <c r="V313" s="32"/>
      <c r="AE313" s="32"/>
      <c r="AF313" s="32"/>
      <c r="AG313" s="32"/>
      <c r="AH313" s="32"/>
    </row>
    <row r="314" spans="1:50" x14ac:dyDescent="0.25">
      <c r="A314" s="514"/>
      <c r="B314" s="106" t="s">
        <v>56</v>
      </c>
      <c r="C314" s="69">
        <v>119.9</v>
      </c>
      <c r="D314" s="35">
        <v>119.88</v>
      </c>
      <c r="E314" s="35">
        <v>120.34</v>
      </c>
      <c r="F314" s="70">
        <v>120.56</v>
      </c>
      <c r="G314" s="69">
        <v>0.78</v>
      </c>
      <c r="H314" s="35">
        <v>0.8</v>
      </c>
      <c r="I314" s="35">
        <v>0.84</v>
      </c>
      <c r="J314" s="70">
        <v>0.94</v>
      </c>
      <c r="K314" s="69">
        <v>1.55</v>
      </c>
      <c r="L314" s="35">
        <v>1.58</v>
      </c>
      <c r="M314" s="35">
        <v>1.67</v>
      </c>
      <c r="N314" s="70">
        <v>1.81</v>
      </c>
      <c r="O314" s="69">
        <v>7.95</v>
      </c>
      <c r="P314" s="35">
        <v>8.01</v>
      </c>
      <c r="Q314" s="35">
        <v>8.31</v>
      </c>
      <c r="R314" s="70">
        <v>8.6199999999999992</v>
      </c>
      <c r="S314" s="32"/>
      <c r="T314" s="32"/>
      <c r="U314" s="32"/>
      <c r="V314" s="32"/>
      <c r="AE314" s="32"/>
      <c r="AF314" s="32"/>
      <c r="AG314" s="32"/>
      <c r="AH314" s="32"/>
    </row>
    <row r="315" spans="1:50" x14ac:dyDescent="0.25">
      <c r="A315" s="514"/>
      <c r="B315" s="106" t="s">
        <v>57</v>
      </c>
      <c r="C315" s="69">
        <v>120.74</v>
      </c>
      <c r="D315" s="35">
        <v>120.74</v>
      </c>
      <c r="E315" s="35">
        <v>121.24</v>
      </c>
      <c r="F315" s="70">
        <v>121.5</v>
      </c>
      <c r="G315" s="69">
        <v>0.7</v>
      </c>
      <c r="H315" s="35">
        <v>0.71</v>
      </c>
      <c r="I315" s="35">
        <v>0.75</v>
      </c>
      <c r="J315" s="70">
        <v>0.78</v>
      </c>
      <c r="K315" s="69">
        <v>2.2599999999999998</v>
      </c>
      <c r="L315" s="35">
        <v>2.2999999999999998</v>
      </c>
      <c r="M315" s="35">
        <v>2.4300000000000002</v>
      </c>
      <c r="N315" s="70">
        <v>2.61</v>
      </c>
      <c r="O315" s="69">
        <v>7.87</v>
      </c>
      <c r="P315" s="35">
        <v>7.95</v>
      </c>
      <c r="Q315" s="35">
        <v>8.27</v>
      </c>
      <c r="R315" s="70">
        <v>8.6199999999999992</v>
      </c>
      <c r="S315" s="32"/>
      <c r="T315" s="32"/>
      <c r="U315" s="32"/>
      <c r="V315" s="32"/>
      <c r="AE315" s="32"/>
      <c r="AF315" s="32"/>
      <c r="AG315" s="32"/>
      <c r="AH315" s="32"/>
    </row>
    <row r="316" spans="1:50" x14ac:dyDescent="0.25">
      <c r="A316" s="514"/>
      <c r="B316" s="106" t="s">
        <v>58</v>
      </c>
      <c r="C316" s="69">
        <v>122.03</v>
      </c>
      <c r="D316" s="35">
        <v>122.03</v>
      </c>
      <c r="E316" s="35">
        <v>122.58</v>
      </c>
      <c r="F316" s="70">
        <v>122.95</v>
      </c>
      <c r="G316" s="69">
        <v>1.07</v>
      </c>
      <c r="H316" s="35">
        <v>1.07</v>
      </c>
      <c r="I316" s="35">
        <v>1.1000000000000001</v>
      </c>
      <c r="J316" s="70">
        <v>1.19</v>
      </c>
      <c r="K316" s="69">
        <v>3.35</v>
      </c>
      <c r="L316" s="35">
        <v>3.4</v>
      </c>
      <c r="M316" s="35">
        <v>3.56</v>
      </c>
      <c r="N316" s="70">
        <v>3.83</v>
      </c>
      <c r="O316" s="69">
        <v>7.97</v>
      </c>
      <c r="P316" s="35">
        <v>8.1</v>
      </c>
      <c r="Q316" s="35">
        <v>8.4600000000000009</v>
      </c>
      <c r="R316" s="70">
        <v>8.89</v>
      </c>
      <c r="S316" s="32"/>
      <c r="T316" s="32"/>
      <c r="U316" s="32"/>
      <c r="V316" s="32"/>
      <c r="AE316" s="32"/>
      <c r="AF316" s="32"/>
      <c r="AG316" s="32"/>
      <c r="AH316" s="32"/>
    </row>
    <row r="317" spans="1:50" x14ac:dyDescent="0.25">
      <c r="A317" s="514"/>
      <c r="B317" s="106" t="s">
        <v>59</v>
      </c>
      <c r="C317" s="69">
        <v>122.89</v>
      </c>
      <c r="D317" s="35">
        <v>122.92</v>
      </c>
      <c r="E317" s="35">
        <v>123.51</v>
      </c>
      <c r="F317" s="70">
        <v>123.88</v>
      </c>
      <c r="G317" s="69">
        <v>0.71</v>
      </c>
      <c r="H317" s="35">
        <v>0.73</v>
      </c>
      <c r="I317" s="35">
        <v>0.76</v>
      </c>
      <c r="J317" s="70">
        <v>0.76</v>
      </c>
      <c r="K317" s="69">
        <v>4.08</v>
      </c>
      <c r="L317" s="35">
        <v>4.16</v>
      </c>
      <c r="M317" s="35">
        <v>4.3499999999999996</v>
      </c>
      <c r="N317" s="70">
        <v>4.62</v>
      </c>
      <c r="O317" s="69">
        <v>7.8</v>
      </c>
      <c r="P317" s="35">
        <v>7.94</v>
      </c>
      <c r="Q317" s="35">
        <v>8.2799999999999994</v>
      </c>
      <c r="R317" s="70">
        <v>8.6300000000000008</v>
      </c>
      <c r="S317" s="32"/>
      <c r="T317" s="32"/>
      <c r="U317" s="32"/>
      <c r="V317" s="32"/>
      <c r="AE317" s="32"/>
      <c r="AF317" s="32"/>
      <c r="AG317" s="32"/>
      <c r="AH317" s="32"/>
    </row>
    <row r="318" spans="1:50" x14ac:dyDescent="0.25">
      <c r="A318" s="514"/>
      <c r="B318" s="106" t="s">
        <v>60</v>
      </c>
      <c r="C318" s="69">
        <v>123.44</v>
      </c>
      <c r="D318" s="35">
        <v>123.49</v>
      </c>
      <c r="E318" s="35">
        <v>124.11</v>
      </c>
      <c r="F318" s="70">
        <v>124.46</v>
      </c>
      <c r="G318" s="69">
        <v>0.45</v>
      </c>
      <c r="H318" s="35">
        <v>0.47</v>
      </c>
      <c r="I318" s="35">
        <v>0.48</v>
      </c>
      <c r="J318" s="70">
        <v>0.47</v>
      </c>
      <c r="K318" s="69">
        <v>4.55</v>
      </c>
      <c r="L318" s="35">
        <v>4.6399999999999997</v>
      </c>
      <c r="M318" s="35">
        <v>4.8499999999999996</v>
      </c>
      <c r="N318" s="70">
        <v>5.1100000000000003</v>
      </c>
      <c r="O318" s="69">
        <v>7.57</v>
      </c>
      <c r="P318" s="35">
        <v>7.79</v>
      </c>
      <c r="Q318" s="35">
        <v>8.11</v>
      </c>
      <c r="R318" s="70">
        <v>8.4700000000000006</v>
      </c>
      <c r="S318" s="32"/>
      <c r="T318" s="32"/>
      <c r="U318" s="32"/>
      <c r="V318" s="32"/>
      <c r="AE318" s="32"/>
      <c r="AF318" s="32"/>
      <c r="AG318" s="32"/>
      <c r="AH318" s="32"/>
    </row>
    <row r="319" spans="1:50" x14ac:dyDescent="0.25">
      <c r="A319" s="514"/>
      <c r="B319" s="106" t="s">
        <v>61</v>
      </c>
      <c r="C319" s="69">
        <v>124.07</v>
      </c>
      <c r="D319" s="35">
        <v>124.07</v>
      </c>
      <c r="E319" s="35">
        <v>124.69</v>
      </c>
      <c r="F319" s="70">
        <v>124.99</v>
      </c>
      <c r="G319" s="69">
        <v>0.51</v>
      </c>
      <c r="H319" s="35">
        <v>0.47</v>
      </c>
      <c r="I319" s="35">
        <v>0.47</v>
      </c>
      <c r="J319" s="70">
        <v>0.43</v>
      </c>
      <c r="K319" s="69">
        <v>5.08</v>
      </c>
      <c r="L319" s="35">
        <v>5.13</v>
      </c>
      <c r="M319" s="35">
        <v>5.35</v>
      </c>
      <c r="N319" s="70">
        <v>5.55</v>
      </c>
      <c r="O319" s="69">
        <v>7.66</v>
      </c>
      <c r="P319" s="35">
        <v>7.81</v>
      </c>
      <c r="Q319" s="35">
        <v>8.1300000000000008</v>
      </c>
      <c r="R319" s="70">
        <v>8.4600000000000009</v>
      </c>
      <c r="S319" s="32"/>
      <c r="T319" s="32"/>
      <c r="U319" s="32"/>
      <c r="V319" s="32"/>
      <c r="AE319" s="32"/>
      <c r="AF319" s="32"/>
      <c r="AG319" s="32"/>
      <c r="AH319" s="32"/>
    </row>
    <row r="320" spans="1:50" x14ac:dyDescent="0.25">
      <c r="A320" s="514"/>
      <c r="B320" s="106" t="s">
        <v>62</v>
      </c>
      <c r="C320" s="69">
        <v>124.84</v>
      </c>
      <c r="D320" s="35">
        <v>124.77</v>
      </c>
      <c r="E320" s="35">
        <v>125.4</v>
      </c>
      <c r="F320" s="70">
        <v>125.66</v>
      </c>
      <c r="G320" s="69">
        <v>0.62</v>
      </c>
      <c r="H320" s="35">
        <v>0.56000000000000005</v>
      </c>
      <c r="I320" s="35">
        <v>0.56000000000000005</v>
      </c>
      <c r="J320" s="70">
        <v>0.53</v>
      </c>
      <c r="K320" s="69">
        <v>5.73</v>
      </c>
      <c r="L320" s="35">
        <v>5.72</v>
      </c>
      <c r="M320" s="35">
        <v>5.94</v>
      </c>
      <c r="N320" s="70">
        <v>6.12</v>
      </c>
      <c r="O320" s="69">
        <v>7.69</v>
      </c>
      <c r="P320" s="35">
        <v>7.77</v>
      </c>
      <c r="Q320" s="35">
        <v>8.09</v>
      </c>
      <c r="R320" s="70">
        <v>8.42</v>
      </c>
      <c r="S320" s="32"/>
      <c r="T320" s="32"/>
      <c r="U320" s="32"/>
      <c r="V320" s="32"/>
      <c r="AE320" s="32"/>
      <c r="AF320" s="32"/>
      <c r="AG320" s="32"/>
      <c r="AH320" s="32"/>
    </row>
    <row r="321" spans="1:34" x14ac:dyDescent="0.25">
      <c r="A321" s="514"/>
      <c r="B321" s="106" t="s">
        <v>63</v>
      </c>
      <c r="C321" s="69">
        <v>125.54</v>
      </c>
      <c r="D321" s="35">
        <v>125.46</v>
      </c>
      <c r="E321" s="35">
        <v>126.11</v>
      </c>
      <c r="F321" s="70">
        <v>126.42</v>
      </c>
      <c r="G321" s="69">
        <v>0.56000000000000005</v>
      </c>
      <c r="H321" s="35">
        <v>0.55000000000000004</v>
      </c>
      <c r="I321" s="35">
        <v>0.56999999999999995</v>
      </c>
      <c r="J321" s="70">
        <v>0.61</v>
      </c>
      <c r="K321" s="69">
        <v>6.32</v>
      </c>
      <c r="L321" s="35">
        <v>6.31</v>
      </c>
      <c r="M321" s="35">
        <v>6.55</v>
      </c>
      <c r="N321" s="70">
        <v>6.76</v>
      </c>
      <c r="O321" s="69">
        <v>7.7</v>
      </c>
      <c r="P321" s="35">
        <v>7.75</v>
      </c>
      <c r="Q321" s="35">
        <v>8.07</v>
      </c>
      <c r="R321" s="70">
        <v>8.39</v>
      </c>
      <c r="S321" s="32"/>
      <c r="T321" s="32"/>
      <c r="U321" s="32"/>
      <c r="V321" s="32"/>
      <c r="AE321" s="32"/>
      <c r="AF321" s="32"/>
      <c r="AG321" s="32"/>
      <c r="AH321" s="32"/>
    </row>
    <row r="322" spans="1:34" x14ac:dyDescent="0.25">
      <c r="A322" s="514"/>
      <c r="B322" s="106" t="s">
        <v>64</v>
      </c>
      <c r="C322" s="69">
        <v>125.92</v>
      </c>
      <c r="D322" s="35">
        <v>125.87</v>
      </c>
      <c r="E322" s="35">
        <v>126.53</v>
      </c>
      <c r="F322" s="70">
        <v>126.86</v>
      </c>
      <c r="G322" s="69">
        <v>0.3</v>
      </c>
      <c r="H322" s="35">
        <v>0.32</v>
      </c>
      <c r="I322" s="35">
        <v>0.33</v>
      </c>
      <c r="J322" s="70">
        <v>0.34</v>
      </c>
      <c r="K322" s="69">
        <v>6.64</v>
      </c>
      <c r="L322" s="35">
        <v>6.65</v>
      </c>
      <c r="M322" s="35">
        <v>6.9</v>
      </c>
      <c r="N322" s="70">
        <v>7.13</v>
      </c>
      <c r="O322" s="69">
        <v>7.62</v>
      </c>
      <c r="P322" s="35">
        <v>7.68</v>
      </c>
      <c r="Q322" s="35">
        <v>8</v>
      </c>
      <c r="R322" s="70">
        <v>8.31</v>
      </c>
      <c r="S322" s="32"/>
      <c r="T322" s="32"/>
      <c r="U322" s="32"/>
      <c r="V322" s="32"/>
      <c r="AE322" s="32"/>
      <c r="AF322" s="32"/>
      <c r="AG322" s="32"/>
      <c r="AH322" s="32"/>
    </row>
    <row r="323" spans="1:34" x14ac:dyDescent="0.25">
      <c r="A323" s="514"/>
      <c r="B323" s="106" t="s">
        <v>65</v>
      </c>
      <c r="C323" s="69">
        <v>126.3</v>
      </c>
      <c r="D323" s="35">
        <v>126.27</v>
      </c>
      <c r="E323" s="35">
        <v>126.97</v>
      </c>
      <c r="F323" s="70">
        <v>127.32</v>
      </c>
      <c r="G323" s="69">
        <v>0.31</v>
      </c>
      <c r="H323" s="35">
        <v>0.32</v>
      </c>
      <c r="I323" s="35">
        <v>0.34</v>
      </c>
      <c r="J323" s="70">
        <v>0.37</v>
      </c>
      <c r="K323" s="69">
        <v>6.97</v>
      </c>
      <c r="L323" s="35">
        <v>6.99</v>
      </c>
      <c r="M323" s="35">
        <v>7.27</v>
      </c>
      <c r="N323" s="70">
        <v>7.52</v>
      </c>
      <c r="O323" s="69">
        <v>7.48</v>
      </c>
      <c r="P323" s="35">
        <v>7.53</v>
      </c>
      <c r="Q323" s="35">
        <v>7.83</v>
      </c>
      <c r="R323" s="70">
        <v>8.14</v>
      </c>
      <c r="S323" s="32"/>
      <c r="T323" s="32"/>
      <c r="U323" s="32"/>
      <c r="V323" s="32"/>
      <c r="AE323" s="32"/>
      <c r="AF323" s="32"/>
      <c r="AG323" s="32"/>
      <c r="AH323" s="32"/>
    </row>
    <row r="324" spans="1:34" ht="13.5" thickBot="1" x14ac:dyDescent="0.3">
      <c r="A324" s="514"/>
      <c r="B324" s="106" t="s">
        <v>66</v>
      </c>
      <c r="C324" s="69">
        <v>126.65</v>
      </c>
      <c r="D324" s="35">
        <v>126.65</v>
      </c>
      <c r="E324" s="35">
        <v>127.35</v>
      </c>
      <c r="F324" s="70">
        <v>127.71</v>
      </c>
      <c r="G324" s="69">
        <v>0.27</v>
      </c>
      <c r="H324" s="35">
        <v>0.3</v>
      </c>
      <c r="I324" s="35">
        <v>0.3</v>
      </c>
      <c r="J324" s="70">
        <v>0.3</v>
      </c>
      <c r="K324" s="69">
        <v>7.26</v>
      </c>
      <c r="L324" s="35">
        <v>7.31</v>
      </c>
      <c r="M324" s="35">
        <v>7.59</v>
      </c>
      <c r="N324" s="70">
        <v>7.85</v>
      </c>
      <c r="O324" s="69">
        <v>7.26</v>
      </c>
      <c r="P324" s="35">
        <v>7.31</v>
      </c>
      <c r="Q324" s="35">
        <v>7.59</v>
      </c>
      <c r="R324" s="70">
        <v>7.85</v>
      </c>
      <c r="S324" s="32"/>
      <c r="T324" s="32"/>
      <c r="U324" s="32"/>
      <c r="V324" s="32"/>
      <c r="AE324" s="32"/>
      <c r="AF324" s="32"/>
      <c r="AG324" s="32"/>
      <c r="AH324" s="32"/>
    </row>
    <row r="325" spans="1:34" x14ac:dyDescent="0.25">
      <c r="A325" s="585">
        <v>2025</v>
      </c>
      <c r="B325" s="405" t="s">
        <v>55</v>
      </c>
      <c r="C325" s="376">
        <v>127.23</v>
      </c>
      <c r="D325" s="78">
        <v>127.22</v>
      </c>
      <c r="E325" s="78">
        <v>127.92</v>
      </c>
      <c r="F325" s="377">
        <v>128.28</v>
      </c>
      <c r="G325" s="376">
        <v>0.46</v>
      </c>
      <c r="H325" s="78">
        <v>0.45</v>
      </c>
      <c r="I325" s="78">
        <v>0.45</v>
      </c>
      <c r="J325" s="377">
        <v>0.45</v>
      </c>
      <c r="K325" s="376">
        <v>0.46</v>
      </c>
      <c r="L325" s="78">
        <v>0.45</v>
      </c>
      <c r="M325" s="78">
        <v>0.45</v>
      </c>
      <c r="N325" s="377">
        <v>0.45</v>
      </c>
      <c r="O325" s="376">
        <v>6.94</v>
      </c>
      <c r="P325" s="78">
        <v>6.97</v>
      </c>
      <c r="Q325" s="78">
        <v>7.19</v>
      </c>
      <c r="R325" s="377">
        <v>7.4</v>
      </c>
      <c r="S325" s="32"/>
      <c r="T325" s="32"/>
      <c r="U325" s="32"/>
      <c r="V325" s="32"/>
      <c r="AE325" s="32"/>
      <c r="AF325" s="32"/>
      <c r="AG325" s="32"/>
      <c r="AH325" s="32"/>
    </row>
    <row r="326" spans="1:34" x14ac:dyDescent="0.25">
      <c r="A326" s="586"/>
      <c r="B326" s="406" t="s">
        <v>56</v>
      </c>
      <c r="C326" s="69">
        <v>128.59</v>
      </c>
      <c r="D326" s="35">
        <v>128.29</v>
      </c>
      <c r="E326" s="35">
        <v>128.97999999999999</v>
      </c>
      <c r="F326" s="70">
        <v>129.16999999999999</v>
      </c>
      <c r="G326" s="69">
        <v>1.07</v>
      </c>
      <c r="H326" s="35">
        <v>0.84</v>
      </c>
      <c r="I326" s="35">
        <v>0.83</v>
      </c>
      <c r="J326" s="70">
        <v>0.69</v>
      </c>
      <c r="K326" s="69">
        <v>1.53</v>
      </c>
      <c r="L326" s="35">
        <v>1.3</v>
      </c>
      <c r="M326" s="35">
        <v>1.28</v>
      </c>
      <c r="N326" s="70">
        <v>1.1499999999999999</v>
      </c>
      <c r="O326" s="69">
        <v>7.25</v>
      </c>
      <c r="P326" s="35">
        <v>7.01</v>
      </c>
      <c r="Q326" s="35">
        <v>7.18</v>
      </c>
      <c r="R326" s="70">
        <v>7.14</v>
      </c>
      <c r="S326" s="32"/>
      <c r="T326" s="32"/>
      <c r="U326" s="32"/>
      <c r="V326" s="32"/>
      <c r="AE326" s="32"/>
      <c r="AF326" s="32"/>
      <c r="AG326" s="32"/>
      <c r="AH326" s="32"/>
    </row>
    <row r="327" spans="1:34" x14ac:dyDescent="0.25">
      <c r="A327" s="586"/>
      <c r="B327" s="406" t="s">
        <v>57</v>
      </c>
      <c r="C327" s="69">
        <v>129.29</v>
      </c>
      <c r="D327" s="35">
        <v>129.01</v>
      </c>
      <c r="E327" s="35">
        <v>129.72</v>
      </c>
      <c r="F327" s="70">
        <v>129.91</v>
      </c>
      <c r="G327" s="69">
        <v>0.55000000000000004</v>
      </c>
      <c r="H327" s="35">
        <v>0.56000000000000005</v>
      </c>
      <c r="I327" s="35">
        <v>0.56999999999999995</v>
      </c>
      <c r="J327" s="70">
        <v>0.57999999999999996</v>
      </c>
      <c r="K327" s="69">
        <v>2.09</v>
      </c>
      <c r="L327" s="35">
        <v>1.86</v>
      </c>
      <c r="M327" s="35">
        <v>1.86</v>
      </c>
      <c r="N327" s="70">
        <v>1.73</v>
      </c>
      <c r="O327" s="69">
        <v>7.08</v>
      </c>
      <c r="P327" s="35">
        <v>6.85</v>
      </c>
      <c r="Q327" s="35">
        <v>6.99</v>
      </c>
      <c r="R327" s="70">
        <v>6.92</v>
      </c>
      <c r="S327" s="32"/>
      <c r="T327" s="32"/>
      <c r="U327" s="32"/>
      <c r="V327" s="32"/>
      <c r="AE327" s="32"/>
      <c r="AF327" s="32"/>
      <c r="AG327" s="32"/>
      <c r="AH327" s="32"/>
    </row>
    <row r="328" spans="1:34" x14ac:dyDescent="0.25">
      <c r="A328" s="586"/>
      <c r="B328" s="406" t="s">
        <v>58</v>
      </c>
      <c r="C328" s="69">
        <v>130.01</v>
      </c>
      <c r="D328" s="35">
        <v>129.77000000000001</v>
      </c>
      <c r="E328" s="35">
        <v>130.51</v>
      </c>
      <c r="F328" s="70">
        <v>130.76</v>
      </c>
      <c r="G328" s="69">
        <v>0.55000000000000004</v>
      </c>
      <c r="H328" s="35">
        <v>0.6</v>
      </c>
      <c r="I328" s="35">
        <v>0.61</v>
      </c>
      <c r="J328" s="70">
        <v>0.65</v>
      </c>
      <c r="K328" s="69">
        <v>2.65</v>
      </c>
      <c r="L328" s="35">
        <v>2.4700000000000002</v>
      </c>
      <c r="M328" s="35">
        <v>2.4900000000000002</v>
      </c>
      <c r="N328" s="70">
        <v>2.39</v>
      </c>
      <c r="O328" s="69">
        <v>6.53</v>
      </c>
      <c r="P328" s="35">
        <v>6.35</v>
      </c>
      <c r="Q328" s="35">
        <v>6.47</v>
      </c>
      <c r="R328" s="70">
        <v>6.35</v>
      </c>
      <c r="S328" s="32"/>
      <c r="T328" s="32"/>
      <c r="U328" s="32"/>
      <c r="V328" s="32"/>
      <c r="AE328" s="32"/>
      <c r="AF328" s="32"/>
      <c r="AG328" s="32"/>
      <c r="AH328" s="32"/>
    </row>
    <row r="329" spans="1:34" x14ac:dyDescent="0.25">
      <c r="A329" s="586"/>
      <c r="B329" s="406" t="s">
        <v>59</v>
      </c>
      <c r="C329" s="69">
        <v>130.75</v>
      </c>
      <c r="D329" s="35">
        <v>130.51</v>
      </c>
      <c r="E329" s="35">
        <v>131.29</v>
      </c>
      <c r="F329" s="70">
        <v>131.59</v>
      </c>
      <c r="G329" s="69">
        <v>0.56999999999999995</v>
      </c>
      <c r="H329" s="35">
        <v>0.56999999999999995</v>
      </c>
      <c r="I329" s="35">
        <v>0.59</v>
      </c>
      <c r="J329" s="70">
        <v>0.63</v>
      </c>
      <c r="K329" s="69">
        <v>3.24</v>
      </c>
      <c r="L329" s="35">
        <v>3.05</v>
      </c>
      <c r="M329" s="35">
        <v>3.1</v>
      </c>
      <c r="N329" s="70">
        <v>3.04</v>
      </c>
      <c r="O329" s="69">
        <v>6.39</v>
      </c>
      <c r="P329" s="35">
        <v>6.18</v>
      </c>
      <c r="Q329" s="35">
        <v>6.29</v>
      </c>
      <c r="R329" s="70">
        <v>6.22</v>
      </c>
      <c r="S329" s="32"/>
      <c r="T329" s="32"/>
      <c r="U329" s="32"/>
      <c r="V329" s="32"/>
      <c r="AE329" s="32"/>
      <c r="AF329" s="32"/>
      <c r="AG329" s="32"/>
      <c r="AH329" s="32"/>
    </row>
    <row r="330" spans="1:34" x14ac:dyDescent="0.25">
      <c r="A330" s="586"/>
      <c r="B330" s="406" t="s">
        <v>60</v>
      </c>
      <c r="C330" s="69">
        <v>131.22</v>
      </c>
      <c r="D330" s="35">
        <v>130.94999999999999</v>
      </c>
      <c r="E330" s="35">
        <v>131.72</v>
      </c>
      <c r="F330" s="70">
        <v>132</v>
      </c>
      <c r="G330" s="69">
        <v>0.36</v>
      </c>
      <c r="H330" s="35">
        <v>0.33</v>
      </c>
      <c r="I330" s="35">
        <v>0.33</v>
      </c>
      <c r="J330" s="70">
        <v>0.32</v>
      </c>
      <c r="K330" s="69">
        <v>3.61</v>
      </c>
      <c r="L330" s="35">
        <v>3.4</v>
      </c>
      <c r="M330" s="35">
        <v>3.44</v>
      </c>
      <c r="N330" s="70">
        <v>3.36</v>
      </c>
      <c r="O330" s="69">
        <v>6.3</v>
      </c>
      <c r="P330" s="35">
        <v>6.04</v>
      </c>
      <c r="Q330" s="35">
        <v>6.14</v>
      </c>
      <c r="R330" s="70">
        <v>6.06</v>
      </c>
      <c r="S330" s="32"/>
      <c r="T330" s="32"/>
      <c r="U330" s="32"/>
      <c r="V330" s="32"/>
      <c r="AE330" s="32"/>
      <c r="AF330" s="32"/>
      <c r="AG330" s="32"/>
      <c r="AH330" s="32"/>
    </row>
    <row r="331" spans="1:34" x14ac:dyDescent="0.25">
      <c r="A331" s="586"/>
      <c r="B331" s="406" t="s">
        <v>61</v>
      </c>
      <c r="C331" s="69">
        <v>131.6</v>
      </c>
      <c r="D331" s="35">
        <v>131.35</v>
      </c>
      <c r="E331" s="35">
        <v>132.13999999999999</v>
      </c>
      <c r="F331" s="70">
        <v>132.43</v>
      </c>
      <c r="G331" s="69">
        <v>0.28999999999999998</v>
      </c>
      <c r="H331" s="35">
        <v>0.31</v>
      </c>
      <c r="I331" s="35">
        <v>0.32</v>
      </c>
      <c r="J331" s="70">
        <v>0.32</v>
      </c>
      <c r="K331" s="69">
        <v>3.91</v>
      </c>
      <c r="L331" s="35">
        <v>3.72</v>
      </c>
      <c r="M331" s="35">
        <v>3.77</v>
      </c>
      <c r="N331" s="70">
        <v>3.7</v>
      </c>
      <c r="O331" s="69">
        <v>6.07</v>
      </c>
      <c r="P331" s="35">
        <v>5.87</v>
      </c>
      <c r="Q331" s="35">
        <v>5.97</v>
      </c>
      <c r="R331" s="70">
        <v>5.95</v>
      </c>
      <c r="S331" s="32"/>
      <c r="T331" s="32"/>
      <c r="U331" s="32"/>
      <c r="V331" s="32"/>
      <c r="AE331" s="32"/>
      <c r="AF331" s="32"/>
      <c r="AG331" s="32"/>
      <c r="AH331" s="32"/>
    </row>
    <row r="332" spans="1:34" x14ac:dyDescent="0.25">
      <c r="A332" s="586"/>
      <c r="B332" s="406" t="s">
        <v>62</v>
      </c>
      <c r="C332" s="69">
        <v>131.94</v>
      </c>
      <c r="D332" s="35">
        <v>131.69999999999999</v>
      </c>
      <c r="E332" s="35">
        <v>132.49</v>
      </c>
      <c r="F332" s="70">
        <v>132.76</v>
      </c>
      <c r="G332" s="69">
        <v>0.25</v>
      </c>
      <c r="H332" s="35">
        <v>0.26</v>
      </c>
      <c r="I332" s="35">
        <v>0.26</v>
      </c>
      <c r="J332" s="70">
        <v>0.25</v>
      </c>
      <c r="K332" s="69">
        <v>4.18</v>
      </c>
      <c r="L332" s="35">
        <v>3.99</v>
      </c>
      <c r="M332" s="35">
        <v>4.04</v>
      </c>
      <c r="N332" s="70">
        <v>3.96</v>
      </c>
      <c r="O332" s="69">
        <v>5.69</v>
      </c>
      <c r="P332" s="35">
        <v>5.55</v>
      </c>
      <c r="Q332" s="35">
        <v>5.66</v>
      </c>
      <c r="R332" s="70">
        <v>5.66</v>
      </c>
      <c r="S332" s="32"/>
      <c r="T332" s="32"/>
      <c r="U332" s="32"/>
      <c r="V332" s="32"/>
      <c r="AE332" s="32"/>
      <c r="AF332" s="32"/>
      <c r="AG332" s="32"/>
      <c r="AH332" s="32"/>
    </row>
    <row r="333" spans="1:34" ht="13.5" thickBot="1" x14ac:dyDescent="0.3">
      <c r="A333" s="587"/>
      <c r="B333" s="407" t="s">
        <v>63</v>
      </c>
      <c r="C333" s="337">
        <v>132.38</v>
      </c>
      <c r="D333" s="338">
        <v>132.15</v>
      </c>
      <c r="E333" s="338">
        <v>132.97</v>
      </c>
      <c r="F333" s="339">
        <v>133.26</v>
      </c>
      <c r="G333" s="337">
        <v>0.33</v>
      </c>
      <c r="H333" s="338">
        <v>0.34</v>
      </c>
      <c r="I333" s="338">
        <v>0.36</v>
      </c>
      <c r="J333" s="339">
        <v>0.38</v>
      </c>
      <c r="K333" s="337">
        <v>4.5199999999999996</v>
      </c>
      <c r="L333" s="338">
        <v>4.3499999999999996</v>
      </c>
      <c r="M333" s="338">
        <v>4.42</v>
      </c>
      <c r="N333" s="339">
        <v>4.3499999999999996</v>
      </c>
      <c r="O333" s="337">
        <v>5.45</v>
      </c>
      <c r="P333" s="338">
        <v>5.33</v>
      </c>
      <c r="Q333" s="338">
        <v>5.44</v>
      </c>
      <c r="R333" s="339">
        <v>5.41</v>
      </c>
      <c r="S333" s="32"/>
      <c r="T333" s="32"/>
      <c r="U333" s="32"/>
      <c r="V333" s="32"/>
      <c r="AE333" s="32"/>
      <c r="AF333" s="32"/>
      <c r="AG333" s="32"/>
      <c r="AH333" s="32"/>
    </row>
    <row r="334" spans="1:34" x14ac:dyDescent="0.25">
      <c r="A334" s="35"/>
      <c r="B334" s="90"/>
      <c r="C334" s="35"/>
      <c r="D334" s="35"/>
      <c r="E334" s="35"/>
      <c r="F334" s="35"/>
      <c r="G334" s="35"/>
      <c r="H334" s="35"/>
      <c r="I334" s="35"/>
      <c r="J334" s="35"/>
      <c r="K334" s="35"/>
      <c r="L334" s="35"/>
      <c r="M334" s="35"/>
      <c r="N334" s="35"/>
      <c r="O334" s="35"/>
      <c r="P334" s="35"/>
      <c r="Q334" s="35"/>
      <c r="R334" s="35"/>
      <c r="S334" s="32"/>
      <c r="T334" s="32"/>
      <c r="U334" s="32"/>
      <c r="V334" s="32"/>
      <c r="AE334" s="32"/>
      <c r="AF334" s="32"/>
      <c r="AG334" s="32"/>
      <c r="AH334" s="32"/>
    </row>
    <row r="335" spans="1:34" x14ac:dyDescent="0.25">
      <c r="S335" s="32"/>
      <c r="T335" s="32"/>
      <c r="U335" s="32"/>
      <c r="V335" s="32"/>
      <c r="AE335" s="32"/>
      <c r="AF335" s="32"/>
      <c r="AG335" s="32"/>
      <c r="AH335" s="32"/>
    </row>
    <row r="337" spans="1:1" x14ac:dyDescent="0.25">
      <c r="A337" s="32" t="s">
        <v>67</v>
      </c>
    </row>
  </sheetData>
  <mergeCells count="41">
    <mergeCell ref="A325:A333"/>
    <mergeCell ref="A97:A108"/>
    <mergeCell ref="A61:A72"/>
    <mergeCell ref="A49:A60"/>
    <mergeCell ref="A109:A120"/>
    <mergeCell ref="A313:A324"/>
    <mergeCell ref="A301:A312"/>
    <mergeCell ref="A145:A156"/>
    <mergeCell ref="A157:A168"/>
    <mergeCell ref="A277:A288"/>
    <mergeCell ref="A289:A300"/>
    <mergeCell ref="A8:AH8"/>
    <mergeCell ref="A9:AH9"/>
    <mergeCell ref="B10:B12"/>
    <mergeCell ref="C10:R10"/>
    <mergeCell ref="C11:F11"/>
    <mergeCell ref="G11:J11"/>
    <mergeCell ref="O11:R11"/>
    <mergeCell ref="K11:N11"/>
    <mergeCell ref="A10:A12"/>
    <mergeCell ref="A2:AH2"/>
    <mergeCell ref="A3:AH3"/>
    <mergeCell ref="A4:AH4"/>
    <mergeCell ref="A5:AH5"/>
    <mergeCell ref="A7:AH7"/>
    <mergeCell ref="A13:A24"/>
    <mergeCell ref="A25:A36"/>
    <mergeCell ref="A181:A192"/>
    <mergeCell ref="A169:A180"/>
    <mergeCell ref="A265:A276"/>
    <mergeCell ref="A193:A204"/>
    <mergeCell ref="A241:A252"/>
    <mergeCell ref="A229:A240"/>
    <mergeCell ref="A217:A228"/>
    <mergeCell ref="A253:A264"/>
    <mergeCell ref="A205:A216"/>
    <mergeCell ref="A85:A96"/>
    <mergeCell ref="A73:A84"/>
    <mergeCell ref="A121:A132"/>
    <mergeCell ref="A37:A48"/>
    <mergeCell ref="A133:A144"/>
  </mergeCells>
  <phoneticPr fontId="62"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4"/>
  <sheetViews>
    <sheetView showGridLines="0" zoomScale="120" zoomScaleNormal="120" workbookViewId="0">
      <selection activeCell="B15" sqref="B15"/>
    </sheetView>
  </sheetViews>
  <sheetFormatPr baseColWidth="10" defaultColWidth="10.85546875" defaultRowHeight="12.75" x14ac:dyDescent="0.2"/>
  <cols>
    <col min="1" max="1" width="38.140625" style="19" customWidth="1"/>
    <col min="2" max="2" width="125.28515625" style="19" customWidth="1"/>
    <col min="3" max="16384" width="10.85546875" style="19"/>
  </cols>
  <sheetData>
    <row r="1" spans="1:2" ht="13.5" thickBot="1" x14ac:dyDescent="0.25"/>
    <row r="2" spans="1:2" x14ac:dyDescent="0.2">
      <c r="A2" s="9"/>
      <c r="B2" s="359" t="s">
        <v>13</v>
      </c>
    </row>
    <row r="3" spans="1:2" x14ac:dyDescent="0.2">
      <c r="A3" s="10"/>
      <c r="B3" s="360" t="s">
        <v>14</v>
      </c>
    </row>
    <row r="4" spans="1:2" x14ac:dyDescent="0.2">
      <c r="A4" s="10"/>
      <c r="B4" s="360" t="s">
        <v>15</v>
      </c>
    </row>
    <row r="5" spans="1:2" x14ac:dyDescent="0.2">
      <c r="A5" s="10"/>
      <c r="B5" s="361"/>
    </row>
    <row r="6" spans="1:2" x14ac:dyDescent="0.2">
      <c r="A6" s="12"/>
      <c r="B6" s="360" t="s">
        <v>16</v>
      </c>
    </row>
    <row r="7" spans="1:2" x14ac:dyDescent="0.2">
      <c r="A7" s="10"/>
      <c r="B7" s="362" t="s">
        <v>92</v>
      </c>
    </row>
    <row r="8" spans="1:2" x14ac:dyDescent="0.2">
      <c r="A8" s="13"/>
      <c r="B8" s="360">
        <v>2016</v>
      </c>
    </row>
    <row r="9" spans="1:2" ht="13.5" thickBot="1" x14ac:dyDescent="0.25">
      <c r="A9" s="14"/>
      <c r="B9" s="363"/>
    </row>
    <row r="10" spans="1:2" ht="13.5" thickBot="1" x14ac:dyDescent="0.25">
      <c r="A10" s="25" t="s">
        <v>17</v>
      </c>
      <c r="B10" s="364" t="s">
        <v>18</v>
      </c>
    </row>
    <row r="11" spans="1:2" x14ac:dyDescent="0.2">
      <c r="A11" s="15" t="s">
        <v>19</v>
      </c>
      <c r="B11" s="365" t="s">
        <v>40</v>
      </c>
    </row>
    <row r="12" spans="1:2" x14ac:dyDescent="0.2">
      <c r="A12" s="16" t="s">
        <v>20</v>
      </c>
      <c r="B12" s="365" t="s">
        <v>41</v>
      </c>
    </row>
    <row r="13" spans="1:2" x14ac:dyDescent="0.2">
      <c r="A13" s="17" t="s">
        <v>21</v>
      </c>
      <c r="B13" s="365" t="s">
        <v>209</v>
      </c>
    </row>
    <row r="14" spans="1:2" x14ac:dyDescent="0.2">
      <c r="A14" s="17" t="s">
        <v>22</v>
      </c>
      <c r="B14" s="365" t="s">
        <v>42</v>
      </c>
    </row>
    <row r="15" spans="1:2" ht="155.1" customHeight="1" x14ac:dyDescent="0.2">
      <c r="A15" s="17" t="s">
        <v>23</v>
      </c>
      <c r="B15" s="366" t="s">
        <v>210</v>
      </c>
    </row>
    <row r="16" spans="1:2" ht="25.5" x14ac:dyDescent="0.2">
      <c r="A16" s="17" t="s">
        <v>24</v>
      </c>
      <c r="B16" s="367" t="s">
        <v>43</v>
      </c>
    </row>
    <row r="17" spans="1:2" ht="25.5" x14ac:dyDescent="0.2">
      <c r="A17" s="409" t="s">
        <v>25</v>
      </c>
      <c r="B17" s="368" t="s">
        <v>211</v>
      </c>
    </row>
    <row r="18" spans="1:2" ht="15.75" customHeight="1" x14ac:dyDescent="0.2">
      <c r="A18" s="410"/>
      <c r="B18" s="369" t="s">
        <v>44</v>
      </c>
    </row>
    <row r="19" spans="1:2" ht="25.5" x14ac:dyDescent="0.2">
      <c r="A19" s="410"/>
      <c r="B19" s="369" t="s">
        <v>212</v>
      </c>
    </row>
    <row r="20" spans="1:2" x14ac:dyDescent="0.2">
      <c r="A20" s="410"/>
      <c r="B20" s="369" t="s">
        <v>213</v>
      </c>
    </row>
    <row r="21" spans="1:2" x14ac:dyDescent="0.2">
      <c r="A21" s="409" t="s">
        <v>26</v>
      </c>
      <c r="B21" s="368" t="s">
        <v>83</v>
      </c>
    </row>
    <row r="22" spans="1:2" x14ac:dyDescent="0.2">
      <c r="A22" s="410"/>
      <c r="B22" s="369" t="s">
        <v>84</v>
      </c>
    </row>
    <row r="23" spans="1:2" x14ac:dyDescent="0.2">
      <c r="A23" s="410"/>
      <c r="B23" s="369" t="s">
        <v>88</v>
      </c>
    </row>
    <row r="24" spans="1:2" ht="25.5" x14ac:dyDescent="0.2">
      <c r="A24" s="410"/>
      <c r="B24" s="369" t="s">
        <v>214</v>
      </c>
    </row>
    <row r="25" spans="1:2" x14ac:dyDescent="0.2">
      <c r="A25" s="409" t="s">
        <v>27</v>
      </c>
      <c r="B25" s="368" t="s">
        <v>169</v>
      </c>
    </row>
    <row r="26" spans="1:2" x14ac:dyDescent="0.2">
      <c r="A26" s="410"/>
      <c r="B26" s="369" t="s">
        <v>170</v>
      </c>
    </row>
    <row r="27" spans="1:2" x14ac:dyDescent="0.2">
      <c r="A27" s="410"/>
      <c r="B27" s="369" t="s">
        <v>215</v>
      </c>
    </row>
    <row r="28" spans="1:2" x14ac:dyDescent="0.2">
      <c r="A28" s="410"/>
      <c r="B28" s="369" t="s">
        <v>216</v>
      </c>
    </row>
    <row r="29" spans="1:2" ht="28.5" customHeight="1" x14ac:dyDescent="0.2">
      <c r="A29" s="17" t="s">
        <v>28</v>
      </c>
      <c r="B29" s="365" t="s">
        <v>217</v>
      </c>
    </row>
    <row r="30" spans="1:2" x14ac:dyDescent="0.2">
      <c r="A30" s="17" t="s">
        <v>29</v>
      </c>
      <c r="B30" s="370" t="s">
        <v>218</v>
      </c>
    </row>
    <row r="31" spans="1:2" x14ac:dyDescent="0.2">
      <c r="A31" s="17" t="s">
        <v>82</v>
      </c>
      <c r="B31" s="365" t="s">
        <v>173</v>
      </c>
    </row>
    <row r="32" spans="1:2" x14ac:dyDescent="0.2">
      <c r="A32" s="17" t="s">
        <v>30</v>
      </c>
      <c r="B32" s="365" t="s">
        <v>219</v>
      </c>
    </row>
    <row r="33" spans="1:2" x14ac:dyDescent="0.2">
      <c r="A33" s="17" t="s">
        <v>87</v>
      </c>
      <c r="B33" s="365" t="s">
        <v>45</v>
      </c>
    </row>
    <row r="34" spans="1:2" ht="63.75" x14ac:dyDescent="0.2">
      <c r="A34" s="17" t="s">
        <v>174</v>
      </c>
      <c r="B34" s="365" t="s">
        <v>220</v>
      </c>
    </row>
    <row r="35" spans="1:2" x14ac:dyDescent="0.2">
      <c r="A35" s="17" t="s">
        <v>175</v>
      </c>
      <c r="B35" s="365" t="s">
        <v>221</v>
      </c>
    </row>
    <row r="36" spans="1:2" x14ac:dyDescent="0.2">
      <c r="A36" s="17" t="s">
        <v>176</v>
      </c>
      <c r="B36" s="365" t="s">
        <v>222</v>
      </c>
    </row>
    <row r="37" spans="1:2" ht="27.75" customHeight="1" x14ac:dyDescent="0.2">
      <c r="A37" s="17" t="s">
        <v>31</v>
      </c>
      <c r="B37" s="365" t="s">
        <v>223</v>
      </c>
    </row>
    <row r="38" spans="1:2" ht="42" customHeight="1" x14ac:dyDescent="0.2">
      <c r="A38" s="17" t="s">
        <v>32</v>
      </c>
      <c r="B38" s="365" t="s">
        <v>224</v>
      </c>
    </row>
    <row r="39" spans="1:2" x14ac:dyDescent="0.2">
      <c r="A39" s="17" t="s">
        <v>33</v>
      </c>
      <c r="B39" s="365" t="s">
        <v>34</v>
      </c>
    </row>
    <row r="40" spans="1:2" x14ac:dyDescent="0.2">
      <c r="A40" s="17" t="s">
        <v>35</v>
      </c>
      <c r="B40" s="365" t="s">
        <v>34</v>
      </c>
    </row>
    <row r="41" spans="1:2" x14ac:dyDescent="0.2">
      <c r="A41" s="17" t="s">
        <v>36</v>
      </c>
      <c r="B41" s="365" t="s">
        <v>34</v>
      </c>
    </row>
    <row r="42" spans="1:2" x14ac:dyDescent="0.2">
      <c r="A42" s="17" t="s">
        <v>171</v>
      </c>
      <c r="B42" s="365" t="s">
        <v>172</v>
      </c>
    </row>
    <row r="43" spans="1:2" x14ac:dyDescent="0.2">
      <c r="A43" s="17" t="s">
        <v>37</v>
      </c>
      <c r="B43" s="365" t="s">
        <v>225</v>
      </c>
    </row>
    <row r="44" spans="1:2" x14ac:dyDescent="0.2">
      <c r="A44" s="17" t="s">
        <v>38</v>
      </c>
      <c r="B44" s="365" t="s">
        <v>226</v>
      </c>
    </row>
    <row r="45" spans="1:2" ht="13.5" thickBot="1" x14ac:dyDescent="0.25">
      <c r="A45" s="18" t="s">
        <v>39</v>
      </c>
      <c r="B45" s="365" t="s">
        <v>85</v>
      </c>
    </row>
    <row r="46" spans="1:2" ht="13.5" thickBot="1" x14ac:dyDescent="0.25">
      <c r="A46" s="411" t="s">
        <v>227</v>
      </c>
      <c r="B46" s="412"/>
    </row>
    <row r="47" spans="1:2" x14ac:dyDescent="0.2">
      <c r="A47" s="9"/>
      <c r="B47" s="371"/>
    </row>
    <row r="48" spans="1:2" x14ac:dyDescent="0.2">
      <c r="A48" s="11"/>
      <c r="B48" s="372"/>
    </row>
    <row r="49" spans="1:2" x14ac:dyDescent="0.2">
      <c r="A49" s="11"/>
      <c r="B49" s="372"/>
    </row>
    <row r="50" spans="1:2" x14ac:dyDescent="0.2">
      <c r="A50" s="11"/>
      <c r="B50" s="372"/>
    </row>
    <row r="51" spans="1:2" ht="13.5" thickBot="1" x14ac:dyDescent="0.25">
      <c r="A51" s="14"/>
      <c r="B51" s="373"/>
    </row>
    <row r="52" spans="1:2" x14ac:dyDescent="0.2">
      <c r="A52" s="26"/>
    </row>
    <row r="53" spans="1:2" x14ac:dyDescent="0.2">
      <c r="A53" s="26"/>
    </row>
    <row r="54" spans="1:2" x14ac:dyDescent="0.2">
      <c r="A54" s="26"/>
    </row>
    <row r="55" spans="1:2" x14ac:dyDescent="0.2">
      <c r="A55" s="26"/>
    </row>
    <row r="56" spans="1:2" x14ac:dyDescent="0.2">
      <c r="A56" s="26"/>
    </row>
    <row r="57" spans="1:2" x14ac:dyDescent="0.2">
      <c r="A57" s="26"/>
    </row>
    <row r="58" spans="1:2" x14ac:dyDescent="0.2">
      <c r="A58" s="26"/>
    </row>
    <row r="59" spans="1:2" x14ac:dyDescent="0.2">
      <c r="A59" s="26"/>
    </row>
    <row r="60" spans="1:2" x14ac:dyDescent="0.2">
      <c r="A60" s="26"/>
    </row>
    <row r="61" spans="1:2" x14ac:dyDescent="0.2">
      <c r="A61" s="26"/>
    </row>
    <row r="62" spans="1:2" x14ac:dyDescent="0.2">
      <c r="A62" s="26"/>
    </row>
    <row r="63" spans="1:2" x14ac:dyDescent="0.2">
      <c r="A63" s="26"/>
    </row>
    <row r="64" spans="1:2" x14ac:dyDescent="0.2">
      <c r="A64" s="26"/>
    </row>
  </sheetData>
  <mergeCells count="4">
    <mergeCell ref="A17:A20"/>
    <mergeCell ref="A21:A24"/>
    <mergeCell ref="A25:A28"/>
    <mergeCell ref="A46:B46"/>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287"/>
  <sheetViews>
    <sheetView showGridLines="0" zoomScale="120" zoomScaleNormal="120" workbookViewId="0">
      <pane xSplit="2" ySplit="12" topLeftCell="C273" activePane="bottomRight" state="frozen"/>
      <selection pane="topRight" activeCell="C1" sqref="C1"/>
      <selection pane="bottomLeft" activeCell="A13" sqref="A13"/>
      <selection pane="bottomRight" activeCell="K285" sqref="K285"/>
    </sheetView>
  </sheetViews>
  <sheetFormatPr baseColWidth="10" defaultColWidth="10.85546875" defaultRowHeight="12.75" x14ac:dyDescent="0.25"/>
  <cols>
    <col min="1" max="2" width="14" style="32" customWidth="1"/>
    <col min="3" max="3" width="11" style="32" customWidth="1"/>
    <col min="4" max="4" width="11.42578125" style="35" bestFit="1" customWidth="1"/>
    <col min="5" max="5" width="12.85546875" style="35" customWidth="1"/>
    <col min="6" max="6" width="10.7109375" style="35" customWidth="1"/>
    <col min="7" max="7" width="11.85546875" style="35" customWidth="1"/>
    <col min="8" max="8" width="9.85546875" style="35" customWidth="1"/>
    <col min="9" max="9" width="11.42578125" style="35" customWidth="1"/>
    <col min="10" max="10" width="12.42578125" style="35" customWidth="1"/>
    <col min="11" max="16384" width="10.85546875" style="32"/>
  </cols>
  <sheetData>
    <row r="2" spans="1:10" s="48" customFormat="1" ht="15" x14ac:dyDescent="0.25">
      <c r="A2" s="423" t="s">
        <v>46</v>
      </c>
      <c r="B2" s="424"/>
      <c r="C2" s="424"/>
      <c r="D2" s="424"/>
      <c r="E2" s="424"/>
      <c r="F2" s="424"/>
      <c r="G2" s="424"/>
      <c r="H2" s="424"/>
      <c r="I2" s="424"/>
      <c r="J2" s="425"/>
    </row>
    <row r="3" spans="1:10" s="48" customFormat="1" ht="15" x14ac:dyDescent="0.25">
      <c r="A3" s="426" t="s">
        <v>47</v>
      </c>
      <c r="B3" s="427"/>
      <c r="C3" s="427"/>
      <c r="D3" s="427"/>
      <c r="E3" s="427"/>
      <c r="F3" s="427"/>
      <c r="G3" s="427"/>
      <c r="H3" s="427"/>
      <c r="I3" s="427"/>
      <c r="J3" s="428"/>
    </row>
    <row r="4" spans="1:10" s="48" customFormat="1" ht="15" x14ac:dyDescent="0.25">
      <c r="A4" s="426" t="s">
        <v>15</v>
      </c>
      <c r="B4" s="427"/>
      <c r="C4" s="427"/>
      <c r="D4" s="427"/>
      <c r="E4" s="427"/>
      <c r="F4" s="427"/>
      <c r="G4" s="427"/>
      <c r="H4" s="427"/>
      <c r="I4" s="427"/>
      <c r="J4" s="428"/>
    </row>
    <row r="5" spans="1:10" s="48" customFormat="1" ht="15" x14ac:dyDescent="0.25">
      <c r="A5" s="426" t="s">
        <v>48</v>
      </c>
      <c r="B5" s="427"/>
      <c r="C5" s="427"/>
      <c r="D5" s="427"/>
      <c r="E5" s="427"/>
      <c r="F5" s="427"/>
      <c r="G5" s="427"/>
      <c r="H5" s="427"/>
      <c r="I5" s="427"/>
      <c r="J5" s="428"/>
    </row>
    <row r="6" spans="1:10" s="48" customFormat="1" ht="15" x14ac:dyDescent="0.25">
      <c r="A6" s="49"/>
      <c r="D6" s="50"/>
      <c r="E6" s="50"/>
      <c r="F6" s="50"/>
      <c r="G6" s="50"/>
      <c r="H6" s="50"/>
      <c r="I6" s="50"/>
      <c r="J6" s="51"/>
    </row>
    <row r="7" spans="1:10" s="48" customFormat="1" ht="12.75" customHeight="1" x14ac:dyDescent="0.25">
      <c r="A7" s="429" t="s">
        <v>40</v>
      </c>
      <c r="B7" s="430"/>
      <c r="C7" s="430"/>
      <c r="D7" s="430"/>
      <c r="E7" s="430"/>
      <c r="F7" s="430"/>
      <c r="G7" s="430"/>
      <c r="H7" s="430"/>
      <c r="I7" s="430"/>
      <c r="J7" s="431"/>
    </row>
    <row r="8" spans="1:10" s="48" customFormat="1" ht="17.25" customHeight="1" x14ac:dyDescent="0.25">
      <c r="A8" s="429" t="s">
        <v>228</v>
      </c>
      <c r="B8" s="430"/>
      <c r="C8" s="430"/>
      <c r="D8" s="430"/>
      <c r="E8" s="430"/>
      <c r="F8" s="430"/>
      <c r="G8" s="430"/>
      <c r="H8" s="430"/>
      <c r="I8" s="430"/>
      <c r="J8" s="431"/>
    </row>
    <row r="9" spans="1:10" s="48" customFormat="1" ht="15.75" thickBot="1" x14ac:dyDescent="0.3">
      <c r="A9" s="429" t="s">
        <v>257</v>
      </c>
      <c r="B9" s="430"/>
      <c r="C9" s="430"/>
      <c r="D9" s="430"/>
      <c r="E9" s="430"/>
      <c r="F9" s="430"/>
      <c r="G9" s="430"/>
      <c r="H9" s="430"/>
      <c r="I9" s="430"/>
      <c r="J9" s="431"/>
    </row>
    <row r="10" spans="1:10" s="48" customFormat="1" ht="15" x14ac:dyDescent="0.25">
      <c r="A10" s="432" t="s">
        <v>86</v>
      </c>
      <c r="B10" s="435" t="s">
        <v>77</v>
      </c>
      <c r="C10" s="438" t="s">
        <v>50</v>
      </c>
      <c r="D10" s="439"/>
      <c r="E10" s="439"/>
      <c r="F10" s="440"/>
      <c r="G10" s="438" t="s">
        <v>229</v>
      </c>
      <c r="H10" s="439"/>
      <c r="I10" s="439"/>
      <c r="J10" s="440"/>
    </row>
    <row r="11" spans="1:10" s="48" customFormat="1" ht="15" customHeight="1" x14ac:dyDescent="0.25">
      <c r="A11" s="433"/>
      <c r="B11" s="436"/>
      <c r="C11" s="441" t="s">
        <v>51</v>
      </c>
      <c r="D11" s="443" t="s">
        <v>52</v>
      </c>
      <c r="E11" s="444"/>
      <c r="F11" s="445"/>
      <c r="G11" s="441" t="s">
        <v>230</v>
      </c>
      <c r="H11" s="443" t="s">
        <v>52</v>
      </c>
      <c r="I11" s="444"/>
      <c r="J11" s="445"/>
    </row>
    <row r="12" spans="1:10" s="48" customFormat="1" ht="15" x14ac:dyDescent="0.25">
      <c r="A12" s="434"/>
      <c r="B12" s="437"/>
      <c r="C12" s="442"/>
      <c r="D12" s="184" t="s">
        <v>34</v>
      </c>
      <c r="E12" s="185" t="s">
        <v>53</v>
      </c>
      <c r="F12" s="186" t="s">
        <v>54</v>
      </c>
      <c r="G12" s="442"/>
      <c r="H12" s="184" t="s">
        <v>34</v>
      </c>
      <c r="I12" s="185" t="s">
        <v>53</v>
      </c>
      <c r="J12" s="186" t="s">
        <v>54</v>
      </c>
    </row>
    <row r="13" spans="1:10" x14ac:dyDescent="0.25">
      <c r="A13" s="418">
        <v>2003</v>
      </c>
      <c r="B13" s="55" t="s">
        <v>55</v>
      </c>
      <c r="C13" s="187">
        <v>50.42</v>
      </c>
      <c r="D13" s="146">
        <v>1.17</v>
      </c>
      <c r="E13" s="61"/>
      <c r="F13" s="36"/>
      <c r="G13" s="187">
        <v>50.772390002784753</v>
      </c>
      <c r="H13" s="146"/>
      <c r="I13" s="61"/>
      <c r="J13" s="36"/>
    </row>
    <row r="14" spans="1:10" x14ac:dyDescent="0.25">
      <c r="A14" s="416"/>
      <c r="B14" s="56" t="s">
        <v>56</v>
      </c>
      <c r="C14" s="187">
        <v>50.98</v>
      </c>
      <c r="D14" s="146">
        <v>1.1100000000000001</v>
      </c>
      <c r="E14" s="61"/>
      <c r="F14" s="36"/>
      <c r="G14" s="187">
        <v>51.267775689223058</v>
      </c>
      <c r="H14" s="146">
        <v>0.97569897026934882</v>
      </c>
      <c r="I14" s="61"/>
      <c r="J14" s="36"/>
    </row>
    <row r="15" spans="1:10" x14ac:dyDescent="0.25">
      <c r="A15" s="416"/>
      <c r="B15" s="56" t="s">
        <v>57</v>
      </c>
      <c r="C15" s="187">
        <v>51.51</v>
      </c>
      <c r="D15" s="146">
        <v>1.05</v>
      </c>
      <c r="E15" s="61"/>
      <c r="F15" s="36"/>
      <c r="G15" s="187">
        <v>51.893643831801725</v>
      </c>
      <c r="H15" s="146">
        <v>1.2207827122685728</v>
      </c>
      <c r="I15" s="61"/>
      <c r="J15" s="36"/>
    </row>
    <row r="16" spans="1:10" x14ac:dyDescent="0.25">
      <c r="A16" s="416"/>
      <c r="B16" s="56" t="s">
        <v>58</v>
      </c>
      <c r="C16" s="187">
        <v>52.1</v>
      </c>
      <c r="D16" s="146">
        <v>1.1499999999999999</v>
      </c>
      <c r="E16" s="61"/>
      <c r="F16" s="36"/>
      <c r="G16" s="187">
        <v>52.500056390977448</v>
      </c>
      <c r="H16" s="146">
        <v>1.1685680834848284</v>
      </c>
      <c r="I16" s="61"/>
      <c r="J16" s="36"/>
    </row>
    <row r="17" spans="1:10" x14ac:dyDescent="0.25">
      <c r="A17" s="416"/>
      <c r="B17" s="56" t="s">
        <v>59</v>
      </c>
      <c r="C17" s="187">
        <v>52.36</v>
      </c>
      <c r="D17" s="146">
        <v>0.49</v>
      </c>
      <c r="E17" s="61"/>
      <c r="F17" s="36"/>
      <c r="G17" s="187">
        <v>52.812253550543033</v>
      </c>
      <c r="H17" s="146">
        <v>0.59466061758219269</v>
      </c>
      <c r="I17" s="61"/>
      <c r="J17" s="36"/>
    </row>
    <row r="18" spans="1:10" x14ac:dyDescent="0.25">
      <c r="A18" s="416"/>
      <c r="B18" s="56" t="s">
        <v>60</v>
      </c>
      <c r="C18" s="187">
        <v>52.33</v>
      </c>
      <c r="D18" s="146">
        <v>-0.05</v>
      </c>
      <c r="E18" s="61"/>
      <c r="F18" s="36"/>
      <c r="G18" s="187">
        <v>52.628892369813428</v>
      </c>
      <c r="H18" s="146">
        <v>-0.34719438842752481</v>
      </c>
      <c r="I18" s="61"/>
      <c r="J18" s="36"/>
    </row>
    <row r="19" spans="1:10" x14ac:dyDescent="0.25">
      <c r="A19" s="416"/>
      <c r="B19" s="56" t="s">
        <v>61</v>
      </c>
      <c r="C19" s="187">
        <v>52.26</v>
      </c>
      <c r="D19" s="146">
        <v>-0.14000000000000001</v>
      </c>
      <c r="E19" s="61"/>
      <c r="F19" s="36"/>
      <c r="G19" s="187">
        <v>52.495861180729605</v>
      </c>
      <c r="H19" s="146">
        <v>-0.25277216200758801</v>
      </c>
      <c r="I19" s="61"/>
      <c r="J19" s="36"/>
    </row>
    <row r="20" spans="1:10" x14ac:dyDescent="0.25">
      <c r="A20" s="416"/>
      <c r="B20" s="56" t="s">
        <v>62</v>
      </c>
      <c r="C20" s="187">
        <v>52.42</v>
      </c>
      <c r="D20" s="146">
        <v>0.31</v>
      </c>
      <c r="E20" s="61"/>
      <c r="F20" s="36"/>
      <c r="G20" s="187">
        <v>52.777917710944031</v>
      </c>
      <c r="H20" s="146">
        <v>0.53729289104028055</v>
      </c>
      <c r="I20" s="61"/>
      <c r="J20" s="36"/>
    </row>
    <row r="21" spans="1:10" x14ac:dyDescent="0.25">
      <c r="A21" s="416"/>
      <c r="B21" s="56" t="s">
        <v>63</v>
      </c>
      <c r="C21" s="187">
        <v>52.53</v>
      </c>
      <c r="D21" s="146">
        <v>0.22</v>
      </c>
      <c r="E21" s="61"/>
      <c r="F21" s="36"/>
      <c r="G21" s="187">
        <v>52.846490531885273</v>
      </c>
      <c r="H21" s="146">
        <v>0.1299271057202418</v>
      </c>
      <c r="I21" s="61"/>
      <c r="J21" s="36"/>
    </row>
    <row r="22" spans="1:10" x14ac:dyDescent="0.25">
      <c r="A22" s="416"/>
      <c r="B22" s="56" t="s">
        <v>64</v>
      </c>
      <c r="C22" s="187">
        <v>52.56</v>
      </c>
      <c r="D22" s="146">
        <v>0.06</v>
      </c>
      <c r="E22" s="61"/>
      <c r="F22" s="36"/>
      <c r="G22" s="187">
        <v>52.814071985519362</v>
      </c>
      <c r="H22" s="146">
        <v>-6.1344747852928094E-2</v>
      </c>
      <c r="I22" s="61"/>
      <c r="J22" s="36"/>
    </row>
    <row r="23" spans="1:10" x14ac:dyDescent="0.25">
      <c r="A23" s="416"/>
      <c r="B23" s="56" t="s">
        <v>65</v>
      </c>
      <c r="C23" s="187">
        <v>52.75</v>
      </c>
      <c r="D23" s="146">
        <v>0.35</v>
      </c>
      <c r="E23" s="61"/>
      <c r="F23" s="36"/>
      <c r="G23" s="187">
        <v>53.050832637148439</v>
      </c>
      <c r="H23" s="146">
        <v>0.44829084887450676</v>
      </c>
      <c r="I23" s="61"/>
      <c r="J23" s="36"/>
    </row>
    <row r="24" spans="1:10" x14ac:dyDescent="0.25">
      <c r="A24" s="419"/>
      <c r="B24" s="86" t="s">
        <v>66</v>
      </c>
      <c r="C24" s="188">
        <v>53.07</v>
      </c>
      <c r="D24" s="62">
        <v>0.61</v>
      </c>
      <c r="E24" s="27"/>
      <c r="F24" s="34"/>
      <c r="G24" s="188">
        <v>53.330804789752165</v>
      </c>
      <c r="H24" s="62">
        <v>0.52774318269169385</v>
      </c>
      <c r="I24" s="27"/>
      <c r="J24" s="34"/>
    </row>
    <row r="25" spans="1:10" x14ac:dyDescent="0.25">
      <c r="A25" s="418">
        <v>2004</v>
      </c>
      <c r="B25" s="55" t="s">
        <v>55</v>
      </c>
      <c r="C25" s="187">
        <v>53.54</v>
      </c>
      <c r="D25" s="146">
        <v>0.89</v>
      </c>
      <c r="E25" s="61">
        <v>0.88562276238930338</v>
      </c>
      <c r="F25" s="36">
        <v>6.1880206267354225</v>
      </c>
      <c r="G25" s="187">
        <v>53.799118629908115</v>
      </c>
      <c r="H25" s="146">
        <v>0.8781300826083509</v>
      </c>
      <c r="I25" s="61">
        <v>0.8781300826083509</v>
      </c>
      <c r="J25" s="36">
        <v>5.9613672449875992</v>
      </c>
    </row>
    <row r="26" spans="1:10" x14ac:dyDescent="0.25">
      <c r="A26" s="416"/>
      <c r="B26" s="56" t="s">
        <v>56</v>
      </c>
      <c r="C26" s="187">
        <v>54.18</v>
      </c>
      <c r="D26" s="146">
        <v>1.2</v>
      </c>
      <c r="E26" s="61">
        <v>2.0915771622385506</v>
      </c>
      <c r="F26" s="36">
        <v>6.276971361318175</v>
      </c>
      <c r="G26" s="187">
        <v>54.40488304093568</v>
      </c>
      <c r="H26" s="146">
        <v>1.1259746004292452</v>
      </c>
      <c r="I26" s="61">
        <v>2.0139922047264918</v>
      </c>
      <c r="J26" s="36">
        <v>6.1190627241744551</v>
      </c>
    </row>
    <row r="27" spans="1:10" x14ac:dyDescent="0.25">
      <c r="A27" s="416"/>
      <c r="B27" s="56" t="s">
        <v>57</v>
      </c>
      <c r="C27" s="187">
        <v>54.71</v>
      </c>
      <c r="D27" s="146">
        <v>0.98</v>
      </c>
      <c r="E27" s="61">
        <v>3.0902581496137174</v>
      </c>
      <c r="F27" s="36">
        <v>6.2123859444768215</v>
      </c>
      <c r="G27" s="187">
        <v>54.960092592592602</v>
      </c>
      <c r="H27" s="146">
        <v>1.0205141903148132</v>
      </c>
      <c r="I27" s="61">
        <v>3.0550594712823766</v>
      </c>
      <c r="J27" s="36">
        <v>5.9091028002001451</v>
      </c>
    </row>
    <row r="28" spans="1:10" x14ac:dyDescent="0.25">
      <c r="A28" s="416"/>
      <c r="B28" s="56" t="s">
        <v>58</v>
      </c>
      <c r="C28" s="187">
        <v>54.96</v>
      </c>
      <c r="D28" s="146">
        <v>0.46</v>
      </c>
      <c r="E28" s="61">
        <v>3.5613340870548313</v>
      </c>
      <c r="F28" s="36">
        <v>5.489443378119006</v>
      </c>
      <c r="G28" s="187">
        <v>55.163213589529377</v>
      </c>
      <c r="H28" s="146">
        <v>0.36957906610976465</v>
      </c>
      <c r="I28" s="61">
        <v>3.4359293976552294</v>
      </c>
      <c r="J28" s="36">
        <v>5.0726749295637177</v>
      </c>
    </row>
    <row r="29" spans="1:10" x14ac:dyDescent="0.25">
      <c r="A29" s="416"/>
      <c r="B29" s="56" t="s">
        <v>59</v>
      </c>
      <c r="C29" s="187">
        <v>55.17</v>
      </c>
      <c r="D29" s="146">
        <v>0.38</v>
      </c>
      <c r="E29" s="61">
        <v>3.9570378745053603</v>
      </c>
      <c r="F29" s="36">
        <v>5.3666921313980254</v>
      </c>
      <c r="G29" s="187">
        <v>55.435547201336675</v>
      </c>
      <c r="H29" s="146">
        <v>0.49368699552883299</v>
      </c>
      <c r="I29" s="61">
        <v>3.9465791297958077</v>
      </c>
      <c r="J29" s="36">
        <v>4.9672064235680864</v>
      </c>
    </row>
    <row r="30" spans="1:10" x14ac:dyDescent="0.25">
      <c r="A30" s="416"/>
      <c r="B30" s="56" t="s">
        <v>60</v>
      </c>
      <c r="C30" s="187">
        <v>55.51</v>
      </c>
      <c r="D30" s="146">
        <v>0.6</v>
      </c>
      <c r="E30" s="61">
        <v>4.5977011494252764</v>
      </c>
      <c r="F30" s="36">
        <v>6.0768201796292658</v>
      </c>
      <c r="G30" s="187">
        <v>55.917323865218606</v>
      </c>
      <c r="H30" s="146">
        <v>0.86907532838480961</v>
      </c>
      <c r="I30" s="61">
        <v>4.8499532037128574</v>
      </c>
      <c r="J30" s="36">
        <v>6.2483387875579552</v>
      </c>
    </row>
    <row r="31" spans="1:10" x14ac:dyDescent="0.25">
      <c r="A31" s="416"/>
      <c r="B31" s="56" t="s">
        <v>61</v>
      </c>
      <c r="C31" s="187">
        <v>55.49</v>
      </c>
      <c r="D31" s="146">
        <v>-0.03</v>
      </c>
      <c r="E31" s="61">
        <v>4.5600150744299981</v>
      </c>
      <c r="F31" s="36">
        <v>6.1806352851128992</v>
      </c>
      <c r="G31" s="187">
        <v>55.808247006404912</v>
      </c>
      <c r="H31" s="146">
        <v>-0.19506809567033656</v>
      </c>
      <c r="I31" s="61">
        <v>4.6454243966871616</v>
      </c>
      <c r="J31" s="36">
        <v>6.3098037658085389</v>
      </c>
    </row>
    <row r="32" spans="1:10" x14ac:dyDescent="0.25">
      <c r="A32" s="416"/>
      <c r="B32" s="56" t="s">
        <v>62</v>
      </c>
      <c r="C32" s="187">
        <v>55.51</v>
      </c>
      <c r="D32" s="146">
        <v>0.03</v>
      </c>
      <c r="E32" s="61">
        <v>4.5977011494252764</v>
      </c>
      <c r="F32" s="36">
        <v>5.8946966806562244</v>
      </c>
      <c r="G32" s="187">
        <v>55.769837092731834</v>
      </c>
      <c r="H32" s="146">
        <v>-6.8824798723156277E-2</v>
      </c>
      <c r="I32" s="61">
        <v>4.5734023939731401</v>
      </c>
      <c r="J32" s="36">
        <v>5.6688848509978129</v>
      </c>
    </row>
    <row r="33" spans="1:10" x14ac:dyDescent="0.25">
      <c r="A33" s="416"/>
      <c r="B33" s="56" t="s">
        <v>63</v>
      </c>
      <c r="C33" s="187">
        <v>55.67</v>
      </c>
      <c r="D33" s="146">
        <v>0.3</v>
      </c>
      <c r="E33" s="61">
        <v>4.8991897493876166</v>
      </c>
      <c r="F33" s="36">
        <v>5.9775366457262464</v>
      </c>
      <c r="G33" s="187">
        <v>55.847687273739908</v>
      </c>
      <c r="H33" s="146">
        <v>0.13959191037015728</v>
      </c>
      <c r="I33" s="61">
        <v>4.7193784041139679</v>
      </c>
      <c r="J33" s="36">
        <v>5.6790842904579364</v>
      </c>
    </row>
    <row r="34" spans="1:10" x14ac:dyDescent="0.25">
      <c r="A34" s="416"/>
      <c r="B34" s="56" t="s">
        <v>64</v>
      </c>
      <c r="C34" s="187">
        <v>55.66</v>
      </c>
      <c r="D34" s="146">
        <v>-0.01</v>
      </c>
      <c r="E34" s="61">
        <v>4.8803467118899562</v>
      </c>
      <c r="F34" s="36">
        <v>5.8980213089802049</v>
      </c>
      <c r="G34" s="187">
        <v>55.791133389028133</v>
      </c>
      <c r="H34" s="146">
        <v>-0.1012645061461086</v>
      </c>
      <c r="I34" s="61">
        <v>4.6133348427337637</v>
      </c>
      <c r="J34" s="36">
        <v>5.6368715601497854</v>
      </c>
    </row>
    <row r="35" spans="1:10" x14ac:dyDescent="0.25">
      <c r="A35" s="416"/>
      <c r="B35" s="56" t="s">
        <v>65</v>
      </c>
      <c r="C35" s="187">
        <v>55.82</v>
      </c>
      <c r="D35" s="146">
        <v>0.28000000000000003</v>
      </c>
      <c r="E35" s="61">
        <v>5.1818353118522822</v>
      </c>
      <c r="F35" s="36">
        <v>5.8199052132701325</v>
      </c>
      <c r="G35" s="187">
        <v>56.001622807017547</v>
      </c>
      <c r="H35" s="146">
        <v>0.37728112910286882</v>
      </c>
      <c r="I35" s="61">
        <v>5.0080212136206086</v>
      </c>
      <c r="J35" s="36">
        <v>5.5621938868549279</v>
      </c>
    </row>
    <row r="36" spans="1:10" x14ac:dyDescent="0.25">
      <c r="A36" s="417"/>
      <c r="B36" s="86" t="s">
        <v>66</v>
      </c>
      <c r="C36" s="188">
        <v>55.99</v>
      </c>
      <c r="D36" s="62">
        <v>0.3</v>
      </c>
      <c r="E36" s="27">
        <v>5.5021669493122261</v>
      </c>
      <c r="F36" s="34">
        <v>5.5021669493122261</v>
      </c>
      <c r="G36" s="188">
        <v>56.201650654413818</v>
      </c>
      <c r="H36" s="62">
        <v>0.35718223396055748</v>
      </c>
      <c r="I36" s="27">
        <v>5.3830912096291854</v>
      </c>
      <c r="J36" s="34">
        <v>5.3830912096291854</v>
      </c>
    </row>
    <row r="37" spans="1:10" x14ac:dyDescent="0.25">
      <c r="A37" s="415">
        <v>2005</v>
      </c>
      <c r="B37" s="55" t="s">
        <v>55</v>
      </c>
      <c r="C37" s="187">
        <v>56.45</v>
      </c>
      <c r="D37" s="146">
        <v>0.82</v>
      </c>
      <c r="E37" s="61">
        <v>0.82157528130022683</v>
      </c>
      <c r="F37" s="36">
        <v>5.4351886440044979</v>
      </c>
      <c r="G37" s="187">
        <v>56.530977443609032</v>
      </c>
      <c r="H37" s="146">
        <v>0.58597351743323145</v>
      </c>
      <c r="I37" s="61">
        <v>0.58597351743323145</v>
      </c>
      <c r="J37" s="36">
        <v>5.0778876741341463</v>
      </c>
    </row>
    <row r="38" spans="1:10" x14ac:dyDescent="0.25">
      <c r="A38" s="416"/>
      <c r="B38" s="56" t="s">
        <v>56</v>
      </c>
      <c r="C38" s="187">
        <v>57.02</v>
      </c>
      <c r="D38" s="146">
        <v>1.02</v>
      </c>
      <c r="E38" s="61">
        <v>1.8396142168244296</v>
      </c>
      <c r="F38" s="36">
        <v>5.2417866371354762</v>
      </c>
      <c r="G38" s="187">
        <v>57.082601642996387</v>
      </c>
      <c r="H38" s="146">
        <v>0.97579101641682087</v>
      </c>
      <c r="I38" s="61">
        <v>1.5674824107917686</v>
      </c>
      <c r="J38" s="36">
        <v>4.9218350493390801</v>
      </c>
    </row>
    <row r="39" spans="1:10" x14ac:dyDescent="0.25">
      <c r="A39" s="416"/>
      <c r="B39" s="56" t="s">
        <v>57</v>
      </c>
      <c r="C39" s="187">
        <v>57.46</v>
      </c>
      <c r="D39" s="146">
        <v>0.77</v>
      </c>
      <c r="E39" s="61">
        <v>2.6254688337203049</v>
      </c>
      <c r="F39" s="36">
        <v>5.0265033814659148</v>
      </c>
      <c r="G39" s="187">
        <v>57.586469646338081</v>
      </c>
      <c r="H39" s="146">
        <v>0.8826997873939888</v>
      </c>
      <c r="I39" s="61">
        <v>2.4640183620932703</v>
      </c>
      <c r="J39" s="36">
        <v>4.7786983788659967</v>
      </c>
    </row>
    <row r="40" spans="1:10" x14ac:dyDescent="0.25">
      <c r="A40" s="416"/>
      <c r="B40" s="56" t="s">
        <v>58</v>
      </c>
      <c r="C40" s="187">
        <v>57.72</v>
      </c>
      <c r="D40" s="146">
        <v>0.44</v>
      </c>
      <c r="E40" s="61">
        <v>3.0898374709769598</v>
      </c>
      <c r="F40" s="36">
        <v>5.0218340611353653</v>
      </c>
      <c r="G40" s="187">
        <v>57.864846143135615</v>
      </c>
      <c r="H40" s="146">
        <v>0.48340608220500769</v>
      </c>
      <c r="I40" s="61">
        <v>2.959335658927273</v>
      </c>
      <c r="J40" s="36">
        <v>4.8975256838898815</v>
      </c>
    </row>
    <row r="41" spans="1:10" x14ac:dyDescent="0.25">
      <c r="A41" s="416"/>
      <c r="B41" s="56" t="s">
        <v>59</v>
      </c>
      <c r="C41" s="187">
        <v>57.95</v>
      </c>
      <c r="D41" s="146">
        <v>0.41</v>
      </c>
      <c r="E41" s="61">
        <v>3.5006251116270732</v>
      </c>
      <c r="F41" s="36">
        <v>5.0389704549574077</v>
      </c>
      <c r="G41" s="187">
        <v>58.082762461709834</v>
      </c>
      <c r="H41" s="146">
        <v>0.37659534777847625</v>
      </c>
      <c r="I41" s="61">
        <v>3.3470757271224016</v>
      </c>
      <c r="J41" s="36">
        <v>4.7753028408986893</v>
      </c>
    </row>
    <row r="42" spans="1:10" x14ac:dyDescent="0.25">
      <c r="A42" s="416"/>
      <c r="B42" s="56" t="s">
        <v>60</v>
      </c>
      <c r="C42" s="187">
        <v>58.18</v>
      </c>
      <c r="D42" s="146">
        <v>0.4</v>
      </c>
      <c r="E42" s="61">
        <v>3.9114127522772009</v>
      </c>
      <c r="F42" s="36">
        <v>4.8099441542064625</v>
      </c>
      <c r="G42" s="187">
        <v>58.397368421052633</v>
      </c>
      <c r="H42" s="146">
        <v>0.54165116466387531</v>
      </c>
      <c r="I42" s="61">
        <v>3.9068563664444156</v>
      </c>
      <c r="J42" s="36">
        <v>4.4351989408717856</v>
      </c>
    </row>
    <row r="43" spans="1:10" x14ac:dyDescent="0.25">
      <c r="A43" s="416"/>
      <c r="B43" s="56" t="s">
        <v>61</v>
      </c>
      <c r="C43" s="187">
        <v>58.21</v>
      </c>
      <c r="D43" s="146">
        <v>0.05</v>
      </c>
      <c r="E43" s="61">
        <v>3.9649937488837281</v>
      </c>
      <c r="F43" s="36">
        <v>4.9017841052441753</v>
      </c>
      <c r="G43" s="187">
        <v>58.378390420495684</v>
      </c>
      <c r="H43" s="146">
        <v>-3.2498040699564967E-2</v>
      </c>
      <c r="I43" s="61">
        <v>3.8730886739728021</v>
      </c>
      <c r="J43" s="36">
        <v>4.6053111358179848</v>
      </c>
    </row>
    <row r="44" spans="1:10" x14ac:dyDescent="0.25">
      <c r="A44" s="416"/>
      <c r="B44" s="56" t="s">
        <v>62</v>
      </c>
      <c r="C44" s="187">
        <v>58.21</v>
      </c>
      <c r="D44" s="146">
        <v>0</v>
      </c>
      <c r="E44" s="61">
        <v>3.9649937488837281</v>
      </c>
      <c r="F44" s="36">
        <v>4.8639884705458485</v>
      </c>
      <c r="G44" s="187">
        <v>58.316122250069625</v>
      </c>
      <c r="H44" s="146">
        <v>-0.10666304770916213</v>
      </c>
      <c r="I44" s="61">
        <v>3.7622944718435036</v>
      </c>
      <c r="J44" s="36">
        <v>4.565703057557684</v>
      </c>
    </row>
    <row r="45" spans="1:10" x14ac:dyDescent="0.25">
      <c r="A45" s="416"/>
      <c r="B45" s="56" t="s">
        <v>63</v>
      </c>
      <c r="C45" s="187">
        <v>58.46</v>
      </c>
      <c r="D45" s="146">
        <v>0.43</v>
      </c>
      <c r="E45" s="61">
        <v>4.4115020539382073</v>
      </c>
      <c r="F45" s="36">
        <v>5.0116759475480563</v>
      </c>
      <c r="G45" s="187">
        <v>58.595270119743816</v>
      </c>
      <c r="H45" s="146">
        <v>0.47868043845089403</v>
      </c>
      <c r="I45" s="61">
        <v>4.2589842779680254</v>
      </c>
      <c r="J45" s="36">
        <v>4.9197790994218025</v>
      </c>
    </row>
    <row r="46" spans="1:10" x14ac:dyDescent="0.25">
      <c r="A46" s="416"/>
      <c r="B46" s="56" t="s">
        <v>64</v>
      </c>
      <c r="C46" s="187">
        <v>58.6</v>
      </c>
      <c r="D46" s="146">
        <v>0.23</v>
      </c>
      <c r="E46" s="61">
        <v>4.6615467047687105</v>
      </c>
      <c r="F46" s="36">
        <v>5.2820697089471764</v>
      </c>
      <c r="G46" s="187">
        <v>58.726531606794765</v>
      </c>
      <c r="H46" s="146">
        <v>0.22401379289267709</v>
      </c>
      <c r="I46" s="61">
        <v>4.4925387830804908</v>
      </c>
      <c r="J46" s="36">
        <v>5.2614063193487652</v>
      </c>
    </row>
    <row r="47" spans="1:10" x14ac:dyDescent="0.25">
      <c r="A47" s="416"/>
      <c r="B47" s="56" t="s">
        <v>65</v>
      </c>
      <c r="C47" s="187">
        <v>58.66</v>
      </c>
      <c r="D47" s="146">
        <v>0.11</v>
      </c>
      <c r="E47" s="61">
        <v>4.7687086979817792</v>
      </c>
      <c r="F47" s="36">
        <v>5.0877821569330024</v>
      </c>
      <c r="G47" s="187">
        <v>58.874312169312184</v>
      </c>
      <c r="H47" s="146">
        <v>0.25164190438979972</v>
      </c>
      <c r="I47" s="61">
        <v>4.7554857976194853</v>
      </c>
      <c r="J47" s="36">
        <v>5.1296537819876704</v>
      </c>
    </row>
    <row r="48" spans="1:10" x14ac:dyDescent="0.25">
      <c r="A48" s="417"/>
      <c r="B48" s="86" t="s">
        <v>66</v>
      </c>
      <c r="C48" s="188">
        <v>58.7</v>
      </c>
      <c r="D48" s="62">
        <v>7.0000000000000007E-2</v>
      </c>
      <c r="E48" s="27">
        <v>4.8401500267904964</v>
      </c>
      <c r="F48" s="34">
        <v>4.8401500267904964</v>
      </c>
      <c r="G48" s="188">
        <v>58.922880116959078</v>
      </c>
      <c r="H48" s="62">
        <v>8.2494293109050432E-2</v>
      </c>
      <c r="I48" s="27">
        <v>4.8419030951211823</v>
      </c>
      <c r="J48" s="34">
        <v>4.8419030951211823</v>
      </c>
    </row>
    <row r="49" spans="1:10" x14ac:dyDescent="0.25">
      <c r="A49" s="415">
        <v>2006</v>
      </c>
      <c r="B49" s="55" t="s">
        <v>55</v>
      </c>
      <c r="C49" s="187">
        <v>59.02</v>
      </c>
      <c r="D49" s="146">
        <v>0.54</v>
      </c>
      <c r="E49" s="61">
        <v>0.54514480408857935</v>
      </c>
      <c r="F49" s="36">
        <v>4.5527015057573124</v>
      </c>
      <c r="G49" s="187">
        <v>59.144939431913123</v>
      </c>
      <c r="H49" s="146">
        <v>0.37686432590066943</v>
      </c>
      <c r="I49" s="61">
        <v>0.37686432590066943</v>
      </c>
      <c r="J49" s="36">
        <v>4.6239462088048668</v>
      </c>
    </row>
    <row r="50" spans="1:10" x14ac:dyDescent="0.25">
      <c r="A50" s="416"/>
      <c r="B50" s="56" t="s">
        <v>56</v>
      </c>
      <c r="C50" s="187">
        <v>59.41</v>
      </c>
      <c r="D50" s="146">
        <v>0.66</v>
      </c>
      <c r="E50" s="61">
        <v>1.2095400340715372</v>
      </c>
      <c r="F50" s="36">
        <v>4.1915117502630466</v>
      </c>
      <c r="G50" s="187">
        <v>59.538469089390148</v>
      </c>
      <c r="H50" s="146">
        <v>0.66536488371933444</v>
      </c>
      <c r="I50" s="61">
        <v>1.0447367325038215</v>
      </c>
      <c r="J50" s="36">
        <v>4.3023046877806053</v>
      </c>
    </row>
    <row r="51" spans="1:10" x14ac:dyDescent="0.25">
      <c r="A51" s="416"/>
      <c r="B51" s="56" t="s">
        <v>57</v>
      </c>
      <c r="C51" s="187">
        <v>59.83</v>
      </c>
      <c r="D51" s="146">
        <v>0.7</v>
      </c>
      <c r="E51" s="61">
        <v>1.9250425894378225</v>
      </c>
      <c r="F51" s="36">
        <v>4.1246084232509475</v>
      </c>
      <c r="G51" s="187">
        <v>59.991310916179344</v>
      </c>
      <c r="H51" s="146">
        <v>0.76058695111778718</v>
      </c>
      <c r="I51" s="61">
        <v>1.8132698148825739</v>
      </c>
      <c r="J51" s="36">
        <v>4.1760526120291388</v>
      </c>
    </row>
    <row r="52" spans="1:10" x14ac:dyDescent="0.25">
      <c r="A52" s="416"/>
      <c r="B52" s="56" t="s">
        <v>58</v>
      </c>
      <c r="C52" s="187">
        <v>60.09</v>
      </c>
      <c r="D52" s="146">
        <v>0.45</v>
      </c>
      <c r="E52" s="61">
        <v>2.3679727427597896</v>
      </c>
      <c r="F52" s="36">
        <v>4.1060291060291121</v>
      </c>
      <c r="G52" s="187">
        <v>60.359020467836267</v>
      </c>
      <c r="H52" s="146">
        <v>0.61293801725834385</v>
      </c>
      <c r="I52" s="61">
        <v>2.4373220521918029</v>
      </c>
      <c r="J52" s="36">
        <v>4.31034469275356</v>
      </c>
    </row>
    <row r="53" spans="1:10" x14ac:dyDescent="0.25">
      <c r="A53" s="416"/>
      <c r="B53" s="56" t="s">
        <v>59</v>
      </c>
      <c r="C53" s="187">
        <v>60.29</v>
      </c>
      <c r="D53" s="146">
        <v>0.33</v>
      </c>
      <c r="E53" s="61">
        <v>2.7086882453151588</v>
      </c>
      <c r="F53" s="36">
        <v>4.037963761863665</v>
      </c>
      <c r="G53" s="187">
        <v>60.591747424115852</v>
      </c>
      <c r="H53" s="146">
        <v>0.38557112835123064</v>
      </c>
      <c r="I53" s="61">
        <v>2.8322907906812418</v>
      </c>
      <c r="J53" s="36">
        <v>4.3196722333240132</v>
      </c>
    </row>
    <row r="54" spans="1:10" x14ac:dyDescent="0.25">
      <c r="A54" s="416"/>
      <c r="B54" s="56" t="s">
        <v>60</v>
      </c>
      <c r="C54" s="187">
        <v>60.48</v>
      </c>
      <c r="D54" s="146">
        <v>0.3</v>
      </c>
      <c r="E54" s="61">
        <v>3.0323679727427617</v>
      </c>
      <c r="F54" s="36">
        <v>3.9532485390168404</v>
      </c>
      <c r="G54" s="187">
        <v>60.6785164299638</v>
      </c>
      <c r="H54" s="146">
        <v>0.1432026794682173</v>
      </c>
      <c r="I54" s="61">
        <v>2.9795493864520353</v>
      </c>
      <c r="J54" s="36">
        <v>3.9062513784247699</v>
      </c>
    </row>
    <row r="55" spans="1:10" x14ac:dyDescent="0.25">
      <c r="A55" s="416"/>
      <c r="B55" s="56" t="s">
        <v>61</v>
      </c>
      <c r="C55" s="187">
        <v>60.73</v>
      </c>
      <c r="D55" s="146">
        <v>0.41</v>
      </c>
      <c r="E55" s="61">
        <v>3.4582623509369625</v>
      </c>
      <c r="F55" s="36">
        <v>4.3291530664833999</v>
      </c>
      <c r="G55" s="187">
        <v>60.946919381787815</v>
      </c>
      <c r="H55" s="146">
        <v>0.44233604843290664</v>
      </c>
      <c r="I55" s="61">
        <v>3.4350650559020721</v>
      </c>
      <c r="J55" s="36">
        <v>4.3997940724147924</v>
      </c>
    </row>
    <row r="56" spans="1:10" x14ac:dyDescent="0.25">
      <c r="A56" s="416"/>
      <c r="B56" s="56" t="s">
        <v>62</v>
      </c>
      <c r="C56" s="187">
        <v>60.96</v>
      </c>
      <c r="D56" s="146">
        <v>0.39</v>
      </c>
      <c r="E56" s="61">
        <v>3.8500851788756449</v>
      </c>
      <c r="F56" s="36">
        <v>4.7242741796942056</v>
      </c>
      <c r="G56" s="187">
        <v>61.068627819548873</v>
      </c>
      <c r="H56" s="146">
        <v>0.1996957992226811</v>
      </c>
      <c r="I56" s="61">
        <v>3.64162053574195</v>
      </c>
      <c r="J56" s="36">
        <v>4.7199735909668732</v>
      </c>
    </row>
    <row r="57" spans="1:10" x14ac:dyDescent="0.25">
      <c r="A57" s="416"/>
      <c r="B57" s="56" t="s">
        <v>63</v>
      </c>
      <c r="C57" s="187">
        <v>61.14</v>
      </c>
      <c r="D57" s="146">
        <v>0.28999999999999998</v>
      </c>
      <c r="E57" s="61">
        <v>4.1567291311754673</v>
      </c>
      <c r="F57" s="36">
        <v>4.5843311666096582</v>
      </c>
      <c r="G57" s="187">
        <v>61.192398357003633</v>
      </c>
      <c r="H57" s="146">
        <v>0.20267450223458638</v>
      </c>
      <c r="I57" s="61">
        <v>3.8516756742706235</v>
      </c>
      <c r="J57" s="36">
        <v>4.4323172023140955</v>
      </c>
    </row>
    <row r="58" spans="1:10" x14ac:dyDescent="0.25">
      <c r="A58" s="416"/>
      <c r="B58" s="56" t="s">
        <v>64</v>
      </c>
      <c r="C58" s="187">
        <v>61.05</v>
      </c>
      <c r="D58" s="146">
        <v>-0.14000000000000001</v>
      </c>
      <c r="E58" s="61">
        <v>4.0034071550255419</v>
      </c>
      <c r="F58" s="36">
        <v>4.1808873720136575</v>
      </c>
      <c r="G58" s="187">
        <v>61.005485240879985</v>
      </c>
      <c r="H58" s="146">
        <v>-0.30545152852675983</v>
      </c>
      <c r="I58" s="61">
        <v>3.5344591435229091</v>
      </c>
      <c r="J58" s="36">
        <v>3.880620175807465</v>
      </c>
    </row>
    <row r="59" spans="1:10" x14ac:dyDescent="0.25">
      <c r="A59" s="416"/>
      <c r="B59" s="56" t="s">
        <v>65</v>
      </c>
      <c r="C59" s="187">
        <v>61.19</v>
      </c>
      <c r="D59" s="146">
        <v>0.24</v>
      </c>
      <c r="E59" s="61">
        <v>4.2419080068142989</v>
      </c>
      <c r="F59" s="36">
        <v>4.3129901125127788</v>
      </c>
      <c r="G59" s="187">
        <v>61.243075048732955</v>
      </c>
      <c r="H59" s="146">
        <v>0.38945646758622843</v>
      </c>
      <c r="I59" s="61">
        <v>3.9376807908377884</v>
      </c>
      <c r="J59" s="36">
        <v>4.023423445880141</v>
      </c>
    </row>
    <row r="60" spans="1:10" x14ac:dyDescent="0.25">
      <c r="A60" s="417"/>
      <c r="B60" s="86" t="s">
        <v>66</v>
      </c>
      <c r="C60" s="188">
        <v>61.33</v>
      </c>
      <c r="D60" s="62">
        <v>0.23</v>
      </c>
      <c r="E60" s="27">
        <v>4.4804088586030559</v>
      </c>
      <c r="F60" s="34">
        <v>4.4804088586030559</v>
      </c>
      <c r="G60" s="188">
        <v>61.353803954330274</v>
      </c>
      <c r="H60" s="62">
        <v>0.18080232827828979</v>
      </c>
      <c r="I60" s="27">
        <v>4.1256025376660688</v>
      </c>
      <c r="J60" s="34">
        <v>4.1256025376660688</v>
      </c>
    </row>
    <row r="61" spans="1:10" x14ac:dyDescent="0.25">
      <c r="A61" s="415">
        <v>2007</v>
      </c>
      <c r="B61" s="55" t="s">
        <v>55</v>
      </c>
      <c r="C61" s="187">
        <v>61.8</v>
      </c>
      <c r="D61" s="146">
        <v>0.77</v>
      </c>
      <c r="E61" s="61">
        <v>0.76634599706505924</v>
      </c>
      <c r="F61" s="36">
        <v>4.7102677058624067</v>
      </c>
      <c r="G61" s="187">
        <v>61.782426900584795</v>
      </c>
      <c r="H61" s="146">
        <v>0.69860859250646001</v>
      </c>
      <c r="I61" s="61">
        <v>0.69860859250646001</v>
      </c>
      <c r="J61" s="36">
        <v>4.4593628702721304</v>
      </c>
    </row>
    <row r="62" spans="1:10" x14ac:dyDescent="0.25">
      <c r="A62" s="416"/>
      <c r="B62" s="56" t="s">
        <v>56</v>
      </c>
      <c r="C62" s="187">
        <v>62.53</v>
      </c>
      <c r="D62" s="146">
        <v>1.17</v>
      </c>
      <c r="E62" s="61">
        <v>1.956628077612919</v>
      </c>
      <c r="F62" s="36">
        <v>5.2516411378555858</v>
      </c>
      <c r="G62" s="187">
        <v>62.515860484544696</v>
      </c>
      <c r="H62" s="146">
        <v>1.1871232982480393</v>
      </c>
      <c r="I62" s="61">
        <v>1.8940252361197025</v>
      </c>
      <c r="J62" s="36">
        <v>5.0007859467873459</v>
      </c>
    </row>
    <row r="63" spans="1:10" x14ac:dyDescent="0.25">
      <c r="A63" s="416"/>
      <c r="B63" s="56" t="s">
        <v>57</v>
      </c>
      <c r="C63" s="187">
        <v>63.29</v>
      </c>
      <c r="D63" s="146">
        <v>1.21</v>
      </c>
      <c r="E63" s="61">
        <v>3.1958258601010954</v>
      </c>
      <c r="F63" s="36">
        <v>5.7830519806117309</v>
      </c>
      <c r="G63" s="187">
        <v>63.358929963798396</v>
      </c>
      <c r="H63" s="146">
        <v>1.3485689434957493</v>
      </c>
      <c r="I63" s="61">
        <v>3.2681364157317319</v>
      </c>
      <c r="J63" s="36">
        <v>5.6135113505426375</v>
      </c>
    </row>
    <row r="64" spans="1:10" x14ac:dyDescent="0.25">
      <c r="A64" s="416"/>
      <c r="B64" s="56" t="s">
        <v>58</v>
      </c>
      <c r="C64" s="187">
        <v>63.85</v>
      </c>
      <c r="D64" s="146">
        <v>0.9</v>
      </c>
      <c r="E64" s="61">
        <v>4.1089189629871328</v>
      </c>
      <c r="F64" s="36">
        <v>6.2572807455483428</v>
      </c>
      <c r="G64" s="187">
        <v>63.900406571985535</v>
      </c>
      <c r="H64" s="146">
        <v>0.85461766557062901</v>
      </c>
      <c r="I64" s="61">
        <v>4.1506841524461464</v>
      </c>
      <c r="J64" s="36">
        <v>5.8672027423579181</v>
      </c>
    </row>
    <row r="65" spans="1:10" x14ac:dyDescent="0.25">
      <c r="A65" s="416"/>
      <c r="B65" s="56" t="s">
        <v>59</v>
      </c>
      <c r="C65" s="187">
        <v>64.05</v>
      </c>
      <c r="D65" s="146">
        <v>0.3</v>
      </c>
      <c r="E65" s="61">
        <v>4.4350236425892717</v>
      </c>
      <c r="F65" s="36">
        <v>6.2365234698954879</v>
      </c>
      <c r="G65" s="187">
        <v>64.009046922862709</v>
      </c>
      <c r="H65" s="146">
        <v>0.17001511681273485</v>
      </c>
      <c r="I65" s="61">
        <v>4.327756059769186</v>
      </c>
      <c r="J65" s="36">
        <v>5.639876128389659</v>
      </c>
    </row>
    <row r="66" spans="1:10" x14ac:dyDescent="0.25">
      <c r="A66" s="416"/>
      <c r="B66" s="56" t="s">
        <v>60</v>
      </c>
      <c r="C66" s="187">
        <v>64.12</v>
      </c>
      <c r="D66" s="146">
        <v>0.12</v>
      </c>
      <c r="E66" s="61">
        <v>4.5491602804500246</v>
      </c>
      <c r="F66" s="36">
        <v>6.0185185185185333</v>
      </c>
      <c r="G66" s="187">
        <v>63.993645920356457</v>
      </c>
      <c r="H66" s="146">
        <v>-2.4060665244419965E-2</v>
      </c>
      <c r="I66" s="61">
        <v>4.3026541076266227</v>
      </c>
      <c r="J66" s="36">
        <v>5.4634320109309726</v>
      </c>
    </row>
    <row r="67" spans="1:10" x14ac:dyDescent="0.25">
      <c r="A67" s="416"/>
      <c r="B67" s="56" t="s">
        <v>61</v>
      </c>
      <c r="C67" s="187">
        <v>64.23</v>
      </c>
      <c r="D67" s="146">
        <v>0.17</v>
      </c>
      <c r="E67" s="61">
        <v>4.7285178542311996</v>
      </c>
      <c r="F67" s="36">
        <v>5.7632142269060012</v>
      </c>
      <c r="G67" s="187">
        <v>64.266099275967704</v>
      </c>
      <c r="H67" s="146">
        <v>0.42575063772790145</v>
      </c>
      <c r="I67" s="61">
        <v>4.7467233226569761</v>
      </c>
      <c r="J67" s="36">
        <v>5.4460174982555998</v>
      </c>
    </row>
    <row r="68" spans="1:10" x14ac:dyDescent="0.25">
      <c r="A68" s="416"/>
      <c r="B68" s="56" t="s">
        <v>62</v>
      </c>
      <c r="C68" s="187">
        <v>64.14</v>
      </c>
      <c r="D68" s="146">
        <v>-0.13</v>
      </c>
      <c r="E68" s="61">
        <v>4.5817707484102357</v>
      </c>
      <c r="F68" s="36">
        <v>5.2165354330708595</v>
      </c>
      <c r="G68" s="187">
        <v>64.215796435533278</v>
      </c>
      <c r="H68" s="146">
        <v>-7.8272745663966248E-2</v>
      </c>
      <c r="I68" s="61">
        <v>4.664735186319291</v>
      </c>
      <c r="J68" s="36">
        <v>5.1534948931289932</v>
      </c>
    </row>
    <row r="69" spans="1:10" x14ac:dyDescent="0.25">
      <c r="A69" s="416"/>
      <c r="B69" s="56" t="s">
        <v>63</v>
      </c>
      <c r="C69" s="187">
        <v>64.2</v>
      </c>
      <c r="D69" s="146">
        <v>0.08</v>
      </c>
      <c r="E69" s="61">
        <v>4.6796021522908831</v>
      </c>
      <c r="F69" s="36">
        <v>5.0049067713444657</v>
      </c>
      <c r="G69" s="187">
        <v>64.294081035923142</v>
      </c>
      <c r="H69" s="146">
        <v>0.12190863422280529</v>
      </c>
      <c r="I69" s="61">
        <v>4.7923305354978538</v>
      </c>
      <c r="J69" s="36">
        <v>5.0687385397511804</v>
      </c>
    </row>
    <row r="70" spans="1:10" x14ac:dyDescent="0.25">
      <c r="A70" s="416"/>
      <c r="B70" s="56" t="s">
        <v>64</v>
      </c>
      <c r="C70" s="187">
        <v>64.2</v>
      </c>
      <c r="D70" s="146">
        <v>0.01</v>
      </c>
      <c r="E70" s="61">
        <v>4.6796021522908831</v>
      </c>
      <c r="F70" s="36">
        <v>5.1597051597051689</v>
      </c>
      <c r="G70" s="187">
        <v>64.184754246727934</v>
      </c>
      <c r="H70" s="146">
        <v>-0.17004176346205213</v>
      </c>
      <c r="I70" s="61">
        <v>4.6141398086823244</v>
      </c>
      <c r="J70" s="36">
        <v>5.2114477793179077</v>
      </c>
    </row>
    <row r="71" spans="1:10" x14ac:dyDescent="0.25">
      <c r="A71" s="416"/>
      <c r="B71" s="56" t="s">
        <v>65</v>
      </c>
      <c r="C71" s="187">
        <v>64.510000000000005</v>
      </c>
      <c r="D71" s="146">
        <v>0.47</v>
      </c>
      <c r="E71" s="61">
        <v>5.1850644056742397</v>
      </c>
      <c r="F71" s="36">
        <v>5.4257231573786555</v>
      </c>
      <c r="G71" s="187">
        <v>64.613041631857428</v>
      </c>
      <c r="H71" s="146">
        <v>0.66727276618236431</v>
      </c>
      <c r="I71" s="61">
        <v>5.312201473201597</v>
      </c>
      <c r="J71" s="36">
        <v>5.5026083854262424</v>
      </c>
    </row>
    <row r="72" spans="1:10" x14ac:dyDescent="0.25">
      <c r="A72" s="419"/>
      <c r="B72" s="86" t="s">
        <v>66</v>
      </c>
      <c r="C72" s="188">
        <v>64.819999999999993</v>
      </c>
      <c r="D72" s="62">
        <v>0.49</v>
      </c>
      <c r="E72" s="27">
        <v>5.6905266590575536</v>
      </c>
      <c r="F72" s="34">
        <v>5.6905266590575536</v>
      </c>
      <c r="G72" s="188">
        <v>64.769586466165421</v>
      </c>
      <c r="H72" s="62">
        <v>0.24228055258555514</v>
      </c>
      <c r="I72" s="27">
        <v>5.5673524568708785</v>
      </c>
      <c r="J72" s="34">
        <v>5.5673524568708785</v>
      </c>
    </row>
    <row r="73" spans="1:10" x14ac:dyDescent="0.25">
      <c r="A73" s="418">
        <v>2008</v>
      </c>
      <c r="B73" s="55" t="s">
        <v>55</v>
      </c>
      <c r="C73" s="187">
        <v>65.510000000000005</v>
      </c>
      <c r="D73" s="146">
        <v>1.06</v>
      </c>
      <c r="E73" s="61">
        <v>1.0644862696698851</v>
      </c>
      <c r="F73" s="36">
        <v>6.0032362459547102</v>
      </c>
      <c r="G73" s="187">
        <v>65.546059593428026</v>
      </c>
      <c r="H73" s="146">
        <v>1.1988236603428248</v>
      </c>
      <c r="I73" s="61">
        <v>1.1988236603428248</v>
      </c>
      <c r="J73" s="36">
        <v>6.0917527550339798</v>
      </c>
    </row>
    <row r="74" spans="1:10" x14ac:dyDescent="0.25">
      <c r="A74" s="416"/>
      <c r="B74" s="56" t="s">
        <v>56</v>
      </c>
      <c r="C74" s="187">
        <v>66.5</v>
      </c>
      <c r="D74" s="146">
        <v>1.51</v>
      </c>
      <c r="E74" s="61">
        <v>2.5917926565874865</v>
      </c>
      <c r="F74" s="36">
        <v>6.3489525027986531</v>
      </c>
      <c r="G74" s="187">
        <v>66.364293372319693</v>
      </c>
      <c r="H74" s="146">
        <v>1.2483340477933211</v>
      </c>
      <c r="I74" s="61">
        <v>2.4621230320612426</v>
      </c>
      <c r="J74" s="36">
        <v>6.1559304438054028</v>
      </c>
    </row>
    <row r="75" spans="1:10" x14ac:dyDescent="0.25">
      <c r="A75" s="416"/>
      <c r="B75" s="56" t="s">
        <v>57</v>
      </c>
      <c r="C75" s="187">
        <v>67.040000000000006</v>
      </c>
      <c r="D75" s="146">
        <v>0.81</v>
      </c>
      <c r="E75" s="61">
        <v>3.4248688676334638</v>
      </c>
      <c r="F75" s="36">
        <v>5.9251066519197479</v>
      </c>
      <c r="G75" s="187">
        <v>66.982545252018937</v>
      </c>
      <c r="H75" s="146">
        <v>0.931603198471052</v>
      </c>
      <c r="I75" s="61">
        <v>3.4166634474492668</v>
      </c>
      <c r="J75" s="36">
        <v>5.7191863724513183</v>
      </c>
    </row>
    <row r="76" spans="1:10" x14ac:dyDescent="0.25">
      <c r="A76" s="416"/>
      <c r="B76" s="56" t="s">
        <v>58</v>
      </c>
      <c r="C76" s="187">
        <v>67.510000000000005</v>
      </c>
      <c r="D76" s="146">
        <v>0.71</v>
      </c>
      <c r="E76" s="61">
        <v>4.1499537179882964</v>
      </c>
      <c r="F76" s="36">
        <v>5.7321848081440976</v>
      </c>
      <c r="G76" s="187">
        <v>67.524420774157619</v>
      </c>
      <c r="H76" s="146">
        <v>0.80898019043603142</v>
      </c>
      <c r="I76" s="61">
        <v>4.2532837683490072</v>
      </c>
      <c r="J76" s="36">
        <v>5.671347643288513</v>
      </c>
    </row>
    <row r="77" spans="1:10" x14ac:dyDescent="0.25">
      <c r="A77" s="416"/>
      <c r="B77" s="56" t="s">
        <v>59</v>
      </c>
      <c r="C77" s="187">
        <v>68.14</v>
      </c>
      <c r="D77" s="146">
        <v>0.93</v>
      </c>
      <c r="E77" s="61">
        <v>5.1218759642085843</v>
      </c>
      <c r="F77" s="36">
        <v>6.3856362217018017</v>
      </c>
      <c r="G77" s="187">
        <v>68.261403508771934</v>
      </c>
      <c r="H77" s="146">
        <v>1.0914314053566301</v>
      </c>
      <c r="I77" s="61">
        <v>5.3911368485123603</v>
      </c>
      <c r="J77" s="36">
        <v>6.6433680711317891</v>
      </c>
    </row>
    <row r="78" spans="1:10" x14ac:dyDescent="0.25">
      <c r="A78" s="416"/>
      <c r="B78" s="56" t="s">
        <v>60</v>
      </c>
      <c r="C78" s="187">
        <v>68.73</v>
      </c>
      <c r="D78" s="146">
        <v>0.86</v>
      </c>
      <c r="E78" s="61">
        <v>6.0320888614625403</v>
      </c>
      <c r="F78" s="36">
        <v>7.1896444167186502</v>
      </c>
      <c r="G78" s="187">
        <v>68.797149122807028</v>
      </c>
      <c r="H78" s="146">
        <v>0.78484412346757892</v>
      </c>
      <c r="I78" s="61">
        <v>6.2182929927235904</v>
      </c>
      <c r="J78" s="36">
        <v>7.506218989974073</v>
      </c>
    </row>
    <row r="79" spans="1:10" x14ac:dyDescent="0.25">
      <c r="A79" s="416"/>
      <c r="B79" s="56" t="s">
        <v>61</v>
      </c>
      <c r="C79" s="187">
        <v>69.06</v>
      </c>
      <c r="D79" s="146">
        <v>0.48</v>
      </c>
      <c r="E79" s="61">
        <v>6.5411909904350694</v>
      </c>
      <c r="F79" s="36">
        <v>7.5198505371321716</v>
      </c>
      <c r="G79" s="187">
        <v>69.145511695906436</v>
      </c>
      <c r="H79" s="146">
        <v>0.50636193147708752</v>
      </c>
      <c r="I79" s="61">
        <v>6.7561419927035189</v>
      </c>
      <c r="J79" s="36">
        <v>7.5925137434992678</v>
      </c>
    </row>
    <row r="80" spans="1:10" x14ac:dyDescent="0.25">
      <c r="A80" s="416"/>
      <c r="B80" s="56" t="s">
        <v>62</v>
      </c>
      <c r="C80" s="187">
        <v>69.19</v>
      </c>
      <c r="D80" s="146">
        <v>0.19</v>
      </c>
      <c r="E80" s="61">
        <v>6.7417463745757686</v>
      </c>
      <c r="F80" s="36">
        <v>7.8734019332709693</v>
      </c>
      <c r="G80" s="187">
        <v>69.285474798106378</v>
      </c>
      <c r="H80" s="146">
        <v>0.20241820295652246</v>
      </c>
      <c r="I80" s="61">
        <v>6.9722358568708529</v>
      </c>
      <c r="J80" s="36">
        <v>7.8947527617485633</v>
      </c>
    </row>
    <row r="81" spans="1:10" x14ac:dyDescent="0.25">
      <c r="A81" s="416"/>
      <c r="B81" s="56" t="s">
        <v>63</v>
      </c>
      <c r="C81" s="187">
        <v>69.06</v>
      </c>
      <c r="D81" s="146">
        <v>-0.19</v>
      </c>
      <c r="E81" s="61">
        <v>6.5411909904350694</v>
      </c>
      <c r="F81" s="36">
        <v>7.5700934579439263</v>
      </c>
      <c r="G81" s="187">
        <v>69.103001949317743</v>
      </c>
      <c r="H81" s="146">
        <v>-0.26336378486305989</v>
      </c>
      <c r="I81" s="61">
        <v>6.6905097277655443</v>
      </c>
      <c r="J81" s="36">
        <v>7.4795701811302138</v>
      </c>
    </row>
    <row r="82" spans="1:10" x14ac:dyDescent="0.25">
      <c r="A82" s="416"/>
      <c r="B82" s="56" t="s">
        <v>64</v>
      </c>
      <c r="C82" s="187">
        <v>69.3</v>
      </c>
      <c r="D82" s="146">
        <v>0.35</v>
      </c>
      <c r="E82" s="61">
        <v>6.9114470842332594</v>
      </c>
      <c r="F82" s="36">
        <v>7.9439252336448476</v>
      </c>
      <c r="G82" s="187">
        <v>69.24953355611251</v>
      </c>
      <c r="H82" s="146">
        <v>0.21204810595962442</v>
      </c>
      <c r="I82" s="61">
        <v>6.9167449328819401</v>
      </c>
      <c r="J82" s="36">
        <v>7.8909382279714464</v>
      </c>
    </row>
    <row r="83" spans="1:10" x14ac:dyDescent="0.25">
      <c r="A83" s="416"/>
      <c r="B83" s="56" t="s">
        <v>65</v>
      </c>
      <c r="C83" s="187">
        <v>69.489999999999995</v>
      </c>
      <c r="D83" s="146">
        <v>0.28000000000000003</v>
      </c>
      <c r="E83" s="61">
        <v>7.2045664918234991</v>
      </c>
      <c r="F83" s="36">
        <v>7.7197333746705823</v>
      </c>
      <c r="G83" s="187">
        <v>69.391885964912277</v>
      </c>
      <c r="H83" s="146">
        <v>0.2055644298086321</v>
      </c>
      <c r="I83" s="61">
        <v>7.1365277299731957</v>
      </c>
      <c r="J83" s="36">
        <v>7.3960987013783352</v>
      </c>
    </row>
    <row r="84" spans="1:10" x14ac:dyDescent="0.25">
      <c r="A84" s="419"/>
      <c r="B84" s="86" t="s">
        <v>66</v>
      </c>
      <c r="C84" s="188">
        <v>69.8</v>
      </c>
      <c r="D84" s="62">
        <v>0.44</v>
      </c>
      <c r="E84" s="27">
        <v>7.6828139463128764</v>
      </c>
      <c r="F84" s="34">
        <v>7.6828139463128764</v>
      </c>
      <c r="G84" s="188">
        <v>69.61849067112226</v>
      </c>
      <c r="H84" s="62">
        <v>0.32655792973339715</v>
      </c>
      <c r="I84" s="27">
        <v>7.4863905569164473</v>
      </c>
      <c r="J84" s="34">
        <v>7.4863905569164473</v>
      </c>
    </row>
    <row r="85" spans="1:10" x14ac:dyDescent="0.25">
      <c r="A85" s="418">
        <v>2009</v>
      </c>
      <c r="B85" s="55" t="s">
        <v>55</v>
      </c>
      <c r="C85" s="187">
        <v>70.209999999999994</v>
      </c>
      <c r="D85" s="146">
        <v>0.59</v>
      </c>
      <c r="E85" s="61">
        <v>0.58739255014326375</v>
      </c>
      <c r="F85" s="36">
        <v>7.1744771790566091</v>
      </c>
      <c r="G85" s="187">
        <v>69.979951963241447</v>
      </c>
      <c r="H85" s="146">
        <v>0.51920299999999031</v>
      </c>
      <c r="I85" s="61">
        <v>0.51920299999999031</v>
      </c>
      <c r="J85" s="36">
        <v>6.7645445009450782</v>
      </c>
    </row>
    <row r="86" spans="1:10" x14ac:dyDescent="0.25">
      <c r="A86" s="416"/>
      <c r="B86" s="56" t="s">
        <v>56</v>
      </c>
      <c r="C86" s="187">
        <v>70.8</v>
      </c>
      <c r="D86" s="146">
        <v>0.84</v>
      </c>
      <c r="E86" s="61">
        <v>1.4326647564469823</v>
      </c>
      <c r="F86" s="36">
        <v>6.4661654135338154</v>
      </c>
      <c r="G86" s="187">
        <v>70.666476608187139</v>
      </c>
      <c r="H86" s="146">
        <v>0.98103046041858022</v>
      </c>
      <c r="I86" s="61">
        <v>1.5053269999999941</v>
      </c>
      <c r="J86" s="36">
        <v>6.4826776829087294</v>
      </c>
    </row>
    <row r="87" spans="1:10" x14ac:dyDescent="0.25">
      <c r="A87" s="416"/>
      <c r="B87" s="56" t="s">
        <v>57</v>
      </c>
      <c r="C87" s="187">
        <v>71.150000000000006</v>
      </c>
      <c r="D87" s="146">
        <v>0.5</v>
      </c>
      <c r="E87" s="61">
        <v>1.9340974212034467</v>
      </c>
      <c r="F87" s="36">
        <v>6.1306682577565681</v>
      </c>
      <c r="G87" s="187">
        <v>71.00382205513786</v>
      </c>
      <c r="H87" s="146">
        <v>0.47737691638589297</v>
      </c>
      <c r="I87" s="61">
        <v>1.9898900000000026</v>
      </c>
      <c r="J87" s="36">
        <v>6.0034696919757806</v>
      </c>
    </row>
    <row r="88" spans="1:10" x14ac:dyDescent="0.25">
      <c r="A88" s="416"/>
      <c r="B88" s="56" t="s">
        <v>58</v>
      </c>
      <c r="C88" s="187">
        <v>71.38</v>
      </c>
      <c r="D88" s="146">
        <v>0.32</v>
      </c>
      <c r="E88" s="61">
        <v>2.2636103151862415</v>
      </c>
      <c r="F88" s="36">
        <v>5.7324840764330958</v>
      </c>
      <c r="G88" s="187">
        <v>71.246229462545259</v>
      </c>
      <c r="H88" s="146">
        <v>0.3414005054814595</v>
      </c>
      <c r="I88" s="61">
        <v>2.3380839999999949</v>
      </c>
      <c r="J88" s="36">
        <v>5.5117965407442995</v>
      </c>
    </row>
    <row r="89" spans="1:10" x14ac:dyDescent="0.25">
      <c r="A89" s="416"/>
      <c r="B89" s="56" t="s">
        <v>59</v>
      </c>
      <c r="C89" s="187">
        <v>71.39</v>
      </c>
      <c r="D89" s="146">
        <v>0.01</v>
      </c>
      <c r="E89" s="61">
        <v>2.2779369627507151</v>
      </c>
      <c r="F89" s="36">
        <v>4.7695920164367465</v>
      </c>
      <c r="G89" s="187">
        <v>71.235558340295185</v>
      </c>
      <c r="H89" s="146">
        <v>-1.497780630718637E-2</v>
      </c>
      <c r="I89" s="61">
        <v>2.3227559999999841</v>
      </c>
      <c r="J89" s="36">
        <v>4.3570080289091209</v>
      </c>
    </row>
    <row r="90" spans="1:10" x14ac:dyDescent="0.25">
      <c r="A90" s="416"/>
      <c r="B90" s="56" t="s">
        <v>60</v>
      </c>
      <c r="C90" s="187">
        <v>71.349999999999994</v>
      </c>
      <c r="D90" s="146">
        <v>-0.06</v>
      </c>
      <c r="E90" s="61">
        <v>2.2206303724928205</v>
      </c>
      <c r="F90" s="36">
        <v>3.8120180416120917</v>
      </c>
      <c r="G90" s="187">
        <v>71.284239069896969</v>
      </c>
      <c r="H90" s="146">
        <v>6.8337682382207277E-2</v>
      </c>
      <c r="I90" s="61">
        <v>2.3926809999999819</v>
      </c>
      <c r="J90" s="36">
        <v>3.6151061182060573</v>
      </c>
    </row>
    <row r="91" spans="1:10" x14ac:dyDescent="0.25">
      <c r="A91" s="416"/>
      <c r="B91" s="56" t="s">
        <v>61</v>
      </c>
      <c r="C91" s="187">
        <v>71.319999999999993</v>
      </c>
      <c r="D91" s="146">
        <v>-0.04</v>
      </c>
      <c r="E91" s="61">
        <v>2.1776504297994279</v>
      </c>
      <c r="F91" s="36">
        <v>3.2725166521864821</v>
      </c>
      <c r="G91" s="187">
        <v>71.232190893901432</v>
      </c>
      <c r="H91" s="146">
        <v>-7.3014984342478328E-2</v>
      </c>
      <c r="I91" s="61">
        <v>2.3179190000000034</v>
      </c>
      <c r="J91" s="36">
        <v>3.0178085993086086</v>
      </c>
    </row>
    <row r="92" spans="1:10" x14ac:dyDescent="0.25">
      <c r="A92" s="416"/>
      <c r="B92" s="56" t="s">
        <v>62</v>
      </c>
      <c r="C92" s="187">
        <v>71.349999999999994</v>
      </c>
      <c r="D92" s="146">
        <v>0.04</v>
      </c>
      <c r="E92" s="61">
        <v>2.2206303724928205</v>
      </c>
      <c r="F92" s="36">
        <v>3.1218384159560628</v>
      </c>
      <c r="G92" s="187">
        <v>71.198509468114736</v>
      </c>
      <c r="H92" s="146">
        <v>-4.7283995289234326E-2</v>
      </c>
      <c r="I92" s="61">
        <v>2.2695389999999946</v>
      </c>
      <c r="J92" s="36">
        <v>2.7610905107929682</v>
      </c>
    </row>
    <row r="93" spans="1:10" x14ac:dyDescent="0.25">
      <c r="A93" s="416"/>
      <c r="B93" s="56" t="s">
        <v>63</v>
      </c>
      <c r="C93" s="187">
        <v>71.28</v>
      </c>
      <c r="D93" s="146">
        <v>-0.11</v>
      </c>
      <c r="E93" s="61">
        <v>2.1203438395415617</v>
      </c>
      <c r="F93" s="36">
        <v>3.2145960034752505</v>
      </c>
      <c r="G93" s="187">
        <v>71.129647034252315</v>
      </c>
      <c r="H93" s="146">
        <v>-9.6718926248399839E-2</v>
      </c>
      <c r="I93" s="61">
        <v>2.1706250000000011</v>
      </c>
      <c r="J93" s="36">
        <v>2.932788775834922</v>
      </c>
    </row>
    <row r="94" spans="1:10" x14ac:dyDescent="0.25">
      <c r="A94" s="416"/>
      <c r="B94" s="56" t="s">
        <v>64</v>
      </c>
      <c r="C94" s="187">
        <v>71.19</v>
      </c>
      <c r="D94" s="146">
        <v>-0.13</v>
      </c>
      <c r="E94" s="61">
        <v>1.991404011461313</v>
      </c>
      <c r="F94" s="36">
        <v>2.7272727272727337</v>
      </c>
      <c r="G94" s="187">
        <v>71.049864243943205</v>
      </c>
      <c r="H94" s="146">
        <v>-0.11216531170286714</v>
      </c>
      <c r="I94" s="61">
        <v>2.0560249999999911</v>
      </c>
      <c r="J94" s="36">
        <v>2.59977301705851</v>
      </c>
    </row>
    <row r="95" spans="1:10" x14ac:dyDescent="0.25">
      <c r="A95" s="416"/>
      <c r="B95" s="56" t="s">
        <v>65</v>
      </c>
      <c r="C95" s="187">
        <v>71.14</v>
      </c>
      <c r="D95" s="146">
        <v>-7.0000000000000007E-2</v>
      </c>
      <c r="E95" s="61">
        <v>1.9197707736389589</v>
      </c>
      <c r="F95" s="36">
        <v>2.3744423658080365</v>
      </c>
      <c r="G95" s="187">
        <v>70.981299081035928</v>
      </c>
      <c r="H95" s="146">
        <v>-9.6502876728749243E-2</v>
      </c>
      <c r="I95" s="61">
        <v>1.9575379999999996</v>
      </c>
      <c r="J95" s="36">
        <v>2.2904884252999551</v>
      </c>
    </row>
    <row r="96" spans="1:10" x14ac:dyDescent="0.25">
      <c r="A96" s="419"/>
      <c r="B96" s="86" t="s">
        <v>66</v>
      </c>
      <c r="C96" s="188">
        <v>71.2</v>
      </c>
      <c r="D96" s="62">
        <v>0.08</v>
      </c>
      <c r="E96" s="27">
        <v>2.0057306590258008</v>
      </c>
      <c r="F96" s="34">
        <v>2.0057306590258008</v>
      </c>
      <c r="G96" s="188">
        <v>70.924462545252027</v>
      </c>
      <c r="H96" s="62">
        <v>-8.0072549417579353E-2</v>
      </c>
      <c r="I96" s="27">
        <v>1.8758979999999923</v>
      </c>
      <c r="J96" s="34">
        <v>1.8758979999999923</v>
      </c>
    </row>
    <row r="97" spans="1:10" x14ac:dyDescent="0.25">
      <c r="A97" s="418">
        <v>2010</v>
      </c>
      <c r="B97" s="55" t="s">
        <v>55</v>
      </c>
      <c r="C97" s="187">
        <v>71.69</v>
      </c>
      <c r="D97" s="146">
        <v>0.69</v>
      </c>
      <c r="E97" s="61">
        <v>0.68820224719100054</v>
      </c>
      <c r="F97" s="36">
        <v>2.1079618287993327</v>
      </c>
      <c r="G97" s="187">
        <v>71.437756892230581</v>
      </c>
      <c r="H97" s="146">
        <v>0.72371975557948076</v>
      </c>
      <c r="I97" s="61">
        <v>0.72371975557948076</v>
      </c>
      <c r="J97" s="36">
        <v>2.0831750924248666</v>
      </c>
    </row>
    <row r="98" spans="1:10" x14ac:dyDescent="0.25">
      <c r="A98" s="416"/>
      <c r="B98" s="56" t="s">
        <v>56</v>
      </c>
      <c r="C98" s="187">
        <v>72.28</v>
      </c>
      <c r="D98" s="146">
        <v>0.83</v>
      </c>
      <c r="E98" s="61">
        <v>1.5168539325842687</v>
      </c>
      <c r="F98" s="36">
        <v>2.0903954802260074</v>
      </c>
      <c r="G98" s="187">
        <v>72.020019493177401</v>
      </c>
      <c r="H98" s="146">
        <v>0.8150628271058622</v>
      </c>
      <c r="I98" s="61">
        <v>1.5446813533854851</v>
      </c>
      <c r="J98" s="36">
        <v>1.9153960264568326</v>
      </c>
    </row>
    <row r="99" spans="1:10" x14ac:dyDescent="0.25">
      <c r="A99" s="416"/>
      <c r="B99" s="56" t="s">
        <v>57</v>
      </c>
      <c r="C99" s="187">
        <v>72.459999999999994</v>
      </c>
      <c r="D99" s="146">
        <v>0.25</v>
      </c>
      <c r="E99" s="61">
        <v>1.7696629213482993</v>
      </c>
      <c r="F99" s="36">
        <v>1.8411806043569783</v>
      </c>
      <c r="G99" s="187">
        <v>72.20025201893624</v>
      </c>
      <c r="H99" s="146">
        <v>0.25025336986463742</v>
      </c>
      <c r="I99" s="61">
        <v>1.7988003403906134</v>
      </c>
      <c r="J99" s="36">
        <v>1.6850219173684735</v>
      </c>
    </row>
    <row r="100" spans="1:10" x14ac:dyDescent="0.25">
      <c r="A100" s="416"/>
      <c r="B100" s="56" t="s">
        <v>58</v>
      </c>
      <c r="C100" s="187">
        <v>72.790000000000006</v>
      </c>
      <c r="D100" s="146">
        <v>0.46</v>
      </c>
      <c r="E100" s="61">
        <v>2.2331460674157313</v>
      </c>
      <c r="F100" s="36">
        <v>1.9753432333987178</v>
      </c>
      <c r="G100" s="187">
        <v>72.405784600389865</v>
      </c>
      <c r="H100" s="146">
        <v>0.28467017178792275</v>
      </c>
      <c r="I100" s="61">
        <v>2.0885911601976659</v>
      </c>
      <c r="J100" s="36">
        <v>1.6275319362047043</v>
      </c>
    </row>
    <row r="101" spans="1:10" x14ac:dyDescent="0.25">
      <c r="A101" s="416"/>
      <c r="B101" s="56" t="s">
        <v>59</v>
      </c>
      <c r="C101" s="187">
        <v>72.87</v>
      </c>
      <c r="D101" s="146">
        <v>0.1</v>
      </c>
      <c r="E101" s="61">
        <v>2.3455056179775227</v>
      </c>
      <c r="F101" s="36">
        <v>2.0731194845216407</v>
      </c>
      <c r="G101" s="187">
        <v>72.574264828738507</v>
      </c>
      <c r="H101" s="146">
        <v>0.23268890638847495</v>
      </c>
      <c r="I101" s="61">
        <v>2.3261399865157415</v>
      </c>
      <c r="J101" s="36">
        <v>1.8792672081662687</v>
      </c>
    </row>
    <row r="102" spans="1:10" x14ac:dyDescent="0.25">
      <c r="A102" s="416"/>
      <c r="B102" s="56" t="s">
        <v>60</v>
      </c>
      <c r="C102" s="187">
        <v>72.95</v>
      </c>
      <c r="D102" s="146">
        <v>0.11</v>
      </c>
      <c r="E102" s="61">
        <v>2.457865168539314</v>
      </c>
      <c r="F102" s="36">
        <v>2.2424667133847294</v>
      </c>
      <c r="G102" s="187">
        <v>72.652564049011431</v>
      </c>
      <c r="H102" s="146">
        <v>0.10788840983467196</v>
      </c>
      <c r="I102" s="61">
        <v>2.4365380317923808</v>
      </c>
      <c r="J102" s="36">
        <v>1.919533682295139</v>
      </c>
    </row>
    <row r="103" spans="1:10" x14ac:dyDescent="0.25">
      <c r="A103" s="416"/>
      <c r="B103" s="56" t="s">
        <v>61</v>
      </c>
      <c r="C103" s="187">
        <v>72.92</v>
      </c>
      <c r="D103" s="146">
        <v>-0.04</v>
      </c>
      <c r="E103" s="61">
        <v>2.4157303370786423</v>
      </c>
      <c r="F103" s="36">
        <v>2.2434099831744305</v>
      </c>
      <c r="G103" s="187">
        <v>72.6382880813144</v>
      </c>
      <c r="H103" s="146">
        <v>-1.9649640565205573E-2</v>
      </c>
      <c r="I103" s="61">
        <v>2.4164096202617031</v>
      </c>
      <c r="J103" s="36">
        <v>1.9739631334761469</v>
      </c>
    </row>
    <row r="104" spans="1:10" x14ac:dyDescent="0.25">
      <c r="A104" s="416"/>
      <c r="B104" s="56" t="s">
        <v>62</v>
      </c>
      <c r="C104" s="187">
        <v>73</v>
      </c>
      <c r="D104" s="146">
        <v>0.11</v>
      </c>
      <c r="E104" s="61">
        <v>2.5280898876404336</v>
      </c>
      <c r="F104" s="36">
        <v>2.3125437981779982</v>
      </c>
      <c r="G104" s="187">
        <v>72.795673210804807</v>
      </c>
      <c r="H104" s="146">
        <v>0.2166696567989419</v>
      </c>
      <c r="I104" s="61">
        <v>2.6383149034917182</v>
      </c>
      <c r="J104" s="36">
        <v>2.2432544650465331</v>
      </c>
    </row>
    <row r="105" spans="1:10" x14ac:dyDescent="0.25">
      <c r="A105" s="416"/>
      <c r="B105" s="56" t="s">
        <v>63</v>
      </c>
      <c r="C105" s="187">
        <v>72.900000000000006</v>
      </c>
      <c r="D105" s="146">
        <v>-0.14000000000000001</v>
      </c>
      <c r="E105" s="61">
        <v>2.3876404494381944</v>
      </c>
      <c r="F105" s="36">
        <v>2.2727272727272663</v>
      </c>
      <c r="G105" s="187">
        <v>72.789782094124206</v>
      </c>
      <c r="H105" s="146">
        <v>-8.0926742219133985E-3</v>
      </c>
      <c r="I105" s="61">
        <v>2.6300087190397079</v>
      </c>
      <c r="J105" s="36">
        <v>2.3339565555168065</v>
      </c>
    </row>
    <row r="106" spans="1:10" x14ac:dyDescent="0.25">
      <c r="A106" s="416"/>
      <c r="B106" s="56" t="s">
        <v>64</v>
      </c>
      <c r="C106" s="187">
        <v>72.84</v>
      </c>
      <c r="D106" s="146">
        <v>-0.09</v>
      </c>
      <c r="E106" s="61">
        <v>2.3033707865168509</v>
      </c>
      <c r="F106" s="36">
        <v>2.3177412557943597</v>
      </c>
      <c r="G106" s="187">
        <v>72.713204539125599</v>
      </c>
      <c r="H106" s="146">
        <v>-0.10520371513077009</v>
      </c>
      <c r="I106" s="61">
        <v>2.5220381370282468</v>
      </c>
      <c r="J106" s="36">
        <v>2.3410886324447802</v>
      </c>
    </row>
    <row r="107" spans="1:10" x14ac:dyDescent="0.25">
      <c r="A107" s="416"/>
      <c r="B107" s="56" t="s">
        <v>65</v>
      </c>
      <c r="C107" s="187">
        <v>72.98</v>
      </c>
      <c r="D107" s="146">
        <v>0.19</v>
      </c>
      <c r="E107" s="61">
        <v>2.4999999999999858</v>
      </c>
      <c r="F107" s="36">
        <v>2.586449254990157</v>
      </c>
      <c r="G107" s="187">
        <v>72.829152046783634</v>
      </c>
      <c r="H107" s="146">
        <v>0.15945866832981892</v>
      </c>
      <c r="I107" s="61">
        <v>2.6855184137861414</v>
      </c>
      <c r="J107" s="36">
        <v>2.6032955013095744</v>
      </c>
    </row>
    <row r="108" spans="1:10" x14ac:dyDescent="0.25">
      <c r="A108" s="419"/>
      <c r="B108" s="86" t="s">
        <v>66</v>
      </c>
      <c r="C108" s="188">
        <v>73.45</v>
      </c>
      <c r="D108" s="62">
        <v>0.65</v>
      </c>
      <c r="E108" s="27">
        <v>3.1601123595505669</v>
      </c>
      <c r="F108" s="34">
        <v>3.1601123595505669</v>
      </c>
      <c r="G108" s="188">
        <v>73.226221108326371</v>
      </c>
      <c r="H108" s="62">
        <v>0.54520621259968038</v>
      </c>
      <c r="I108" s="27">
        <v>3.2453662396183063</v>
      </c>
      <c r="J108" s="34">
        <v>3.2453662396183063</v>
      </c>
    </row>
    <row r="109" spans="1:10" x14ac:dyDescent="0.25">
      <c r="A109" s="418">
        <v>2011</v>
      </c>
      <c r="B109" s="55" t="s">
        <v>55</v>
      </c>
      <c r="C109" s="187">
        <v>74.12</v>
      </c>
      <c r="D109" s="146">
        <v>0.91</v>
      </c>
      <c r="E109" s="61">
        <v>0.91218515997277905</v>
      </c>
      <c r="F109" s="36">
        <v>3.3895940856465359</v>
      </c>
      <c r="G109" s="187">
        <v>73.923673767752717</v>
      </c>
      <c r="H109" s="146">
        <v>0.95246299600053419</v>
      </c>
      <c r="I109" s="61">
        <v>0.95246299600053419</v>
      </c>
      <c r="J109" s="36">
        <v>3.4798361310145083</v>
      </c>
    </row>
    <row r="110" spans="1:10" x14ac:dyDescent="0.25">
      <c r="A110" s="416"/>
      <c r="B110" s="56" t="s">
        <v>56</v>
      </c>
      <c r="C110" s="187">
        <v>74.569999999999993</v>
      </c>
      <c r="D110" s="146">
        <v>0.6</v>
      </c>
      <c r="E110" s="61">
        <v>1.5248468345813393</v>
      </c>
      <c r="F110" s="36">
        <v>3.1682346430547739</v>
      </c>
      <c r="G110" s="187">
        <v>74.407722082985245</v>
      </c>
      <c r="H110" s="146">
        <v>0.65479472347827539</v>
      </c>
      <c r="I110" s="61">
        <v>1.6134943969196911</v>
      </c>
      <c r="J110" s="36">
        <v>3.3153317738743908</v>
      </c>
    </row>
    <row r="111" spans="1:10" x14ac:dyDescent="0.25">
      <c r="A111" s="416"/>
      <c r="B111" s="56" t="s">
        <v>57</v>
      </c>
      <c r="C111" s="187">
        <v>74.77</v>
      </c>
      <c r="D111" s="146">
        <v>0.27</v>
      </c>
      <c r="E111" s="61">
        <v>1.7971409121851423</v>
      </c>
      <c r="F111" s="36">
        <v>3.1879657742202738</v>
      </c>
      <c r="G111" s="187">
        <v>74.583614592035659</v>
      </c>
      <c r="H111" s="146">
        <v>0.2363901274309228</v>
      </c>
      <c r="I111" s="61">
        <v>1.8536986658115779</v>
      </c>
      <c r="J111" s="36">
        <v>3.3010446729110186</v>
      </c>
    </row>
    <row r="112" spans="1:10" x14ac:dyDescent="0.25">
      <c r="A112" s="416"/>
      <c r="B112" s="56" t="s">
        <v>58</v>
      </c>
      <c r="C112" s="187">
        <v>74.86</v>
      </c>
      <c r="D112" s="146">
        <v>0.12</v>
      </c>
      <c r="E112" s="61">
        <v>1.9196732471068714</v>
      </c>
      <c r="F112" s="36">
        <v>2.843797224893521</v>
      </c>
      <c r="G112" s="187">
        <v>74.585543024227235</v>
      </c>
      <c r="H112" s="146">
        <v>2.5855976572444206E-3</v>
      </c>
      <c r="I112" s="61">
        <v>1.8563321926581011</v>
      </c>
      <c r="J112" s="36">
        <v>3.0104755246663331</v>
      </c>
    </row>
    <row r="113" spans="1:10" x14ac:dyDescent="0.25">
      <c r="A113" s="416"/>
      <c r="B113" s="56" t="s">
        <v>59</v>
      </c>
      <c r="C113" s="187">
        <v>75.069999999999993</v>
      </c>
      <c r="D113" s="146">
        <v>0.28000000000000003</v>
      </c>
      <c r="E113" s="61">
        <v>2.205582028590868</v>
      </c>
      <c r="F113" s="36">
        <v>3.0190750651845519</v>
      </c>
      <c r="G113" s="187">
        <v>74.829325396825411</v>
      </c>
      <c r="H113" s="146">
        <v>0.32684936344699622</v>
      </c>
      <c r="I113" s="61">
        <v>2.1892489660602763</v>
      </c>
      <c r="J113" s="36">
        <v>3.1072454862731433</v>
      </c>
    </row>
    <row r="114" spans="1:10" x14ac:dyDescent="0.25">
      <c r="A114" s="416"/>
      <c r="B114" s="56" t="s">
        <v>60</v>
      </c>
      <c r="C114" s="187">
        <v>75.31</v>
      </c>
      <c r="D114" s="146">
        <v>0.32</v>
      </c>
      <c r="E114" s="61">
        <v>2.5323349217154458</v>
      </c>
      <c r="F114" s="36">
        <v>3.2350925291295454</v>
      </c>
      <c r="G114" s="187">
        <v>75.132664995822893</v>
      </c>
      <c r="H114" s="146">
        <v>0.4053752955660741</v>
      </c>
      <c r="I114" s="61">
        <v>2.6034989360931888</v>
      </c>
      <c r="J114" s="36">
        <v>3.4136454497853492</v>
      </c>
    </row>
    <row r="115" spans="1:10" x14ac:dyDescent="0.25">
      <c r="A115" s="416"/>
      <c r="B115" s="56" t="s">
        <v>61</v>
      </c>
      <c r="C115" s="187">
        <v>75.42</v>
      </c>
      <c r="D115" s="146">
        <v>0.14000000000000001</v>
      </c>
      <c r="E115" s="61">
        <v>2.6820966643975339</v>
      </c>
      <c r="F115" s="36">
        <v>3.428414701042243</v>
      </c>
      <c r="G115" s="187">
        <v>75.210614731272628</v>
      </c>
      <c r="H115" s="146">
        <v>0.10374946164104415</v>
      </c>
      <c r="I115" s="61">
        <v>2.7099495138642453</v>
      </c>
      <c r="J115" s="36">
        <v>3.5412820399603078</v>
      </c>
    </row>
    <row r="116" spans="1:10" x14ac:dyDescent="0.25">
      <c r="A116" s="416"/>
      <c r="B116" s="56" t="s">
        <v>62</v>
      </c>
      <c r="C116" s="187">
        <v>75.39</v>
      </c>
      <c r="D116" s="146">
        <v>-0.03</v>
      </c>
      <c r="E116" s="61">
        <v>2.6412525527569812</v>
      </c>
      <c r="F116" s="36">
        <v>3.2739726027397182</v>
      </c>
      <c r="G116" s="187">
        <v>75.061371484266232</v>
      </c>
      <c r="H116" s="146">
        <v>-0.1984337550485975</v>
      </c>
      <c r="I116" s="61">
        <v>2.5061383042353782</v>
      </c>
      <c r="J116" s="36">
        <v>3.1124078856999091</v>
      </c>
    </row>
    <row r="117" spans="1:10" x14ac:dyDescent="0.25">
      <c r="A117" s="416"/>
      <c r="B117" s="56" t="s">
        <v>63</v>
      </c>
      <c r="C117" s="187">
        <v>75.62</v>
      </c>
      <c r="D117" s="146">
        <v>0.31</v>
      </c>
      <c r="E117" s="61">
        <v>2.9543907420013653</v>
      </c>
      <c r="F117" s="36">
        <v>3.7311385459533426</v>
      </c>
      <c r="G117" s="187">
        <v>75.181254525201908</v>
      </c>
      <c r="H117" s="146">
        <v>0.15971336329873509</v>
      </c>
      <c r="I117" s="61">
        <v>2.669854305308732</v>
      </c>
      <c r="J117" s="36">
        <v>3.28545073535911</v>
      </c>
    </row>
    <row r="118" spans="1:10" x14ac:dyDescent="0.25">
      <c r="A118" s="416"/>
      <c r="B118" s="56" t="s">
        <v>64</v>
      </c>
      <c r="C118" s="187">
        <v>75.77</v>
      </c>
      <c r="D118" s="146">
        <v>0.19</v>
      </c>
      <c r="E118" s="61">
        <v>3.1586113002041998</v>
      </c>
      <c r="F118" s="36">
        <v>4.022515101592532</v>
      </c>
      <c r="G118" s="187">
        <v>75.297527151211369</v>
      </c>
      <c r="H118" s="146">
        <v>0.15465640570081973</v>
      </c>
      <c r="I118" s="61">
        <v>2.8286398117155755</v>
      </c>
      <c r="J118" s="36">
        <v>3.5541310941607662</v>
      </c>
    </row>
    <row r="119" spans="1:10" x14ac:dyDescent="0.25">
      <c r="A119" s="416"/>
      <c r="B119" s="56" t="s">
        <v>65</v>
      </c>
      <c r="C119" s="187">
        <v>75.87</v>
      </c>
      <c r="D119" s="146">
        <v>0.14000000000000001</v>
      </c>
      <c r="E119" s="61">
        <v>3.2947583390061226</v>
      </c>
      <c r="F119" s="36">
        <v>3.9599890380926297</v>
      </c>
      <c r="G119" s="187">
        <v>75.379780005569486</v>
      </c>
      <c r="H119" s="146">
        <v>0.10923712566675192</v>
      </c>
      <c r="I119" s="61">
        <v>2.9409668622081</v>
      </c>
      <c r="J119" s="36">
        <v>3.5022074088510493</v>
      </c>
    </row>
    <row r="120" spans="1:10" x14ac:dyDescent="0.25">
      <c r="A120" s="419"/>
      <c r="B120" s="86" t="s">
        <v>66</v>
      </c>
      <c r="C120" s="188">
        <v>76.19</v>
      </c>
      <c r="D120" s="62">
        <v>0.42</v>
      </c>
      <c r="E120" s="27">
        <v>3.7304288631722073</v>
      </c>
      <c r="F120" s="34">
        <v>3.7304288631722073</v>
      </c>
      <c r="G120" s="188">
        <v>75.576584516847674</v>
      </c>
      <c r="H120" s="62">
        <v>0.26108395548997976</v>
      </c>
      <c r="I120" s="27">
        <v>3.2097292103115933</v>
      </c>
      <c r="J120" s="34">
        <v>3.2097292103115933</v>
      </c>
    </row>
    <row r="121" spans="1:10" x14ac:dyDescent="0.25">
      <c r="A121" s="418">
        <v>2012</v>
      </c>
      <c r="B121" s="55" t="s">
        <v>55</v>
      </c>
      <c r="C121" s="187">
        <v>76.75</v>
      </c>
      <c r="D121" s="146">
        <v>0.73</v>
      </c>
      <c r="E121" s="61">
        <v>0.73500459377871152</v>
      </c>
      <c r="F121" s="36">
        <v>3.5483000539665284</v>
      </c>
      <c r="G121" s="187">
        <v>76.253132832080212</v>
      </c>
      <c r="H121" s="146">
        <v>0.89518244249542533</v>
      </c>
      <c r="I121" s="61">
        <v>0.89518244249542533</v>
      </c>
      <c r="J121" s="36">
        <v>3.1511678811391448</v>
      </c>
    </row>
    <row r="122" spans="1:10" x14ac:dyDescent="0.25">
      <c r="A122" s="416"/>
      <c r="B122" s="56" t="s">
        <v>56</v>
      </c>
      <c r="C122" s="187">
        <v>77.22</v>
      </c>
      <c r="D122" s="146">
        <v>0.61</v>
      </c>
      <c r="E122" s="61">
        <v>1.3518834492715541</v>
      </c>
      <c r="F122" s="36">
        <v>3.5537079254391841</v>
      </c>
      <c r="G122" s="187">
        <v>76.847559871901979</v>
      </c>
      <c r="H122" s="146">
        <v>0.77954441705468014</v>
      </c>
      <c r="I122" s="61">
        <v>1.6817052043030145</v>
      </c>
      <c r="J122" s="36">
        <v>3.279011533501361</v>
      </c>
    </row>
    <row r="123" spans="1:10" x14ac:dyDescent="0.25">
      <c r="A123" s="416"/>
      <c r="B123" s="56" t="s">
        <v>57</v>
      </c>
      <c r="C123" s="187">
        <v>77.31</v>
      </c>
      <c r="D123" s="146">
        <v>0.12</v>
      </c>
      <c r="E123" s="61">
        <v>1.470009187557423</v>
      </c>
      <c r="F123" s="36">
        <v>3.3970843921358806</v>
      </c>
      <c r="G123" s="187">
        <v>76.961202311333892</v>
      </c>
      <c r="H123" s="146">
        <v>0.14788034860357868</v>
      </c>
      <c r="I123" s="61">
        <v>1.8320724644252238</v>
      </c>
      <c r="J123" s="36">
        <v>3.1878150882112379</v>
      </c>
    </row>
    <row r="124" spans="1:10" x14ac:dyDescent="0.25">
      <c r="A124" s="416"/>
      <c r="B124" s="56" t="s">
        <v>58</v>
      </c>
      <c r="C124" s="187">
        <v>77.42</v>
      </c>
      <c r="D124" s="146">
        <v>0.14000000000000001</v>
      </c>
      <c r="E124" s="61">
        <v>1.6143850899068184</v>
      </c>
      <c r="F124" s="36">
        <v>3.4197168047021194</v>
      </c>
      <c r="G124" s="187">
        <v>76.976941659704821</v>
      </c>
      <c r="H124" s="146">
        <v>2.0451016743820105E-2</v>
      </c>
      <c r="I124" s="61">
        <v>1.8528981586154885</v>
      </c>
      <c r="J124" s="36">
        <v>3.2062495471820966</v>
      </c>
    </row>
    <row r="125" spans="1:10" x14ac:dyDescent="0.25">
      <c r="A125" s="416"/>
      <c r="B125" s="56" t="s">
        <v>59</v>
      </c>
      <c r="C125" s="187">
        <v>77.66</v>
      </c>
      <c r="D125" s="146">
        <v>0.3</v>
      </c>
      <c r="E125" s="61">
        <v>1.9293870586691213</v>
      </c>
      <c r="F125" s="36">
        <v>3.4501132276541853</v>
      </c>
      <c r="G125" s="187">
        <v>77.183177387914242</v>
      </c>
      <c r="H125" s="146">
        <v>0.26791883876231282</v>
      </c>
      <c r="I125" s="61">
        <v>2.125781260607809</v>
      </c>
      <c r="J125" s="36">
        <v>3.1456277049220773</v>
      </c>
    </row>
    <row r="126" spans="1:10" x14ac:dyDescent="0.25">
      <c r="A126" s="416"/>
      <c r="B126" s="56" t="s">
        <v>60</v>
      </c>
      <c r="C126" s="187">
        <v>77.72</v>
      </c>
      <c r="D126" s="146">
        <v>0.08</v>
      </c>
      <c r="E126" s="61">
        <v>2.0081375508596864</v>
      </c>
      <c r="F126" s="36">
        <v>3.2001062275926131</v>
      </c>
      <c r="G126" s="187">
        <v>77.323796296296308</v>
      </c>
      <c r="H126" s="146">
        <v>0.1821885456662784</v>
      </c>
      <c r="I126" s="61">
        <v>2.3118427362368408</v>
      </c>
      <c r="J126" s="36">
        <v>2.916349766902627</v>
      </c>
    </row>
    <row r="127" spans="1:10" x14ac:dyDescent="0.25">
      <c r="A127" s="416"/>
      <c r="B127" s="56" t="s">
        <v>61</v>
      </c>
      <c r="C127" s="187">
        <v>77.7</v>
      </c>
      <c r="D127" s="146">
        <v>-0.02</v>
      </c>
      <c r="E127" s="61">
        <v>1.9818873867961599</v>
      </c>
      <c r="F127" s="36">
        <v>3.0230708035003886</v>
      </c>
      <c r="G127" s="187">
        <v>77.258952241715406</v>
      </c>
      <c r="H127" s="146">
        <v>-8.3860412559715769E-2</v>
      </c>
      <c r="I127" s="61">
        <v>2.2260436028207948</v>
      </c>
      <c r="J127" s="36">
        <v>2.7234686456977926</v>
      </c>
    </row>
    <row r="128" spans="1:10" x14ac:dyDescent="0.25">
      <c r="A128" s="416"/>
      <c r="B128" s="56" t="s">
        <v>62</v>
      </c>
      <c r="C128" s="187">
        <v>77.73</v>
      </c>
      <c r="D128" s="146">
        <v>0.04</v>
      </c>
      <c r="E128" s="61">
        <v>2.0212626328914638</v>
      </c>
      <c r="F128" s="36">
        <v>3.1038599283724722</v>
      </c>
      <c r="G128" s="187">
        <v>77.186220412141466</v>
      </c>
      <c r="H128" s="146">
        <v>-9.4140326089828363E-2</v>
      </c>
      <c r="I128" s="61">
        <v>2.1298076720243557</v>
      </c>
      <c r="J128" s="36">
        <v>2.8308154858596453</v>
      </c>
    </row>
    <row r="129" spans="1:10" x14ac:dyDescent="0.25">
      <c r="A129" s="416"/>
      <c r="B129" s="56" t="s">
        <v>63</v>
      </c>
      <c r="C129" s="187">
        <v>77.959999999999994</v>
      </c>
      <c r="D129" s="146">
        <v>0.28999999999999998</v>
      </c>
      <c r="E129" s="61">
        <v>2.3231395196220035</v>
      </c>
      <c r="F129" s="36">
        <v>3.0944194657497945</v>
      </c>
      <c r="G129" s="187">
        <v>77.366681286549721</v>
      </c>
      <c r="H129" s="146">
        <v>0.23379934066556984</v>
      </c>
      <c r="I129" s="61">
        <v>2.3685864889845476</v>
      </c>
      <c r="J129" s="36">
        <v>2.9068772197931736</v>
      </c>
    </row>
    <row r="130" spans="1:10" x14ac:dyDescent="0.25">
      <c r="A130" s="416"/>
      <c r="B130" s="56" t="s">
        <v>64</v>
      </c>
      <c r="C130" s="187">
        <v>78.08</v>
      </c>
      <c r="D130" s="146">
        <v>0.16</v>
      </c>
      <c r="E130" s="61">
        <v>2.4806405040031336</v>
      </c>
      <c r="F130" s="36">
        <v>3.0487000131978306</v>
      </c>
      <c r="G130" s="187">
        <v>77.570514480646068</v>
      </c>
      <c r="H130" s="146">
        <v>0.26346379437084977</v>
      </c>
      <c r="I130" s="61">
        <v>2.6382906511922357</v>
      </c>
      <c r="J130" s="36">
        <v>3.018674603842058</v>
      </c>
    </row>
    <row r="131" spans="1:10" x14ac:dyDescent="0.25">
      <c r="A131" s="416"/>
      <c r="B131" s="56" t="s">
        <v>65</v>
      </c>
      <c r="C131" s="187">
        <v>77.98</v>
      </c>
      <c r="D131" s="146">
        <v>-0.14000000000000001</v>
      </c>
      <c r="E131" s="61">
        <v>2.3493896836855157</v>
      </c>
      <c r="F131" s="36">
        <v>2.7810728878344406</v>
      </c>
      <c r="G131" s="187">
        <v>77.446472431077694</v>
      </c>
      <c r="H131" s="146">
        <v>-0.1599087622389419</v>
      </c>
      <c r="I131" s="61">
        <v>2.4741630310287235</v>
      </c>
      <c r="J131" s="36">
        <v>2.7417066292253907</v>
      </c>
    </row>
    <row r="132" spans="1:10" x14ac:dyDescent="0.25">
      <c r="A132" s="419"/>
      <c r="B132" s="86" t="s">
        <v>66</v>
      </c>
      <c r="C132" s="188">
        <v>78.05</v>
      </c>
      <c r="D132" s="62">
        <v>0.09</v>
      </c>
      <c r="E132" s="27">
        <v>2.4412652579078724</v>
      </c>
      <c r="F132" s="34">
        <v>2.4412652579078724</v>
      </c>
      <c r="G132" s="188">
        <v>77.416335978835988</v>
      </c>
      <c r="H132" s="62">
        <v>-3.8912620931213837E-2</v>
      </c>
      <c r="I132" s="27">
        <v>2.4342876484160172</v>
      </c>
      <c r="J132" s="34">
        <v>2.4342876484160172</v>
      </c>
    </row>
    <row r="133" spans="1:10" x14ac:dyDescent="0.25">
      <c r="A133" s="418">
        <v>2013</v>
      </c>
      <c r="B133" s="55" t="s">
        <v>55</v>
      </c>
      <c r="C133" s="187">
        <v>78.28</v>
      </c>
      <c r="D133" s="146">
        <v>0.3</v>
      </c>
      <c r="E133" s="61">
        <v>0.29468289557976846</v>
      </c>
      <c r="F133" s="36">
        <v>1.9934853420195537</v>
      </c>
      <c r="G133" s="187">
        <v>77.664852408799788</v>
      </c>
      <c r="H133" s="146">
        <v>0.32101290615425171</v>
      </c>
      <c r="I133" s="61">
        <v>0.32101290615425171</v>
      </c>
      <c r="J133" s="36">
        <v>1.8513594449009361</v>
      </c>
    </row>
    <row r="134" spans="1:10" x14ac:dyDescent="0.25">
      <c r="A134" s="416"/>
      <c r="B134" s="56" t="s">
        <v>56</v>
      </c>
      <c r="C134" s="187">
        <v>78.63</v>
      </c>
      <c r="D134" s="146">
        <v>0.44</v>
      </c>
      <c r="E134" s="61">
        <v>0.74311338885328837</v>
      </c>
      <c r="F134" s="36">
        <v>1.8259518259518188</v>
      </c>
      <c r="G134" s="187">
        <v>78.166055416318585</v>
      </c>
      <c r="H134" s="146">
        <v>0.64534083562104172</v>
      </c>
      <c r="I134" s="61">
        <v>0.96842536914631694</v>
      </c>
      <c r="J134" s="36">
        <v>1.7157285756560441</v>
      </c>
    </row>
    <row r="135" spans="1:10" x14ac:dyDescent="0.25">
      <c r="A135" s="416"/>
      <c r="B135" s="56" t="s">
        <v>57</v>
      </c>
      <c r="C135" s="187">
        <v>78.790000000000006</v>
      </c>
      <c r="D135" s="146">
        <v>0.21</v>
      </c>
      <c r="E135" s="61">
        <v>0.94811018577836137</v>
      </c>
      <c r="F135" s="36">
        <v>1.9143707153020273</v>
      </c>
      <c r="G135" s="187">
        <v>78.371926343636872</v>
      </c>
      <c r="H135" s="146">
        <v>0.26337638022259569</v>
      </c>
      <c r="I135" s="61">
        <v>1.2343523530513352</v>
      </c>
      <c r="J135" s="36">
        <v>1.8330327358922176</v>
      </c>
    </row>
    <row r="136" spans="1:10" x14ac:dyDescent="0.25">
      <c r="A136" s="416"/>
      <c r="B136" s="56" t="s">
        <v>58</v>
      </c>
      <c r="C136" s="187">
        <v>78.989999999999995</v>
      </c>
      <c r="D136" s="146">
        <v>0.25</v>
      </c>
      <c r="E136" s="61">
        <v>1.2043561819346564</v>
      </c>
      <c r="F136" s="36">
        <v>2.0278997675019355</v>
      </c>
      <c r="G136" s="187">
        <v>78.582075327206908</v>
      </c>
      <c r="H136" s="146">
        <v>0.26814319026509281</v>
      </c>
      <c r="I136" s="61">
        <v>1.505805375095008</v>
      </c>
      <c r="J136" s="36">
        <v>2.0852136144846867</v>
      </c>
    </row>
    <row r="137" spans="1:10" x14ac:dyDescent="0.25">
      <c r="A137" s="416"/>
      <c r="B137" s="56" t="s">
        <v>59</v>
      </c>
      <c r="C137" s="187">
        <v>79.209999999999994</v>
      </c>
      <c r="D137" s="146">
        <v>0.28000000000000003</v>
      </c>
      <c r="E137" s="61">
        <v>1.4862267777066052</v>
      </c>
      <c r="F137" s="36">
        <v>1.9958794746330284</v>
      </c>
      <c r="G137" s="187">
        <v>78.798237956001117</v>
      </c>
      <c r="H137" s="146">
        <v>0.27507879868804253</v>
      </c>
      <c r="I137" s="61">
        <v>1.785026325119432</v>
      </c>
      <c r="J137" s="36">
        <v>2.0925033443100602</v>
      </c>
    </row>
    <row r="138" spans="1:10" x14ac:dyDescent="0.25">
      <c r="A138" s="416"/>
      <c r="B138" s="56" t="s">
        <v>60</v>
      </c>
      <c r="C138" s="187">
        <v>79.39</v>
      </c>
      <c r="D138" s="146">
        <v>0.23</v>
      </c>
      <c r="E138" s="61">
        <v>1.7168481742472892</v>
      </c>
      <c r="F138" s="36">
        <v>2.148739063304177</v>
      </c>
      <c r="G138" s="187">
        <v>79.164038568643832</v>
      </c>
      <c r="H138" s="146">
        <v>0.46422435593925115</v>
      </c>
      <c r="I138" s="61">
        <v>2.257537208019798</v>
      </c>
      <c r="J138" s="36">
        <v>2.3799171283519485</v>
      </c>
    </row>
    <row r="139" spans="1:10" x14ac:dyDescent="0.25">
      <c r="A139" s="416"/>
      <c r="B139" s="56" t="s">
        <v>61</v>
      </c>
      <c r="C139" s="187">
        <v>79.430000000000007</v>
      </c>
      <c r="D139" s="146">
        <v>0.04</v>
      </c>
      <c r="E139" s="61">
        <v>1.7680973734785539</v>
      </c>
      <c r="F139" s="36">
        <v>2.2265122265122272</v>
      </c>
      <c r="G139" s="187">
        <v>79.232035644667235</v>
      </c>
      <c r="H139" s="146">
        <v>8.5893894819989214E-2</v>
      </c>
      <c r="I139" s="61">
        <v>2.3453701894747638</v>
      </c>
      <c r="J139" s="36">
        <v>2.5538573145268231</v>
      </c>
    </row>
    <row r="140" spans="1:10" x14ac:dyDescent="0.25">
      <c r="A140" s="416"/>
      <c r="B140" s="56" t="s">
        <v>62</v>
      </c>
      <c r="C140" s="187">
        <v>79.5</v>
      </c>
      <c r="D140" s="146">
        <v>0.08</v>
      </c>
      <c r="E140" s="61">
        <v>1.8577834721332636</v>
      </c>
      <c r="F140" s="36">
        <v>2.2771130837514448</v>
      </c>
      <c r="G140" s="187">
        <v>79.222920495683667</v>
      </c>
      <c r="H140" s="146">
        <v>-1.1504373085216457E-2</v>
      </c>
      <c r="I140" s="61">
        <v>2.3335959962527397</v>
      </c>
      <c r="J140" s="36">
        <v>2.6386835275352212</v>
      </c>
    </row>
    <row r="141" spans="1:10" x14ac:dyDescent="0.25">
      <c r="A141" s="416"/>
      <c r="B141" s="56" t="s">
        <v>63</v>
      </c>
      <c r="C141" s="187">
        <v>79.73</v>
      </c>
      <c r="D141" s="146">
        <v>0.28999999999999998</v>
      </c>
      <c r="E141" s="61">
        <v>2.1524663677130178</v>
      </c>
      <c r="F141" s="36">
        <v>2.2703950743971433</v>
      </c>
      <c r="G141" s="187">
        <v>79.528551239209136</v>
      </c>
      <c r="H141" s="146">
        <v>0.38578575696679707</v>
      </c>
      <c r="I141" s="61">
        <v>2.7283844341982046</v>
      </c>
      <c r="J141" s="36">
        <v>2.7943165154678269</v>
      </c>
    </row>
    <row r="142" spans="1:10" x14ac:dyDescent="0.25">
      <c r="A142" s="416"/>
      <c r="B142" s="56" t="s">
        <v>64</v>
      </c>
      <c r="C142" s="187">
        <v>79.52</v>
      </c>
      <c r="D142" s="146">
        <v>-0.26</v>
      </c>
      <c r="E142" s="61">
        <v>1.8834080717488746</v>
      </c>
      <c r="F142" s="36">
        <v>1.8442622950819612</v>
      </c>
      <c r="G142" s="187">
        <v>79.303556808688398</v>
      </c>
      <c r="H142" s="146">
        <v>-0.28291025929038938</v>
      </c>
      <c r="I142" s="61">
        <v>2.4377552954306054</v>
      </c>
      <c r="J142" s="36">
        <v>2.2341508750399299</v>
      </c>
    </row>
    <row r="143" spans="1:10" x14ac:dyDescent="0.25">
      <c r="A143" s="416"/>
      <c r="B143" s="56" t="s">
        <v>65</v>
      </c>
      <c r="C143" s="187">
        <v>79.349999999999994</v>
      </c>
      <c r="D143" s="146">
        <v>-0.22</v>
      </c>
      <c r="E143" s="61">
        <v>1.6655989750160101</v>
      </c>
      <c r="F143" s="36">
        <v>1.7568607335213926</v>
      </c>
      <c r="G143" s="187">
        <v>79.073222639933178</v>
      </c>
      <c r="H143" s="146">
        <v>-0.29044620194133586</v>
      </c>
      <c r="I143" s="61">
        <v>2.1402287258210464</v>
      </c>
      <c r="J143" s="36">
        <v>2.1004832857987026</v>
      </c>
    </row>
    <row r="144" spans="1:10" x14ac:dyDescent="0.25">
      <c r="A144" s="419"/>
      <c r="B144" s="86" t="s">
        <v>66</v>
      </c>
      <c r="C144" s="188">
        <v>79.56</v>
      </c>
      <c r="D144" s="62">
        <v>0.26</v>
      </c>
      <c r="E144" s="27">
        <v>1.9346572709801393</v>
      </c>
      <c r="F144" s="34">
        <v>1.9346572709801393</v>
      </c>
      <c r="G144" s="188">
        <v>79.301371484266227</v>
      </c>
      <c r="H144" s="62">
        <v>0.2885285773313484</v>
      </c>
      <c r="I144" s="27">
        <v>2.4349324746466579</v>
      </c>
      <c r="J144" s="34">
        <v>2.4349324746466579</v>
      </c>
    </row>
    <row r="145" spans="1:10" x14ac:dyDescent="0.25">
      <c r="A145" s="418">
        <v>2014</v>
      </c>
      <c r="B145" s="55" t="s">
        <v>55</v>
      </c>
      <c r="C145" s="187">
        <v>79.95</v>
      </c>
      <c r="D145" s="146">
        <v>0.49</v>
      </c>
      <c r="E145" s="61">
        <v>0.49019607843136725</v>
      </c>
      <c r="F145" s="36">
        <v>2.1333673990802282</v>
      </c>
      <c r="G145" s="187">
        <v>79.73018588137009</v>
      </c>
      <c r="H145" s="146">
        <v>0.54074020294712</v>
      </c>
      <c r="I145" s="61">
        <v>0.54074020294712</v>
      </c>
      <c r="J145" s="36">
        <v>2.6592897668808178</v>
      </c>
    </row>
    <row r="146" spans="1:10" x14ac:dyDescent="0.25">
      <c r="A146" s="416"/>
      <c r="B146" s="56" t="s">
        <v>56</v>
      </c>
      <c r="C146" s="187">
        <v>80.45</v>
      </c>
      <c r="D146" s="146">
        <v>0.63</v>
      </c>
      <c r="E146" s="61">
        <v>1.1186525892408241</v>
      </c>
      <c r="F146" s="36">
        <v>2.3146381788121744</v>
      </c>
      <c r="G146" s="187">
        <v>80.381264967975497</v>
      </c>
      <c r="H146" s="146">
        <v>0.81660299597714925</v>
      </c>
      <c r="I146" s="61">
        <v>1.3617588996219609</v>
      </c>
      <c r="J146" s="36">
        <v>2.8339789437480647</v>
      </c>
    </row>
    <row r="147" spans="1:10" x14ac:dyDescent="0.25">
      <c r="A147" s="416"/>
      <c r="B147" s="56" t="s">
        <v>57</v>
      </c>
      <c r="C147" s="187">
        <v>80.77</v>
      </c>
      <c r="D147" s="146">
        <v>0.39</v>
      </c>
      <c r="E147" s="61">
        <v>1.520864756158872</v>
      </c>
      <c r="F147" s="36">
        <v>2.5130092651351532</v>
      </c>
      <c r="G147" s="187">
        <v>80.65498816485659</v>
      </c>
      <c r="H147" s="146">
        <v>0.34053108891747286</v>
      </c>
      <c r="I147" s="61">
        <v>1.7069272009487548</v>
      </c>
      <c r="J147" s="36">
        <v>2.9131117834327398</v>
      </c>
    </row>
    <row r="148" spans="1:10" x14ac:dyDescent="0.25">
      <c r="A148" s="416"/>
      <c r="B148" s="56" t="s">
        <v>58</v>
      </c>
      <c r="C148" s="187">
        <v>81.14</v>
      </c>
      <c r="D148" s="146">
        <v>0.46</v>
      </c>
      <c r="E148" s="61">
        <v>1.9859225741578541</v>
      </c>
      <c r="F148" s="36">
        <v>2.721863527028745</v>
      </c>
      <c r="G148" s="187">
        <v>80.986539961013648</v>
      </c>
      <c r="H148" s="146">
        <v>0.41107413651759828</v>
      </c>
      <c r="I148" s="61">
        <v>2.1250180737186497</v>
      </c>
      <c r="J148" s="36">
        <v>3.0598130983367611</v>
      </c>
    </row>
    <row r="149" spans="1:10" x14ac:dyDescent="0.25">
      <c r="A149" s="416"/>
      <c r="B149" s="56" t="s">
        <v>59</v>
      </c>
      <c r="C149" s="187">
        <v>81.53</v>
      </c>
      <c r="D149" s="146">
        <v>0.48</v>
      </c>
      <c r="E149" s="61">
        <v>2.4761186525892356</v>
      </c>
      <c r="F149" s="36">
        <v>2.9289231157682281</v>
      </c>
      <c r="G149" s="187">
        <v>81.431498189919253</v>
      </c>
      <c r="H149" s="146">
        <v>0.54942244614946389</v>
      </c>
      <c r="I149" s="61">
        <v>2.6861158461498462</v>
      </c>
      <c r="J149" s="36">
        <v>3.3417755297884639</v>
      </c>
    </row>
    <row r="150" spans="1:10" x14ac:dyDescent="0.25">
      <c r="A150" s="416"/>
      <c r="B150" s="56" t="s">
        <v>60</v>
      </c>
      <c r="C150" s="187">
        <v>81.61</v>
      </c>
      <c r="D150" s="146">
        <v>0.09</v>
      </c>
      <c r="E150" s="61">
        <v>2.5766716943187475</v>
      </c>
      <c r="F150" s="36">
        <v>2.796321954906162</v>
      </c>
      <c r="G150" s="187">
        <v>81.474662350320244</v>
      </c>
      <c r="H150" s="146">
        <v>5.3006712832811331E-2</v>
      </c>
      <c r="I150" s="61">
        <v>2.7405463806955908</v>
      </c>
      <c r="J150" s="36">
        <v>2.9187795663972622</v>
      </c>
    </row>
    <row r="151" spans="1:10" x14ac:dyDescent="0.25">
      <c r="A151" s="416"/>
      <c r="B151" s="56" t="s">
        <v>61</v>
      </c>
      <c r="C151" s="187">
        <v>81.73</v>
      </c>
      <c r="D151" s="146">
        <v>0.15</v>
      </c>
      <c r="E151" s="61">
        <v>2.7275012569130297</v>
      </c>
      <c r="F151" s="36">
        <v>2.8956313735364319</v>
      </c>
      <c r="G151" s="187">
        <v>81.550077972709559</v>
      </c>
      <c r="H151" s="146">
        <v>9.2563283128498597E-2</v>
      </c>
      <c r="I151" s="61">
        <v>2.835646403529708</v>
      </c>
      <c r="J151" s="36">
        <v>2.9256377287061923</v>
      </c>
    </row>
    <row r="152" spans="1:10" x14ac:dyDescent="0.25">
      <c r="A152" s="416"/>
      <c r="B152" s="56" t="s">
        <v>62</v>
      </c>
      <c r="C152" s="187">
        <v>81.900000000000006</v>
      </c>
      <c r="D152" s="146">
        <v>0.2</v>
      </c>
      <c r="E152" s="61">
        <v>2.9411764705882462</v>
      </c>
      <c r="F152" s="36">
        <v>3.0188679245283083</v>
      </c>
      <c r="G152" s="187">
        <v>81.673809523809524</v>
      </c>
      <c r="H152" s="146">
        <v>0.15172462635948136</v>
      </c>
      <c r="I152" s="61">
        <v>2.9916734037998367</v>
      </c>
      <c r="J152" s="36">
        <v>3.0936615474298037</v>
      </c>
    </row>
    <row r="153" spans="1:10" x14ac:dyDescent="0.25">
      <c r="A153" s="416"/>
      <c r="B153" s="56" t="s">
        <v>63</v>
      </c>
      <c r="C153" s="187">
        <v>82.01</v>
      </c>
      <c r="D153" s="146">
        <v>0.14000000000000001</v>
      </c>
      <c r="E153" s="61">
        <v>3.0794369029663216</v>
      </c>
      <c r="F153" s="36">
        <v>2.8596513232158571</v>
      </c>
      <c r="G153" s="187">
        <v>81.782852269562795</v>
      </c>
      <c r="H153" s="146">
        <v>0.13351005222976653</v>
      </c>
      <c r="I153" s="61">
        <v>3.1291776407535536</v>
      </c>
      <c r="J153" s="36">
        <v>2.8345807829103933</v>
      </c>
    </row>
    <row r="154" spans="1:10" x14ac:dyDescent="0.25">
      <c r="A154" s="416"/>
      <c r="B154" s="56" t="s">
        <v>64</v>
      </c>
      <c r="C154" s="187">
        <v>82.14</v>
      </c>
      <c r="D154" s="146">
        <v>0.16</v>
      </c>
      <c r="E154" s="61">
        <v>3.2428355957767678</v>
      </c>
      <c r="F154" s="36">
        <v>3.2947686116700226</v>
      </c>
      <c r="G154" s="187">
        <v>81.941438318017276</v>
      </c>
      <c r="H154" s="146">
        <v>0.19391112446380987</v>
      </c>
      <c r="I154" s="61">
        <v>3.329156588767006</v>
      </c>
      <c r="J154" s="36">
        <v>3.3263092041287479</v>
      </c>
    </row>
    <row r="155" spans="1:10" x14ac:dyDescent="0.25">
      <c r="A155" s="416"/>
      <c r="B155" s="56" t="s">
        <v>65</v>
      </c>
      <c r="C155" s="187">
        <v>82.25</v>
      </c>
      <c r="D155" s="146">
        <v>0.13</v>
      </c>
      <c r="E155" s="61">
        <v>3.3810960281548432</v>
      </c>
      <c r="F155" s="36">
        <v>3.6546943919344699</v>
      </c>
      <c r="G155" s="187">
        <v>82.068159287106667</v>
      </c>
      <c r="H155" s="146">
        <v>0.1546482118089898</v>
      </c>
      <c r="I155" s="61">
        <v>3.4889532817088593</v>
      </c>
      <c r="J155" s="36">
        <v>3.7875484863076707</v>
      </c>
    </row>
    <row r="156" spans="1:10" x14ac:dyDescent="0.25">
      <c r="A156" s="419"/>
      <c r="B156" s="86" t="s">
        <v>66</v>
      </c>
      <c r="C156" s="188">
        <v>82.47</v>
      </c>
      <c r="D156" s="62">
        <v>0.27</v>
      </c>
      <c r="E156" s="27">
        <v>3.657616892910994</v>
      </c>
      <c r="F156" s="34">
        <v>3.657616892910994</v>
      </c>
      <c r="G156" s="188">
        <v>82.287969228627119</v>
      </c>
      <c r="H156" s="62">
        <v>0.26783827422211459</v>
      </c>
      <c r="I156" s="27">
        <v>3.7661363081891324</v>
      </c>
      <c r="J156" s="34">
        <v>3.7661363081891324</v>
      </c>
    </row>
    <row r="157" spans="1:10" x14ac:dyDescent="0.25">
      <c r="A157" s="418">
        <v>2015</v>
      </c>
      <c r="B157" s="55" t="s">
        <v>55</v>
      </c>
      <c r="C157" s="187">
        <v>83</v>
      </c>
      <c r="D157" s="146">
        <v>0.64</v>
      </c>
      <c r="E157" s="61">
        <v>0.64265793621922285</v>
      </c>
      <c r="F157" s="36">
        <v>3.8148843026891655</v>
      </c>
      <c r="G157" s="187">
        <v>82.614559314954064</v>
      </c>
      <c r="H157" s="146">
        <v>0.39688679814122452</v>
      </c>
      <c r="I157" s="61">
        <v>0.39688679814122452</v>
      </c>
      <c r="J157" s="36">
        <v>3.617668015819774</v>
      </c>
    </row>
    <row r="158" spans="1:10" x14ac:dyDescent="0.25">
      <c r="A158" s="416"/>
      <c r="B158" s="56" t="s">
        <v>56</v>
      </c>
      <c r="C158" s="187">
        <v>83.96</v>
      </c>
      <c r="D158" s="146">
        <v>1.1499999999999999</v>
      </c>
      <c r="E158" s="61">
        <v>1.8067175942767051</v>
      </c>
      <c r="F158" s="36">
        <v>4.3629583592293244</v>
      </c>
      <c r="G158" s="187">
        <v>83.734582289055979</v>
      </c>
      <c r="H158" s="146">
        <v>1.3557210537576339</v>
      </c>
      <c r="I158" s="61">
        <v>1.757988529780846</v>
      </c>
      <c r="J158" s="36">
        <v>4.1717648041698112</v>
      </c>
    </row>
    <row r="159" spans="1:10" x14ac:dyDescent="0.25">
      <c r="A159" s="416"/>
      <c r="B159" s="56" t="s">
        <v>57</v>
      </c>
      <c r="C159" s="187">
        <v>84.45</v>
      </c>
      <c r="D159" s="146">
        <v>0.59</v>
      </c>
      <c r="E159" s="61">
        <v>2.4008730447435482</v>
      </c>
      <c r="F159" s="36">
        <v>4.5561470843134941</v>
      </c>
      <c r="G159" s="187">
        <v>84.125526315789486</v>
      </c>
      <c r="H159" s="146">
        <v>0.46688478767822517</v>
      </c>
      <c r="I159" s="61">
        <v>2.233081098473761</v>
      </c>
      <c r="J159" s="36">
        <v>4.3029429795950307</v>
      </c>
    </row>
    <row r="160" spans="1:10" x14ac:dyDescent="0.25">
      <c r="A160" s="416"/>
      <c r="B160" s="56" t="s">
        <v>58</v>
      </c>
      <c r="C160" s="187">
        <v>84.9</v>
      </c>
      <c r="D160" s="146">
        <v>0.54</v>
      </c>
      <c r="E160" s="61">
        <v>2.9465260094579975</v>
      </c>
      <c r="F160" s="36">
        <v>4.6339659847177757</v>
      </c>
      <c r="G160" s="187">
        <v>84.674763297131733</v>
      </c>
      <c r="H160" s="146">
        <v>0.65287791398836248</v>
      </c>
      <c r="I160" s="61">
        <v>2.9005383057554752</v>
      </c>
      <c r="J160" s="36">
        <v>4.5541189164194122</v>
      </c>
    </row>
    <row r="161" spans="1:10" x14ac:dyDescent="0.25">
      <c r="A161" s="416"/>
      <c r="B161" s="56" t="s">
        <v>59</v>
      </c>
      <c r="C161" s="187">
        <v>85.12</v>
      </c>
      <c r="D161" s="146">
        <v>0.26</v>
      </c>
      <c r="E161" s="61">
        <v>3.2132896810961569</v>
      </c>
      <c r="F161" s="36">
        <v>4.4032871335704726</v>
      </c>
      <c r="G161" s="187">
        <v>85.010327903091067</v>
      </c>
      <c r="H161" s="146">
        <v>0.39629825096977811</v>
      </c>
      <c r="I161" s="61">
        <v>3.3083313392996843</v>
      </c>
      <c r="J161" s="36">
        <v>4.3948960693625594</v>
      </c>
    </row>
    <row r="162" spans="1:10" x14ac:dyDescent="0.25">
      <c r="A162" s="416"/>
      <c r="B162" s="56" t="s">
        <v>60</v>
      </c>
      <c r="C162" s="187">
        <v>85.21</v>
      </c>
      <c r="D162" s="146">
        <v>0.1</v>
      </c>
      <c r="E162" s="61">
        <v>3.3224202740390467</v>
      </c>
      <c r="F162" s="36">
        <v>4.4112241146918194</v>
      </c>
      <c r="G162" s="187">
        <v>85.014410331384028</v>
      </c>
      <c r="H162" s="146">
        <v>4.8022733162724762E-3</v>
      </c>
      <c r="I162" s="61">
        <v>3.3132924877290719</v>
      </c>
      <c r="J162" s="36">
        <v>4.3445997552512381</v>
      </c>
    </row>
    <row r="163" spans="1:10" x14ac:dyDescent="0.25">
      <c r="A163" s="416"/>
      <c r="B163" s="56" t="s">
        <v>61</v>
      </c>
      <c r="C163" s="187">
        <v>85.37</v>
      </c>
      <c r="D163" s="146">
        <v>0.19</v>
      </c>
      <c r="E163" s="61">
        <v>3.5164302170486366</v>
      </c>
      <c r="F163" s="36">
        <v>4.4536889758962417</v>
      </c>
      <c r="G163" s="187">
        <v>85.170827763854078</v>
      </c>
      <c r="H163" s="146">
        <v>0.18398931647038808</v>
      </c>
      <c r="I163" s="61">
        <v>3.5033779084002958</v>
      </c>
      <c r="J163" s="36">
        <v>4.4399096618352445</v>
      </c>
    </row>
    <row r="164" spans="1:10" x14ac:dyDescent="0.25">
      <c r="A164" s="416"/>
      <c r="B164" s="56" t="s">
        <v>62</v>
      </c>
      <c r="C164" s="187">
        <v>85.78</v>
      </c>
      <c r="D164" s="146">
        <v>0.48</v>
      </c>
      <c r="E164" s="61">
        <v>4.0135806960106777</v>
      </c>
      <c r="F164" s="36">
        <v>4.7374847374847207</v>
      </c>
      <c r="G164" s="187">
        <v>85.545152464494578</v>
      </c>
      <c r="H164" s="146">
        <v>0.43949872329334028</v>
      </c>
      <c r="I164" s="61">
        <v>3.9582739328731833</v>
      </c>
      <c r="J164" s="36">
        <v>4.7400053496420753</v>
      </c>
    </row>
    <row r="165" spans="1:10" x14ac:dyDescent="0.25">
      <c r="A165" s="416"/>
      <c r="B165" s="56" t="s">
        <v>63</v>
      </c>
      <c r="C165" s="187">
        <v>86.39</v>
      </c>
      <c r="D165" s="146">
        <v>0.72</v>
      </c>
      <c r="E165" s="61">
        <v>4.7532436037347026</v>
      </c>
      <c r="F165" s="36">
        <v>5.3408120960858412</v>
      </c>
      <c r="G165" s="187">
        <v>86.201270537454761</v>
      </c>
      <c r="H165" s="146">
        <v>0.76698451526226563</v>
      </c>
      <c r="I165" s="61">
        <v>4.7556177962722757</v>
      </c>
      <c r="J165" s="36">
        <v>5.4026218764399374</v>
      </c>
    </row>
    <row r="166" spans="1:10" x14ac:dyDescent="0.25">
      <c r="A166" s="416"/>
      <c r="B166" s="56" t="s">
        <v>64</v>
      </c>
      <c r="C166" s="187">
        <v>86.98</v>
      </c>
      <c r="D166" s="146">
        <v>0.68</v>
      </c>
      <c r="E166" s="61">
        <v>5.4686552685825092</v>
      </c>
      <c r="F166" s="36">
        <v>5.8923788653518301</v>
      </c>
      <c r="G166" s="187">
        <v>86.732476329713165</v>
      </c>
      <c r="H166" s="146">
        <v>0.616238935860693</v>
      </c>
      <c r="I166" s="61">
        <v>5.4011627006343161</v>
      </c>
      <c r="J166" s="36">
        <v>5.8469049482652764</v>
      </c>
    </row>
    <row r="167" spans="1:10" x14ac:dyDescent="0.25">
      <c r="A167" s="416"/>
      <c r="B167" s="56" t="s">
        <v>65</v>
      </c>
      <c r="C167" s="187">
        <v>87.51</v>
      </c>
      <c r="D167" s="146">
        <v>0.6</v>
      </c>
      <c r="E167" s="61">
        <v>6.1113132048017604</v>
      </c>
      <c r="F167" s="36">
        <v>6.3951367781155142</v>
      </c>
      <c r="G167" s="187">
        <v>87.287394179894193</v>
      </c>
      <c r="H167" s="146">
        <v>0.63980399691519096</v>
      </c>
      <c r="I167" s="61">
        <v>6.0755235523880486</v>
      </c>
      <c r="J167" s="36">
        <v>6.3596344040428505</v>
      </c>
    </row>
    <row r="168" spans="1:10" x14ac:dyDescent="0.25">
      <c r="A168" s="419"/>
      <c r="B168" s="86" t="s">
        <v>66</v>
      </c>
      <c r="C168" s="188">
        <v>88.05</v>
      </c>
      <c r="D168" s="62">
        <v>0.62</v>
      </c>
      <c r="E168" s="27">
        <v>6.7660967624590711</v>
      </c>
      <c r="F168" s="34">
        <v>6.7660967624590711</v>
      </c>
      <c r="G168" s="188">
        <v>87.738828320802014</v>
      </c>
      <c r="H168" s="62">
        <v>0.51718136982923113</v>
      </c>
      <c r="I168" s="27">
        <v>6.6241263981498264</v>
      </c>
      <c r="J168" s="34">
        <v>6.6241263981498264</v>
      </c>
    </row>
    <row r="169" spans="1:10" x14ac:dyDescent="0.25">
      <c r="A169" s="418">
        <v>2016</v>
      </c>
      <c r="B169" s="55" t="s">
        <v>55</v>
      </c>
      <c r="C169" s="187">
        <v>89.19</v>
      </c>
      <c r="D169" s="146">
        <v>1.29</v>
      </c>
      <c r="E169" s="61">
        <v>1.2947189097103973</v>
      </c>
      <c r="F169" s="36">
        <v>7.4578313253011999</v>
      </c>
      <c r="G169" s="187">
        <v>88.81301308827625</v>
      </c>
      <c r="H169" s="146">
        <v>1.2242980537039614</v>
      </c>
      <c r="I169" s="61">
        <v>1.2242980537039614</v>
      </c>
      <c r="J169" s="36">
        <v>7.5028588480289926</v>
      </c>
    </row>
    <row r="170" spans="1:10" x14ac:dyDescent="0.25">
      <c r="A170" s="416"/>
      <c r="B170" s="56" t="s">
        <v>56</v>
      </c>
      <c r="C170" s="187">
        <v>90.33</v>
      </c>
      <c r="D170" s="146">
        <v>1.28</v>
      </c>
      <c r="E170" s="61">
        <v>2.5894378194207803</v>
      </c>
      <c r="F170" s="36">
        <v>7.5869461648404126</v>
      </c>
      <c r="G170" s="187">
        <v>90.163449596212772</v>
      </c>
      <c r="H170" s="146">
        <v>1.5205390077175309</v>
      </c>
      <c r="I170" s="61">
        <v>2.7634529908987986</v>
      </c>
      <c r="J170" s="36">
        <v>7.6776728699308592</v>
      </c>
    </row>
    <row r="171" spans="1:10" x14ac:dyDescent="0.25">
      <c r="A171" s="416"/>
      <c r="B171" s="56" t="s">
        <v>57</v>
      </c>
      <c r="C171" s="187">
        <v>91.18</v>
      </c>
      <c r="D171" s="146">
        <v>0.94</v>
      </c>
      <c r="E171" s="61">
        <v>3.5547984099943335</v>
      </c>
      <c r="F171" s="36">
        <v>7.9692125518058106</v>
      </c>
      <c r="G171" s="187">
        <v>91.085059871901976</v>
      </c>
      <c r="H171" s="146">
        <v>1.0221550748296977</v>
      </c>
      <c r="I171" s="61">
        <v>3.8138548407154786</v>
      </c>
      <c r="J171" s="36">
        <v>8.2727964518021224</v>
      </c>
    </row>
    <row r="172" spans="1:10" x14ac:dyDescent="0.25">
      <c r="A172" s="416"/>
      <c r="B172" s="56" t="s">
        <v>58</v>
      </c>
      <c r="C172" s="187">
        <v>91.63</v>
      </c>
      <c r="D172" s="146">
        <v>0.5</v>
      </c>
      <c r="E172" s="61">
        <v>4.065871663827366</v>
      </c>
      <c r="F172" s="36">
        <v>7.9269729093050358</v>
      </c>
      <c r="G172" s="187">
        <v>91.242442912837646</v>
      </c>
      <c r="H172" s="146">
        <v>0.17278688860390901</v>
      </c>
      <c r="I172" s="61">
        <v>3.9932315704345456</v>
      </c>
      <c r="J172" s="36">
        <v>7.7563601715180681</v>
      </c>
    </row>
    <row r="173" spans="1:10" x14ac:dyDescent="0.25">
      <c r="A173" s="416"/>
      <c r="B173" s="56" t="s">
        <v>59</v>
      </c>
      <c r="C173" s="187">
        <v>92.1</v>
      </c>
      <c r="D173" s="146">
        <v>0.51</v>
      </c>
      <c r="E173" s="61">
        <v>4.5996592844974344</v>
      </c>
      <c r="F173" s="36">
        <v>8.2001879699248121</v>
      </c>
      <c r="G173" s="187">
        <v>91.904708994708997</v>
      </c>
      <c r="H173" s="146">
        <v>0.7258311600709817</v>
      </c>
      <c r="I173" s="61">
        <v>4.7480468495375305</v>
      </c>
      <c r="J173" s="36">
        <v>8.1100511686971686</v>
      </c>
    </row>
    <row r="174" spans="1:10" x14ac:dyDescent="0.25">
      <c r="A174" s="416"/>
      <c r="B174" s="56" t="s">
        <v>60</v>
      </c>
      <c r="C174" s="187">
        <v>92.54</v>
      </c>
      <c r="D174" s="146">
        <v>0.48</v>
      </c>
      <c r="E174" s="61">
        <v>5.0993753549119845</v>
      </c>
      <c r="F174" s="36">
        <v>8.6022767280835808</v>
      </c>
      <c r="G174" s="187">
        <v>92.40714216095796</v>
      </c>
      <c r="H174" s="146">
        <v>0.54668925210120278</v>
      </c>
      <c r="I174" s="61">
        <v>5.3206931634499028</v>
      </c>
      <c r="J174" s="36">
        <v>8.6958573267252604</v>
      </c>
    </row>
    <row r="175" spans="1:10" x14ac:dyDescent="0.25">
      <c r="A175" s="416"/>
      <c r="B175" s="56" t="s">
        <v>61</v>
      </c>
      <c r="C175" s="187">
        <v>93.02</v>
      </c>
      <c r="D175" s="146">
        <v>0.52</v>
      </c>
      <c r="E175" s="61">
        <v>5.6445201590005638</v>
      </c>
      <c r="F175" s="36">
        <v>8.9609933231814267</v>
      </c>
      <c r="G175" s="187">
        <v>92.85962127541076</v>
      </c>
      <c r="H175" s="146">
        <v>0.48965816263925888</v>
      </c>
      <c r="I175" s="61">
        <v>5.8364045344729902</v>
      </c>
      <c r="J175" s="36">
        <v>9.0274965189662595</v>
      </c>
    </row>
    <row r="176" spans="1:10" x14ac:dyDescent="0.25">
      <c r="A176" s="416"/>
      <c r="B176" s="56" t="s">
        <v>62</v>
      </c>
      <c r="C176" s="187">
        <v>92.73</v>
      </c>
      <c r="D176" s="146">
        <v>-0.32</v>
      </c>
      <c r="E176" s="61">
        <v>5.3151618398637197</v>
      </c>
      <c r="F176" s="36">
        <v>8.1021217066915341</v>
      </c>
      <c r="G176" s="187">
        <v>92.459558618769151</v>
      </c>
      <c r="H176" s="146">
        <v>-0.43082520814408554</v>
      </c>
      <c r="I176" s="61">
        <v>5.3804346243450993</v>
      </c>
      <c r="J176" s="36">
        <v>8.0827562463511811</v>
      </c>
    </row>
    <row r="177" spans="1:10" x14ac:dyDescent="0.25">
      <c r="A177" s="416"/>
      <c r="B177" s="56" t="s">
        <v>63</v>
      </c>
      <c r="C177" s="187">
        <v>92.68</v>
      </c>
      <c r="D177" s="146">
        <v>-0.05</v>
      </c>
      <c r="E177" s="61">
        <v>5.2583759227711653</v>
      </c>
      <c r="F177" s="36">
        <v>7.2809352934367411</v>
      </c>
      <c r="G177" s="187">
        <v>92.365009050403799</v>
      </c>
      <c r="H177" s="146">
        <v>-0.10226045827798202</v>
      </c>
      <c r="I177" s="61">
        <v>5.2726721089629223</v>
      </c>
      <c r="J177" s="36">
        <v>7.1504033229659427</v>
      </c>
    </row>
    <row r="178" spans="1:10" x14ac:dyDescent="0.25">
      <c r="A178" s="416"/>
      <c r="B178" s="56" t="s">
        <v>64</v>
      </c>
      <c r="C178" s="187">
        <v>92.62</v>
      </c>
      <c r="D178" s="146">
        <v>-0.06</v>
      </c>
      <c r="E178" s="61">
        <v>5.1902328222601</v>
      </c>
      <c r="F178" s="36">
        <v>6.4842492527017725</v>
      </c>
      <c r="G178" s="187">
        <v>92.292829991645803</v>
      </c>
      <c r="H178" s="146">
        <v>-7.8145457354537484E-2</v>
      </c>
      <c r="I178" s="61">
        <v>5.19040629787402</v>
      </c>
      <c r="J178" s="36">
        <v>6.4109246008323026</v>
      </c>
    </row>
    <row r="179" spans="1:10" x14ac:dyDescent="0.25">
      <c r="A179" s="416"/>
      <c r="B179" s="56" t="s">
        <v>65</v>
      </c>
      <c r="C179" s="187">
        <v>92.73</v>
      </c>
      <c r="D179" s="146">
        <v>0.11</v>
      </c>
      <c r="E179" s="61">
        <v>5.3151618398637197</v>
      </c>
      <c r="F179" s="36">
        <v>5.9650325677065581</v>
      </c>
      <c r="G179" s="187">
        <v>92.41761487050961</v>
      </c>
      <c r="H179" s="146">
        <v>0.13520538797553172</v>
      </c>
      <c r="I179" s="61">
        <v>5.3326293948221064</v>
      </c>
      <c r="J179" s="36">
        <v>5.8773901304033984</v>
      </c>
    </row>
    <row r="180" spans="1:10" x14ac:dyDescent="0.25">
      <c r="A180" s="419"/>
      <c r="B180" s="86" t="s">
        <v>66</v>
      </c>
      <c r="C180" s="188">
        <v>93.11</v>
      </c>
      <c r="D180" s="62">
        <v>0.42</v>
      </c>
      <c r="E180" s="27">
        <v>5.746734809767176</v>
      </c>
      <c r="F180" s="34">
        <v>5.746734809767176</v>
      </c>
      <c r="G180" s="188">
        <v>92.734161793372323</v>
      </c>
      <c r="H180" s="62">
        <v>0.34251795321296186</v>
      </c>
      <c r="I180" s="27">
        <v>5.6934125610906676</v>
      </c>
      <c r="J180" s="34">
        <v>5.6934125610906676</v>
      </c>
    </row>
    <row r="181" spans="1:10" x14ac:dyDescent="0.25">
      <c r="A181" s="418">
        <v>2017</v>
      </c>
      <c r="B181" s="55" t="s">
        <v>55</v>
      </c>
      <c r="C181" s="191">
        <v>94.07</v>
      </c>
      <c r="D181" s="146">
        <v>1.02</v>
      </c>
      <c r="E181" s="61">
        <v>1.0310385565460081</v>
      </c>
      <c r="F181" s="36">
        <v>5.4714654109205014</v>
      </c>
      <c r="G181" s="189">
        <v>93.680038290169875</v>
      </c>
      <c r="H181" s="146">
        <v>1.0199871099338083</v>
      </c>
      <c r="I181" s="61">
        <v>1.0199871099338083</v>
      </c>
      <c r="J181" s="36">
        <v>5.4800811645203424</v>
      </c>
    </row>
    <row r="182" spans="1:10" x14ac:dyDescent="0.25">
      <c r="A182" s="416"/>
      <c r="B182" s="56" t="s">
        <v>56</v>
      </c>
      <c r="C182" s="187">
        <v>95.01</v>
      </c>
      <c r="D182" s="146">
        <v>1.01</v>
      </c>
      <c r="E182" s="61">
        <v>2.0405971431640069</v>
      </c>
      <c r="F182" s="36">
        <v>5.1810029890401808</v>
      </c>
      <c r="G182" s="187">
        <v>94.842930938457258</v>
      </c>
      <c r="H182" s="146">
        <v>1.2413451889135416</v>
      </c>
      <c r="I182" s="61">
        <v>2.2739938597640332</v>
      </c>
      <c r="J182" s="36">
        <v>5.1899981236310566</v>
      </c>
    </row>
    <row r="183" spans="1:10" x14ac:dyDescent="0.25">
      <c r="A183" s="416"/>
      <c r="B183" s="56" t="s">
        <v>57</v>
      </c>
      <c r="C183" s="187">
        <v>95.46</v>
      </c>
      <c r="D183" s="146">
        <v>0.47</v>
      </c>
      <c r="E183" s="61">
        <v>2.5238964665449402</v>
      </c>
      <c r="F183" s="36">
        <v>4.6940118447027714</v>
      </c>
      <c r="G183" s="187">
        <v>95.396448760790875</v>
      </c>
      <c r="H183" s="146">
        <v>0.58361526458182311</v>
      </c>
      <c r="I183" s="61">
        <v>2.8708804996270771</v>
      </c>
      <c r="J183" s="36">
        <v>4.7333655979940659</v>
      </c>
    </row>
    <row r="184" spans="1:10" x14ac:dyDescent="0.25">
      <c r="A184" s="416"/>
      <c r="B184" s="56" t="s">
        <v>58</v>
      </c>
      <c r="C184" s="187">
        <v>95.91</v>
      </c>
      <c r="D184" s="146">
        <v>0.47</v>
      </c>
      <c r="E184" s="61">
        <v>3.0071957899259019</v>
      </c>
      <c r="F184" s="36">
        <v>4.6709592928080355</v>
      </c>
      <c r="G184" s="187">
        <v>95.889362294625457</v>
      </c>
      <c r="H184" s="146">
        <v>0.51670008709714921</v>
      </c>
      <c r="I184" s="61">
        <v>3.4024144287662494</v>
      </c>
      <c r="J184" s="36">
        <v>5.0929361746999007</v>
      </c>
    </row>
    <row r="185" spans="1:10" x14ac:dyDescent="0.25">
      <c r="A185" s="416"/>
      <c r="B185" s="56" t="s">
        <v>59</v>
      </c>
      <c r="C185" s="187">
        <v>96.12</v>
      </c>
      <c r="D185" s="146">
        <v>0.23</v>
      </c>
      <c r="E185" s="61">
        <v>3.2327354741703402</v>
      </c>
      <c r="F185" s="36">
        <v>4.3648208469055447</v>
      </c>
      <c r="G185" s="187">
        <v>95.991338763575612</v>
      </c>
      <c r="H185" s="146">
        <v>0.10634805207779152</v>
      </c>
      <c r="I185" s="61">
        <v>3.5123808823126552</v>
      </c>
      <c r="J185" s="36">
        <v>4.4465945364147643</v>
      </c>
    </row>
    <row r="186" spans="1:10" x14ac:dyDescent="0.25">
      <c r="A186" s="416"/>
      <c r="B186" s="56" t="s">
        <v>60</v>
      </c>
      <c r="C186" s="187">
        <v>96.23</v>
      </c>
      <c r="D186" s="146">
        <v>0.11</v>
      </c>
      <c r="E186" s="61">
        <v>3.350875308774576</v>
      </c>
      <c r="F186" s="36">
        <v>3.98746488005186</v>
      </c>
      <c r="G186" s="187">
        <v>96.207052353104999</v>
      </c>
      <c r="H186" s="146">
        <v>0.22472193044487199</v>
      </c>
      <c r="I186" s="61">
        <v>3.7449959028808451</v>
      </c>
      <c r="J186" s="36">
        <v>4.1121390655369794</v>
      </c>
    </row>
    <row r="187" spans="1:10" x14ac:dyDescent="0.25">
      <c r="A187" s="416"/>
      <c r="B187" s="56" t="s">
        <v>61</v>
      </c>
      <c r="C187" s="187">
        <v>96.18</v>
      </c>
      <c r="D187" s="146">
        <v>-0.05</v>
      </c>
      <c r="E187" s="61">
        <v>3.2971753839544675</v>
      </c>
      <c r="F187" s="36">
        <v>3.3971188991614838</v>
      </c>
      <c r="G187" s="187">
        <v>96.086153578390423</v>
      </c>
      <c r="H187" s="146">
        <v>-0.12566518956515438</v>
      </c>
      <c r="I187" s="61">
        <v>3.6146245571151212</v>
      </c>
      <c r="J187" s="36">
        <v>3.4746343552383792</v>
      </c>
    </row>
    <row r="188" spans="1:10" x14ac:dyDescent="0.25">
      <c r="A188" s="416"/>
      <c r="B188" s="56" t="s">
        <v>62</v>
      </c>
      <c r="C188" s="187">
        <v>96.32</v>
      </c>
      <c r="D188" s="146">
        <v>0.14000000000000001</v>
      </c>
      <c r="E188" s="61">
        <v>3.4475351734507598</v>
      </c>
      <c r="F188" s="36">
        <v>3.8714547611344585</v>
      </c>
      <c r="G188" s="187">
        <v>96.261360345307708</v>
      </c>
      <c r="H188" s="146">
        <v>0.18234340786089831</v>
      </c>
      <c r="I188" s="61">
        <v>3.8035589945748285</v>
      </c>
      <c r="J188" s="36">
        <v>4.1118536399402643</v>
      </c>
    </row>
    <row r="189" spans="1:10" x14ac:dyDescent="0.25">
      <c r="A189" s="416"/>
      <c r="B189" s="56" t="s">
        <v>63</v>
      </c>
      <c r="C189" s="187">
        <v>96.36</v>
      </c>
      <c r="D189" s="146">
        <v>0.04</v>
      </c>
      <c r="E189" s="61">
        <v>3.4904951133068352</v>
      </c>
      <c r="F189" s="36">
        <v>3.9706517047906686</v>
      </c>
      <c r="G189" s="187">
        <v>96.264621275410761</v>
      </c>
      <c r="H189" s="146">
        <v>3.3875794933209136E-3</v>
      </c>
      <c r="I189" s="61">
        <v>3.8070754226526589</v>
      </c>
      <c r="J189" s="36">
        <v>4.2219583639935934</v>
      </c>
    </row>
    <row r="190" spans="1:10" x14ac:dyDescent="0.25">
      <c r="A190" s="416"/>
      <c r="B190" s="56" t="s">
        <v>64</v>
      </c>
      <c r="C190" s="187">
        <v>96.37</v>
      </c>
      <c r="D190" s="146">
        <v>0.02</v>
      </c>
      <c r="E190" s="61">
        <v>3.5012350982708682</v>
      </c>
      <c r="F190" s="36">
        <v>4.0488015547397822</v>
      </c>
      <c r="G190" s="187">
        <v>96.280187969924825</v>
      </c>
      <c r="H190" s="146">
        <v>1.6170732619968931E-2</v>
      </c>
      <c r="I190" s="61">
        <v>3.8238617872598581</v>
      </c>
      <c r="J190" s="36">
        <v>4.320333419876647</v>
      </c>
    </row>
    <row r="191" spans="1:10" x14ac:dyDescent="0.25">
      <c r="A191" s="416"/>
      <c r="B191" s="56" t="s">
        <v>65</v>
      </c>
      <c r="C191" s="187">
        <v>96.55</v>
      </c>
      <c r="D191" s="146">
        <v>0.18</v>
      </c>
      <c r="E191" s="61">
        <v>3.6945548276232358</v>
      </c>
      <c r="F191" s="36">
        <v>4.1194866817642435</v>
      </c>
      <c r="G191" s="187">
        <v>96.484959621275408</v>
      </c>
      <c r="H191" s="146">
        <v>0.21268306145658755</v>
      </c>
      <c r="I191" s="61">
        <v>4.0446775550314555</v>
      </c>
      <c r="J191" s="36">
        <v>4.4010492550199842</v>
      </c>
    </row>
    <row r="192" spans="1:10" x14ac:dyDescent="0.25">
      <c r="A192" s="419"/>
      <c r="B192" s="56" t="s">
        <v>66</v>
      </c>
      <c r="C192" s="187">
        <v>96.92</v>
      </c>
      <c r="D192" s="146">
        <v>0.38</v>
      </c>
      <c r="E192" s="61">
        <v>4.0919342712920184</v>
      </c>
      <c r="F192" s="36">
        <v>4.0919342712920184</v>
      </c>
      <c r="G192" s="187">
        <v>97.031911723753851</v>
      </c>
      <c r="H192" s="146">
        <v>0.56687809646743403</v>
      </c>
      <c r="I192" s="61">
        <v>4.6344840426310725</v>
      </c>
      <c r="J192" s="36">
        <v>4.6344840426310725</v>
      </c>
    </row>
    <row r="193" spans="1:10" x14ac:dyDescent="0.25">
      <c r="A193" s="451">
        <v>2018</v>
      </c>
      <c r="B193" s="55" t="s">
        <v>55</v>
      </c>
      <c r="C193" s="189">
        <v>97.53</v>
      </c>
      <c r="D193" s="46">
        <v>0.63</v>
      </c>
      <c r="E193" s="46">
        <v>0.62938505984317317</v>
      </c>
      <c r="F193" s="190">
        <v>3.678112044222388</v>
      </c>
      <c r="G193" s="189">
        <v>97.627198551935408</v>
      </c>
      <c r="H193" s="46">
        <v>0.61349592892317162</v>
      </c>
      <c r="I193" s="46">
        <v>0.61349592892317162</v>
      </c>
      <c r="J193" s="190">
        <v>4.2134485999454512</v>
      </c>
    </row>
    <row r="194" spans="1:10" x14ac:dyDescent="0.25">
      <c r="A194" s="452"/>
      <c r="B194" s="56" t="s">
        <v>56</v>
      </c>
      <c r="C194" s="187">
        <v>98.22</v>
      </c>
      <c r="D194" s="61">
        <v>0.71</v>
      </c>
      <c r="E194" s="61">
        <v>1.3413124226165962</v>
      </c>
      <c r="F194" s="36">
        <v>3.3785917271866026</v>
      </c>
      <c r="G194" s="187">
        <v>98.382725563909773</v>
      </c>
      <c r="H194" s="61">
        <v>0.77388988230819677</v>
      </c>
      <c r="I194" s="61">
        <v>1.392133594153691</v>
      </c>
      <c r="J194" s="36">
        <v>3.7322703868667446</v>
      </c>
    </row>
    <row r="195" spans="1:10" x14ac:dyDescent="0.25">
      <c r="A195" s="452"/>
      <c r="B195" s="56" t="s">
        <v>57</v>
      </c>
      <c r="C195" s="187">
        <v>98.45</v>
      </c>
      <c r="D195" s="61">
        <v>0.24</v>
      </c>
      <c r="E195" s="61">
        <v>1.5786215435410753</v>
      </c>
      <c r="F195" s="36">
        <v>3.1322019694112839</v>
      </c>
      <c r="G195" s="187">
        <v>98.574229323308288</v>
      </c>
      <c r="H195" s="61">
        <v>0.19465181341628579</v>
      </c>
      <c r="I195" s="61">
        <v>1.5894952208561648</v>
      </c>
      <c r="J195" s="36">
        <v>3.3311308793954879</v>
      </c>
    </row>
    <row r="196" spans="1:10" x14ac:dyDescent="0.25">
      <c r="A196" s="452"/>
      <c r="B196" s="56" t="s">
        <v>58</v>
      </c>
      <c r="C196" s="187">
        <v>98.91</v>
      </c>
      <c r="D196" s="61">
        <v>0.46</v>
      </c>
      <c r="E196" s="61">
        <v>2.0532397853900051</v>
      </c>
      <c r="F196" s="36">
        <v>3.1279324366593642</v>
      </c>
      <c r="G196" s="187">
        <v>98.983210108604851</v>
      </c>
      <c r="H196" s="61">
        <v>0.41489625443094269</v>
      </c>
      <c r="I196" s="61">
        <v>2.0109862314227769</v>
      </c>
      <c r="J196" s="36">
        <v>3.2264765766961432</v>
      </c>
    </row>
    <row r="197" spans="1:10" x14ac:dyDescent="0.25">
      <c r="A197" s="452"/>
      <c r="B197" s="56" t="s">
        <v>59</v>
      </c>
      <c r="C197" s="187">
        <v>99.16</v>
      </c>
      <c r="D197" s="61">
        <v>0.25</v>
      </c>
      <c r="E197" s="61">
        <v>2.3111844820470395</v>
      </c>
      <c r="F197" s="36">
        <v>3.1627132750728322</v>
      </c>
      <c r="G197" s="187">
        <v>99.303205235310514</v>
      </c>
      <c r="H197" s="61">
        <v>0.32328222771778314</v>
      </c>
      <c r="I197" s="61">
        <v>2.340769620228599</v>
      </c>
      <c r="J197" s="36">
        <v>3.4501721867761006</v>
      </c>
    </row>
    <row r="198" spans="1:10" x14ac:dyDescent="0.25">
      <c r="A198" s="452"/>
      <c r="B198" s="56" t="s">
        <v>60</v>
      </c>
      <c r="C198" s="187">
        <v>99.31</v>
      </c>
      <c r="D198" s="61">
        <v>0.15</v>
      </c>
      <c r="E198" s="61">
        <v>2.4659513000412829</v>
      </c>
      <c r="F198" s="36">
        <v>3.2006650732619732</v>
      </c>
      <c r="G198" s="187">
        <v>99.487821637426904</v>
      </c>
      <c r="H198" s="61">
        <v>0.18591182598679268</v>
      </c>
      <c r="I198" s="61">
        <v>2.5310332137585192</v>
      </c>
      <c r="J198" s="36">
        <v>3.4101130884673978</v>
      </c>
    </row>
    <row r="199" spans="1:10" x14ac:dyDescent="0.25">
      <c r="A199" s="452"/>
      <c r="B199" s="56" t="s">
        <v>61</v>
      </c>
      <c r="C199" s="187">
        <v>99.18</v>
      </c>
      <c r="D199" s="61">
        <v>-0.13</v>
      </c>
      <c r="E199" s="61">
        <v>2.3318200577796091</v>
      </c>
      <c r="F199" s="36">
        <v>3.1191515907673164</v>
      </c>
      <c r="G199" s="187">
        <v>99.314172236145922</v>
      </c>
      <c r="H199" s="61">
        <v>-0.17454337467938785</v>
      </c>
      <c r="I199" s="61">
        <v>2.3520720882935819</v>
      </c>
      <c r="J199" s="36">
        <v>3.3595045045923086</v>
      </c>
    </row>
    <row r="200" spans="1:10" x14ac:dyDescent="0.25">
      <c r="A200" s="452"/>
      <c r="B200" s="56" t="s">
        <v>62</v>
      </c>
      <c r="C200" s="187">
        <v>99.3</v>
      </c>
      <c r="D200" s="61">
        <v>0.12</v>
      </c>
      <c r="E200" s="61">
        <v>2.4556335121749981</v>
      </c>
      <c r="F200" s="36">
        <v>3.0938538205980137</v>
      </c>
      <c r="G200" s="187">
        <v>99.388389724310784</v>
      </c>
      <c r="H200" s="61">
        <v>7.4730007302875379E-2</v>
      </c>
      <c r="I200" s="61">
        <v>2.4285597992397925</v>
      </c>
      <c r="J200" s="36">
        <v>3.2484782760038229</v>
      </c>
    </row>
    <row r="201" spans="1:10" x14ac:dyDescent="0.25">
      <c r="A201" s="452"/>
      <c r="B201" s="56" t="s">
        <v>63</v>
      </c>
      <c r="C201" s="187">
        <v>99.47</v>
      </c>
      <c r="D201" s="61">
        <v>0.16</v>
      </c>
      <c r="E201" s="61">
        <v>2.6310359059017685</v>
      </c>
      <c r="F201" s="36">
        <v>3.2274802822747972</v>
      </c>
      <c r="G201" s="187">
        <v>99.52659426343638</v>
      </c>
      <c r="H201" s="61">
        <v>0.13905501387934294</v>
      </c>
      <c r="I201" s="61">
        <v>2.5709918472850433</v>
      </c>
      <c r="J201" s="36">
        <v>3.3885480925470972</v>
      </c>
    </row>
    <row r="202" spans="1:10" x14ac:dyDescent="0.25">
      <c r="A202" s="452"/>
      <c r="B202" s="56" t="s">
        <v>64</v>
      </c>
      <c r="C202" s="187">
        <v>99.59</v>
      </c>
      <c r="D202" s="61">
        <v>0.12</v>
      </c>
      <c r="E202" s="61">
        <v>2.7548493602971575</v>
      </c>
      <c r="F202" s="36">
        <v>3.3412887828162354</v>
      </c>
      <c r="G202" s="187">
        <v>99.624060150375954</v>
      </c>
      <c r="H202" s="61">
        <v>9.792949076665991E-2</v>
      </c>
      <c r="I202" s="61">
        <v>2.6714390972753819</v>
      </c>
      <c r="J202" s="36">
        <v>3.4730636187536987</v>
      </c>
    </row>
    <row r="203" spans="1:10" x14ac:dyDescent="0.25">
      <c r="A203" s="452"/>
      <c r="B203" s="56" t="s">
        <v>65</v>
      </c>
      <c r="C203" s="187">
        <v>99.7</v>
      </c>
      <c r="D203" s="61">
        <v>0.12</v>
      </c>
      <c r="E203" s="61">
        <v>2.8683450268262476</v>
      </c>
      <c r="F203" s="36">
        <v>3.2625582599689267</v>
      </c>
      <c r="G203" s="187">
        <v>99.735449735449748</v>
      </c>
      <c r="H203" s="61">
        <v>0.1118099231306644</v>
      </c>
      <c r="I203" s="61">
        <v>2.7862359544072177</v>
      </c>
      <c r="J203" s="36">
        <v>3.3689086122160603</v>
      </c>
    </row>
    <row r="204" spans="1:10" x14ac:dyDescent="0.25">
      <c r="A204" s="453"/>
      <c r="B204" s="37" t="s">
        <v>66</v>
      </c>
      <c r="C204" s="187">
        <v>100</v>
      </c>
      <c r="D204" s="61">
        <v>0.3</v>
      </c>
      <c r="E204" s="61">
        <v>3.1778786628146918</v>
      </c>
      <c r="F204" s="150">
        <v>3.1778786628146918</v>
      </c>
      <c r="G204" s="68">
        <v>100</v>
      </c>
      <c r="H204" s="61">
        <v>0.26525198938990968</v>
      </c>
      <c r="I204" s="61">
        <v>3.0588784900952675</v>
      </c>
      <c r="J204" s="36">
        <v>3.0588784900952675</v>
      </c>
    </row>
    <row r="205" spans="1:10" ht="15" customHeight="1" x14ac:dyDescent="0.25">
      <c r="A205" s="451">
        <v>2019</v>
      </c>
      <c r="B205" s="55" t="s">
        <v>55</v>
      </c>
      <c r="C205" s="189">
        <v>100.6</v>
      </c>
      <c r="D205" s="46">
        <v>0.6</v>
      </c>
      <c r="E205" s="46">
        <v>0.6</v>
      </c>
      <c r="F205" s="190">
        <f>100*(C205/C193-1)</f>
        <v>3.1477494104378057</v>
      </c>
      <c r="G205" s="189">
        <v>100.55000000000001</v>
      </c>
      <c r="H205" s="46">
        <v>0.55000000000000004</v>
      </c>
      <c r="I205" s="46">
        <v>0.55000000000000004</v>
      </c>
      <c r="J205" s="190">
        <v>2.9938393105787497</v>
      </c>
    </row>
    <row r="206" spans="1:10" x14ac:dyDescent="0.25">
      <c r="A206" s="452"/>
      <c r="B206" s="56" t="s">
        <v>56</v>
      </c>
      <c r="C206" s="187">
        <v>101.18</v>
      </c>
      <c r="D206" s="61">
        <v>0.56999999999999995</v>
      </c>
      <c r="E206" s="61">
        <v>1.18</v>
      </c>
      <c r="F206" s="36">
        <f t="shared" ref="F206:F215" si="0">100*(C206/C194-1)</f>
        <v>3.0136428425982631</v>
      </c>
      <c r="G206" s="187">
        <v>101.24</v>
      </c>
      <c r="H206" s="61">
        <v>0.69</v>
      </c>
      <c r="I206" s="61">
        <v>1.24</v>
      </c>
      <c r="J206" s="36">
        <v>2.904244032387715</v>
      </c>
    </row>
    <row r="207" spans="1:10" x14ac:dyDescent="0.25">
      <c r="A207" s="452"/>
      <c r="B207" s="56" t="s">
        <v>57</v>
      </c>
      <c r="C207" s="187">
        <v>101.62</v>
      </c>
      <c r="D207" s="61">
        <v>0.43</v>
      </c>
      <c r="E207" s="61">
        <v>1.62</v>
      </c>
      <c r="F207" s="36">
        <f t="shared" si="0"/>
        <v>3.2199085830370677</v>
      </c>
      <c r="G207" s="187">
        <v>101.53000000000002</v>
      </c>
      <c r="H207" s="61">
        <v>0.28999999999999998</v>
      </c>
      <c r="I207" s="61">
        <v>1.53</v>
      </c>
      <c r="J207" s="36">
        <v>2.9985227345752374</v>
      </c>
    </row>
    <row r="208" spans="1:10" x14ac:dyDescent="0.25">
      <c r="A208" s="452"/>
      <c r="B208" s="56" t="s">
        <v>58</v>
      </c>
      <c r="C208" s="187">
        <v>102.12</v>
      </c>
      <c r="D208" s="61">
        <v>0.5</v>
      </c>
      <c r="E208" s="61">
        <v>2.12</v>
      </c>
      <c r="F208" s="36">
        <f t="shared" si="0"/>
        <v>3.2453745829542191</v>
      </c>
      <c r="G208" s="187">
        <v>102</v>
      </c>
      <c r="H208" s="61">
        <v>0.46</v>
      </c>
      <c r="I208" s="61">
        <v>2</v>
      </c>
      <c r="J208" s="36">
        <v>3.0477794042899964</v>
      </c>
    </row>
    <row r="209" spans="1:10" x14ac:dyDescent="0.25">
      <c r="A209" s="452"/>
      <c r="B209" s="56" t="s">
        <v>59</v>
      </c>
      <c r="C209" s="187">
        <v>102.44</v>
      </c>
      <c r="D209" s="61">
        <v>0.31</v>
      </c>
      <c r="E209" s="61">
        <v>2.44</v>
      </c>
      <c r="F209" s="36">
        <f t="shared" si="0"/>
        <v>3.3077853973376481</v>
      </c>
      <c r="G209" s="187">
        <v>102.34</v>
      </c>
      <c r="H209" s="61">
        <v>0.34</v>
      </c>
      <c r="I209" s="61">
        <v>2.34</v>
      </c>
      <c r="J209" s="36">
        <v>3.0581034695642106</v>
      </c>
    </row>
    <row r="210" spans="1:10" x14ac:dyDescent="0.25">
      <c r="A210" s="452"/>
      <c r="B210" s="56" t="s">
        <v>60</v>
      </c>
      <c r="C210" s="187">
        <v>102.71</v>
      </c>
      <c r="D210" s="61">
        <v>0.27</v>
      </c>
      <c r="E210" s="61">
        <v>2.71</v>
      </c>
      <c r="F210" s="36">
        <f t="shared" si="0"/>
        <v>3.4236229986909672</v>
      </c>
      <c r="G210" s="187">
        <v>102.57000000000001</v>
      </c>
      <c r="H210" s="61">
        <v>0.23</v>
      </c>
      <c r="I210" s="61">
        <v>2.57</v>
      </c>
      <c r="J210" s="36">
        <v>3.0980458832496893</v>
      </c>
    </row>
    <row r="211" spans="1:10" x14ac:dyDescent="0.25">
      <c r="A211" s="452"/>
      <c r="B211" s="56" t="s">
        <v>61</v>
      </c>
      <c r="C211" s="187">
        <v>102.94</v>
      </c>
      <c r="D211" s="61">
        <v>0.22</v>
      </c>
      <c r="E211" s="61">
        <v>2.94</v>
      </c>
      <c r="F211" s="36">
        <f t="shared" si="0"/>
        <v>3.7910869126839941</v>
      </c>
      <c r="G211" s="187">
        <v>102.67</v>
      </c>
      <c r="H211" s="61">
        <v>0.1</v>
      </c>
      <c r="I211" s="61">
        <v>2.67</v>
      </c>
      <c r="J211" s="36">
        <v>3.38</v>
      </c>
    </row>
    <row r="212" spans="1:10" x14ac:dyDescent="0.25">
      <c r="A212" s="452"/>
      <c r="B212" s="56" t="s">
        <v>62</v>
      </c>
      <c r="C212" s="187">
        <v>103.03</v>
      </c>
      <c r="D212" s="61">
        <v>0.09</v>
      </c>
      <c r="E212" s="61">
        <v>3.03</v>
      </c>
      <c r="F212" s="36">
        <f t="shared" si="0"/>
        <v>3.7562940584088711</v>
      </c>
      <c r="G212" s="187">
        <v>102.76</v>
      </c>
      <c r="H212" s="61">
        <v>0.08</v>
      </c>
      <c r="I212" s="61">
        <v>2.76</v>
      </c>
      <c r="J212" s="36">
        <v>3.39</v>
      </c>
    </row>
    <row r="213" spans="1:10" x14ac:dyDescent="0.25">
      <c r="A213" s="452"/>
      <c r="B213" s="56" t="s">
        <v>63</v>
      </c>
      <c r="C213" s="187">
        <v>103.26</v>
      </c>
      <c r="D213" s="61">
        <v>0.23</v>
      </c>
      <c r="E213" s="61">
        <v>3.26</v>
      </c>
      <c r="F213" s="36">
        <f t="shared" si="0"/>
        <v>3.8101940283502556</v>
      </c>
      <c r="G213" s="187">
        <v>130.09</v>
      </c>
      <c r="H213" s="61">
        <v>0.31</v>
      </c>
      <c r="I213" s="61">
        <v>3.08</v>
      </c>
      <c r="J213" s="36">
        <v>3.57</v>
      </c>
    </row>
    <row r="214" spans="1:10" x14ac:dyDescent="0.25">
      <c r="A214" s="452"/>
      <c r="B214" s="56" t="s">
        <v>64</v>
      </c>
      <c r="C214" s="187">
        <v>103.43</v>
      </c>
      <c r="D214" s="61">
        <v>0.16</v>
      </c>
      <c r="E214" s="61">
        <v>3.43</v>
      </c>
      <c r="F214" s="36">
        <f t="shared" si="0"/>
        <v>3.8558088161462001</v>
      </c>
      <c r="G214" s="187">
        <v>103.19</v>
      </c>
      <c r="H214" s="61">
        <v>0.11</v>
      </c>
      <c r="I214" s="61">
        <v>3.19</v>
      </c>
      <c r="J214" s="36">
        <v>3.58</v>
      </c>
    </row>
    <row r="215" spans="1:10" x14ac:dyDescent="0.25">
      <c r="A215" s="452"/>
      <c r="B215" s="56" t="s">
        <v>65</v>
      </c>
      <c r="C215" s="187">
        <v>103.54</v>
      </c>
      <c r="D215" s="61">
        <v>0.1</v>
      </c>
      <c r="E215" s="61">
        <v>3.54</v>
      </c>
      <c r="F215" s="36">
        <f t="shared" si="0"/>
        <v>3.8515546639919851</v>
      </c>
      <c r="G215" s="187">
        <v>103.29</v>
      </c>
      <c r="H215" s="61">
        <v>0.1</v>
      </c>
      <c r="I215" s="61">
        <v>3.29</v>
      </c>
      <c r="J215" s="36">
        <v>3.57</v>
      </c>
    </row>
    <row r="216" spans="1:10" x14ac:dyDescent="0.25">
      <c r="A216" s="453"/>
      <c r="B216" s="173" t="s">
        <v>66</v>
      </c>
      <c r="C216" s="187">
        <v>103.8</v>
      </c>
      <c r="D216" s="61">
        <v>0.26</v>
      </c>
      <c r="E216" s="61">
        <v>3.8</v>
      </c>
      <c r="F216" s="150">
        <f>100*(C216/C204-1)</f>
        <v>3.8000000000000034</v>
      </c>
      <c r="G216" s="188">
        <v>103.49</v>
      </c>
      <c r="H216" s="61">
        <v>0.19</v>
      </c>
      <c r="I216" s="61">
        <v>3.49</v>
      </c>
      <c r="J216" s="36">
        <v>3.49</v>
      </c>
    </row>
    <row r="217" spans="1:10" x14ac:dyDescent="0.25">
      <c r="A217" s="448">
        <v>2020</v>
      </c>
      <c r="B217" s="55" t="s">
        <v>55</v>
      </c>
      <c r="C217" s="205">
        <v>104.24</v>
      </c>
      <c r="D217" s="46">
        <v>0.42</v>
      </c>
      <c r="E217" s="46">
        <v>0.42</v>
      </c>
      <c r="F217" s="206">
        <f>100*(C217/C205-1)</f>
        <v>3.6182902584493082</v>
      </c>
      <c r="G217" s="204">
        <v>103.78</v>
      </c>
      <c r="H217" s="46">
        <v>0.28000000000000003</v>
      </c>
      <c r="I217" s="46">
        <v>0.28000000000000003</v>
      </c>
      <c r="J217" s="206">
        <v>3.22</v>
      </c>
    </row>
    <row r="218" spans="1:10" x14ac:dyDescent="0.25">
      <c r="A218" s="449"/>
      <c r="B218" s="56" t="s">
        <v>56</v>
      </c>
      <c r="C218" s="207">
        <v>104.94</v>
      </c>
      <c r="D218" s="61">
        <v>0.67</v>
      </c>
      <c r="E218" s="61">
        <v>1.0900000000000001</v>
      </c>
      <c r="F218" s="168">
        <v>3.72</v>
      </c>
      <c r="G218" s="146">
        <v>104.6</v>
      </c>
      <c r="H218" s="61">
        <v>0.79</v>
      </c>
      <c r="I218" s="61">
        <v>1.07</v>
      </c>
      <c r="J218" s="168">
        <v>3.32</v>
      </c>
    </row>
    <row r="219" spans="1:10" x14ac:dyDescent="0.25">
      <c r="A219" s="449"/>
      <c r="B219" s="56" t="s">
        <v>57</v>
      </c>
      <c r="C219" s="207">
        <v>105.53</v>
      </c>
      <c r="D219" s="35">
        <v>0.56999999999999995</v>
      </c>
      <c r="E219" s="35">
        <v>1.67</v>
      </c>
      <c r="F219" s="210">
        <v>3.86</v>
      </c>
      <c r="G219" s="146">
        <v>105.13</v>
      </c>
      <c r="H219" s="35">
        <v>0.51</v>
      </c>
      <c r="I219" s="59">
        <v>1.58</v>
      </c>
      <c r="J219" s="168">
        <v>3.54</v>
      </c>
    </row>
    <row r="220" spans="1:10" x14ac:dyDescent="0.25">
      <c r="A220" s="449"/>
      <c r="B220" s="56" t="s">
        <v>58</v>
      </c>
      <c r="C220" s="207">
        <v>105.7</v>
      </c>
      <c r="D220" s="35">
        <v>0.16</v>
      </c>
      <c r="E220" s="35">
        <v>1.83</v>
      </c>
      <c r="F220" s="210">
        <v>3.51</v>
      </c>
      <c r="G220" s="146">
        <v>105.3</v>
      </c>
      <c r="H220" s="35">
        <v>0.16</v>
      </c>
      <c r="I220" s="59">
        <v>1.75</v>
      </c>
      <c r="J220" s="168">
        <v>3.24</v>
      </c>
    </row>
    <row r="221" spans="1:10" x14ac:dyDescent="0.25">
      <c r="A221" s="449"/>
      <c r="B221" s="56" t="s">
        <v>59</v>
      </c>
      <c r="C221" s="207">
        <v>105.36</v>
      </c>
      <c r="D221" s="35">
        <v>-0.32</v>
      </c>
      <c r="E221" s="35">
        <v>1.5</v>
      </c>
      <c r="F221" s="210">
        <v>2.85</v>
      </c>
      <c r="G221" s="146">
        <v>104.88</v>
      </c>
      <c r="H221" s="35">
        <v>-0.4</v>
      </c>
      <c r="I221" s="59">
        <v>1.34</v>
      </c>
      <c r="J221" s="168">
        <v>2.48</v>
      </c>
    </row>
    <row r="222" spans="1:10" x14ac:dyDescent="0.25">
      <c r="A222" s="449"/>
      <c r="B222" s="56" t="s">
        <v>60</v>
      </c>
      <c r="C222" s="207">
        <v>104.97</v>
      </c>
      <c r="D222" s="35">
        <v>-0.38</v>
      </c>
      <c r="E222" s="35">
        <v>1.1200000000000001</v>
      </c>
      <c r="F222" s="210">
        <v>2.19</v>
      </c>
      <c r="G222" s="146">
        <v>104.32</v>
      </c>
      <c r="H222" s="35">
        <v>-0.53</v>
      </c>
      <c r="I222" s="59">
        <v>0.8</v>
      </c>
      <c r="J222" s="168">
        <v>1.71</v>
      </c>
    </row>
    <row r="223" spans="1:10" x14ac:dyDescent="0.25">
      <c r="A223" s="449"/>
      <c r="B223" s="56" t="s">
        <v>61</v>
      </c>
      <c r="C223" s="207">
        <v>104.97</v>
      </c>
      <c r="D223" s="61">
        <v>1.4179455546508E-3</v>
      </c>
      <c r="E223" s="61">
        <v>1.1211371304555835</v>
      </c>
      <c r="F223" s="210">
        <v>1.9711790878797111</v>
      </c>
      <c r="G223" s="146">
        <v>104.24</v>
      </c>
      <c r="H223" s="35">
        <v>-0.08</v>
      </c>
      <c r="I223" s="59">
        <v>0.72</v>
      </c>
      <c r="J223" s="168">
        <v>1.53</v>
      </c>
    </row>
    <row r="224" spans="1:10" x14ac:dyDescent="0.25">
      <c r="A224" s="449"/>
      <c r="B224" s="56" t="s">
        <v>62</v>
      </c>
      <c r="C224" s="207">
        <v>104.96</v>
      </c>
      <c r="D224" s="61">
        <v>-0.01</v>
      </c>
      <c r="E224" s="61">
        <v>1.1200000000000001</v>
      </c>
      <c r="F224" s="210">
        <v>1.88</v>
      </c>
      <c r="G224" s="146">
        <v>104.13</v>
      </c>
      <c r="H224" s="35">
        <v>-0.11</v>
      </c>
      <c r="I224" s="59">
        <v>0.61</v>
      </c>
      <c r="J224" s="168">
        <v>1.33</v>
      </c>
    </row>
    <row r="225" spans="1:14" x14ac:dyDescent="0.25">
      <c r="A225" s="449"/>
      <c r="B225" s="56" t="s">
        <v>63</v>
      </c>
      <c r="C225" s="207">
        <v>105.29</v>
      </c>
      <c r="D225" s="61">
        <v>0.32</v>
      </c>
      <c r="E225" s="61">
        <v>1.44</v>
      </c>
      <c r="F225" s="210">
        <v>1.97</v>
      </c>
      <c r="G225" s="146">
        <v>104.72</v>
      </c>
      <c r="H225" s="35">
        <v>0.56999999999999995</v>
      </c>
      <c r="I225" s="59">
        <v>1.18</v>
      </c>
      <c r="J225" s="168">
        <v>1.59</v>
      </c>
    </row>
    <row r="226" spans="1:14" x14ac:dyDescent="0.25">
      <c r="A226" s="449"/>
      <c r="B226" s="56" t="s">
        <v>64</v>
      </c>
      <c r="C226" s="207">
        <v>105.23</v>
      </c>
      <c r="D226" s="61">
        <v>-0.06</v>
      </c>
      <c r="E226" s="61">
        <v>1.38</v>
      </c>
      <c r="F226" s="210">
        <v>1.75</v>
      </c>
      <c r="G226" s="146">
        <v>104.65</v>
      </c>
      <c r="H226" s="35">
        <v>-0.06</v>
      </c>
      <c r="I226" s="59">
        <v>1.1200000000000001</v>
      </c>
      <c r="J226" s="168">
        <v>1.42</v>
      </c>
    </row>
    <row r="227" spans="1:14" x14ac:dyDescent="0.25">
      <c r="A227" s="449"/>
      <c r="B227" s="56" t="s">
        <v>65</v>
      </c>
      <c r="C227" s="207">
        <v>105.08</v>
      </c>
      <c r="D227" s="61">
        <v>-0.15</v>
      </c>
      <c r="E227" s="61">
        <v>1.23</v>
      </c>
      <c r="F227" s="210">
        <v>1.49</v>
      </c>
      <c r="G227" s="146">
        <v>104.51</v>
      </c>
      <c r="H227" s="35">
        <v>-0.14000000000000001</v>
      </c>
      <c r="I227" s="59">
        <v>0.98</v>
      </c>
      <c r="J227" s="168">
        <v>1.18</v>
      </c>
    </row>
    <row r="228" spans="1:14" x14ac:dyDescent="0.25">
      <c r="A228" s="450"/>
      <c r="B228" s="86" t="s">
        <v>66</v>
      </c>
      <c r="C228" s="27">
        <v>105.48</v>
      </c>
      <c r="D228" s="27">
        <v>0.38</v>
      </c>
      <c r="E228" s="27">
        <v>1.61</v>
      </c>
      <c r="F228" s="145">
        <v>1.61</v>
      </c>
      <c r="G228" s="39">
        <v>104.7</v>
      </c>
      <c r="H228" s="39">
        <v>0.19</v>
      </c>
      <c r="I228" s="40">
        <v>1.17</v>
      </c>
      <c r="J228" s="33">
        <v>1.17</v>
      </c>
    </row>
    <row r="229" spans="1:14" x14ac:dyDescent="0.25">
      <c r="A229" s="418">
        <v>2021</v>
      </c>
      <c r="B229" s="55" t="s">
        <v>55</v>
      </c>
      <c r="C229" s="205">
        <v>105.91</v>
      </c>
      <c r="D229" s="46">
        <v>0.41</v>
      </c>
      <c r="E229" s="46">
        <v>0.41</v>
      </c>
      <c r="F229" s="206">
        <v>1.6</v>
      </c>
      <c r="G229" s="204">
        <v>104.97</v>
      </c>
      <c r="H229" s="46">
        <v>0.26</v>
      </c>
      <c r="I229" s="46">
        <v>0.26</v>
      </c>
      <c r="J229" s="206">
        <v>1.1499999999999999</v>
      </c>
      <c r="L229" s="219">
        <f>AVERAGE(J217:J240)</f>
        <v>2.4958333333333336</v>
      </c>
    </row>
    <row r="230" spans="1:14" x14ac:dyDescent="0.25">
      <c r="A230" s="416"/>
      <c r="B230" s="56" t="s">
        <v>56</v>
      </c>
      <c r="C230" s="207">
        <v>106.58</v>
      </c>
      <c r="D230" s="61">
        <v>0.64</v>
      </c>
      <c r="E230" s="61">
        <v>1.05</v>
      </c>
      <c r="F230" s="168">
        <v>1.56</v>
      </c>
      <c r="G230" s="146">
        <v>105.66</v>
      </c>
      <c r="H230" s="61">
        <v>0.65</v>
      </c>
      <c r="I230" s="61">
        <v>0.91</v>
      </c>
      <c r="J230" s="168">
        <v>1.01</v>
      </c>
      <c r="L230" s="219">
        <f>AVERAGE(J229:J240)</f>
        <v>2.8475000000000001</v>
      </c>
    </row>
    <row r="231" spans="1:14" x14ac:dyDescent="0.25">
      <c r="A231" s="416"/>
      <c r="B231" s="56" t="s">
        <v>57</v>
      </c>
      <c r="C231" s="207">
        <v>107.12</v>
      </c>
      <c r="D231" s="61">
        <v>0.51</v>
      </c>
      <c r="E231" s="61">
        <v>1.56</v>
      </c>
      <c r="F231" s="168">
        <v>1.51</v>
      </c>
      <c r="G231" s="146">
        <v>106.15</v>
      </c>
      <c r="H231" s="61">
        <v>0.47</v>
      </c>
      <c r="I231" s="61">
        <v>1.38</v>
      </c>
      <c r="J231" s="168">
        <v>0.97</v>
      </c>
    </row>
    <row r="232" spans="1:14" x14ac:dyDescent="0.25">
      <c r="A232" s="416"/>
      <c r="B232" s="56" t="s">
        <v>58</v>
      </c>
      <c r="C232" s="207">
        <v>107.76</v>
      </c>
      <c r="D232" s="61">
        <v>0.59</v>
      </c>
      <c r="E232" s="61">
        <v>2.16</v>
      </c>
      <c r="F232" s="168">
        <v>1.95</v>
      </c>
      <c r="G232" s="146">
        <v>106.75</v>
      </c>
      <c r="H232" s="61">
        <v>0.56000000000000005</v>
      </c>
      <c r="I232" s="61">
        <v>1.95</v>
      </c>
      <c r="J232" s="168">
        <v>1.38</v>
      </c>
    </row>
    <row r="233" spans="1:14" x14ac:dyDescent="0.25">
      <c r="A233" s="416"/>
      <c r="B233" s="56" t="s">
        <v>59</v>
      </c>
      <c r="C233" s="207">
        <v>108.84</v>
      </c>
      <c r="D233" s="61">
        <v>1</v>
      </c>
      <c r="E233" s="61">
        <v>3.18</v>
      </c>
      <c r="F233" s="168">
        <v>3.3</v>
      </c>
      <c r="G233" s="146">
        <v>107.41</v>
      </c>
      <c r="H233" s="61">
        <v>0.62</v>
      </c>
      <c r="I233" s="61">
        <v>2.59</v>
      </c>
      <c r="J233" s="168">
        <v>2.41</v>
      </c>
      <c r="M233" s="219"/>
    </row>
    <row r="234" spans="1:14" x14ac:dyDescent="0.25">
      <c r="A234" s="416"/>
      <c r="B234" s="56" t="s">
        <v>60</v>
      </c>
      <c r="C234" s="207">
        <v>108.78</v>
      </c>
      <c r="D234" s="61">
        <v>-4.9139257713781699E-2</v>
      </c>
      <c r="E234" s="61">
        <v>3.1342393369789661</v>
      </c>
      <c r="F234" s="168">
        <v>3.6347619565580742</v>
      </c>
      <c r="G234" s="146">
        <v>107.45</v>
      </c>
      <c r="H234" s="61">
        <v>0.04</v>
      </c>
      <c r="I234" s="61">
        <v>2.62</v>
      </c>
      <c r="J234" s="168">
        <v>3</v>
      </c>
      <c r="M234" s="219"/>
      <c r="N234" s="219"/>
    </row>
    <row r="235" spans="1:14" x14ac:dyDescent="0.25">
      <c r="A235" s="416"/>
      <c r="B235" s="56" t="s">
        <v>61</v>
      </c>
      <c r="C235" s="207">
        <v>109.14</v>
      </c>
      <c r="D235" s="61">
        <v>0.32</v>
      </c>
      <c r="E235" s="61">
        <v>3.47</v>
      </c>
      <c r="F235" s="168">
        <v>3.97</v>
      </c>
      <c r="G235" s="146">
        <v>107.79</v>
      </c>
      <c r="H235" s="61">
        <v>0.32</v>
      </c>
      <c r="I235" s="61">
        <v>2.95</v>
      </c>
      <c r="J235" s="168">
        <v>3.4</v>
      </c>
    </row>
    <row r="236" spans="1:14" x14ac:dyDescent="0.25">
      <c r="A236" s="416"/>
      <c r="B236" s="56" t="s">
        <v>62</v>
      </c>
      <c r="C236" s="207">
        <v>109.62</v>
      </c>
      <c r="D236" s="61">
        <v>0.45</v>
      </c>
      <c r="E236" s="61">
        <v>3.93</v>
      </c>
      <c r="F236" s="168">
        <v>4.4400000000000004</v>
      </c>
      <c r="G236" s="146">
        <v>108.21</v>
      </c>
      <c r="H236" s="61">
        <v>0.39</v>
      </c>
      <c r="I236" s="61">
        <v>3.35</v>
      </c>
      <c r="J236" s="168">
        <v>3.92</v>
      </c>
    </row>
    <row r="237" spans="1:14" x14ac:dyDescent="0.25">
      <c r="A237" s="416"/>
      <c r="B237" s="56" t="s">
        <v>63</v>
      </c>
      <c r="C237" s="207">
        <v>110.04</v>
      </c>
      <c r="D237" s="61">
        <v>0.38</v>
      </c>
      <c r="E237" s="61">
        <v>4.33</v>
      </c>
      <c r="F237" s="168">
        <v>4.51</v>
      </c>
      <c r="G237" s="146">
        <v>108.52</v>
      </c>
      <c r="H237" s="61">
        <v>0.28999999999999998</v>
      </c>
      <c r="I237" s="61">
        <v>3.65</v>
      </c>
      <c r="J237" s="168">
        <v>3.64</v>
      </c>
    </row>
    <row r="238" spans="1:14" x14ac:dyDescent="0.25">
      <c r="A238" s="416"/>
      <c r="B238" s="56" t="s">
        <v>64</v>
      </c>
      <c r="C238" s="207">
        <v>110.06</v>
      </c>
      <c r="D238" s="61">
        <v>0.01</v>
      </c>
      <c r="E238" s="61">
        <v>4.34</v>
      </c>
      <c r="F238" s="168">
        <v>4.58</v>
      </c>
      <c r="G238" s="146">
        <v>108.53</v>
      </c>
      <c r="H238" s="61">
        <v>0.01</v>
      </c>
      <c r="I238" s="61">
        <v>3.65</v>
      </c>
      <c r="J238" s="168">
        <v>3.7</v>
      </c>
    </row>
    <row r="239" spans="1:14" x14ac:dyDescent="0.25">
      <c r="A239" s="416"/>
      <c r="B239" s="56" t="s">
        <v>65</v>
      </c>
      <c r="C239" s="207">
        <v>110.6</v>
      </c>
      <c r="D239" s="61">
        <v>0.5</v>
      </c>
      <c r="E239" s="61">
        <v>4.8600000000000003</v>
      </c>
      <c r="F239" s="168">
        <v>5.26</v>
      </c>
      <c r="G239" s="146">
        <v>109.04</v>
      </c>
      <c r="H239" s="61">
        <v>0.47</v>
      </c>
      <c r="I239" s="61">
        <v>4.1399999999999997</v>
      </c>
      <c r="J239" s="168">
        <v>4.97</v>
      </c>
    </row>
    <row r="240" spans="1:14" x14ac:dyDescent="0.25">
      <c r="A240" s="419"/>
      <c r="B240" s="86" t="s">
        <v>66</v>
      </c>
      <c r="C240" s="208">
        <v>111.41</v>
      </c>
      <c r="D240" s="27">
        <v>0.73236889692585017</v>
      </c>
      <c r="E240" s="27">
        <v>5.6219188471748227</v>
      </c>
      <c r="F240" s="33">
        <v>5.6219188471748227</v>
      </c>
      <c r="G240" s="62">
        <v>109.54</v>
      </c>
      <c r="H240" s="27">
        <v>0.46</v>
      </c>
      <c r="I240" s="27">
        <v>4.62</v>
      </c>
      <c r="J240" s="33">
        <v>4.62</v>
      </c>
      <c r="K240" s="219"/>
    </row>
    <row r="241" spans="1:17" x14ac:dyDescent="0.25">
      <c r="A241" s="446">
        <v>2022</v>
      </c>
      <c r="B241" s="55" t="s">
        <v>55</v>
      </c>
      <c r="C241" s="205">
        <v>113.26</v>
      </c>
      <c r="D241" s="46">
        <v>1.67</v>
      </c>
      <c r="E241" s="46">
        <v>1.67</v>
      </c>
      <c r="F241" s="206">
        <v>6.94</v>
      </c>
      <c r="G241" s="205">
        <v>111.21</v>
      </c>
      <c r="H241" s="46">
        <v>1.53</v>
      </c>
      <c r="I241" s="46">
        <v>1.53</v>
      </c>
      <c r="J241" s="206">
        <v>5.94</v>
      </c>
      <c r="K241" s="219"/>
    </row>
    <row r="242" spans="1:17" x14ac:dyDescent="0.25">
      <c r="A242" s="447"/>
      <c r="B242" s="56" t="s">
        <v>56</v>
      </c>
      <c r="C242" s="207">
        <v>115.11</v>
      </c>
      <c r="D242" s="61">
        <v>1.63</v>
      </c>
      <c r="E242" s="61">
        <v>3.33</v>
      </c>
      <c r="F242" s="168">
        <v>8.01</v>
      </c>
      <c r="G242" s="207">
        <v>113.09</v>
      </c>
      <c r="H242" s="61">
        <v>1.68</v>
      </c>
      <c r="I242" s="61">
        <v>3.24</v>
      </c>
      <c r="J242" s="168">
        <v>7.03</v>
      </c>
      <c r="K242" s="219"/>
    </row>
    <row r="243" spans="1:17" x14ac:dyDescent="0.25">
      <c r="A243" s="447"/>
      <c r="B243" s="56" t="s">
        <v>57</v>
      </c>
      <c r="C243" s="207">
        <v>116.26</v>
      </c>
      <c r="D243" s="61">
        <v>1</v>
      </c>
      <c r="E243" s="61">
        <v>4.3600000000000003</v>
      </c>
      <c r="F243" s="168">
        <v>8.5299999999999994</v>
      </c>
      <c r="G243" s="207">
        <v>113.94</v>
      </c>
      <c r="H243" s="61">
        <v>0.76</v>
      </c>
      <c r="I243" s="61">
        <v>4.0199999999999996</v>
      </c>
      <c r="J243" s="168">
        <v>7.34</v>
      </c>
      <c r="K243" s="219"/>
    </row>
    <row r="244" spans="1:17" x14ac:dyDescent="0.25">
      <c r="A244" s="447"/>
      <c r="B244" s="56" t="s">
        <v>58</v>
      </c>
      <c r="C244" s="207">
        <v>117.71</v>
      </c>
      <c r="D244" s="61">
        <v>1.25</v>
      </c>
      <c r="E244" s="61">
        <v>5.66</v>
      </c>
      <c r="F244" s="168">
        <v>9.23</v>
      </c>
      <c r="G244" s="207">
        <v>115.41</v>
      </c>
      <c r="H244" s="61">
        <v>1.29</v>
      </c>
      <c r="I244" s="61">
        <v>5.36</v>
      </c>
      <c r="J244" s="168">
        <v>8.11</v>
      </c>
      <c r="K244" s="219"/>
    </row>
    <row r="245" spans="1:17" x14ac:dyDescent="0.25">
      <c r="A245" s="447"/>
      <c r="B245" s="56" t="s">
        <v>59</v>
      </c>
      <c r="C245" s="207">
        <v>118.7</v>
      </c>
      <c r="D245" s="61">
        <v>0.84</v>
      </c>
      <c r="E245" s="61">
        <v>6.55</v>
      </c>
      <c r="F245" s="168">
        <v>9.07</v>
      </c>
      <c r="G245" s="207">
        <v>116.35</v>
      </c>
      <c r="H245" s="61">
        <v>0.82</v>
      </c>
      <c r="I245" s="61">
        <v>6.22</v>
      </c>
      <c r="J245" s="168">
        <v>8.33</v>
      </c>
      <c r="K245" s="219"/>
    </row>
    <row r="246" spans="1:17" x14ac:dyDescent="0.25">
      <c r="A246" s="447"/>
      <c r="B246" s="56" t="s">
        <v>60</v>
      </c>
      <c r="C246" s="207">
        <v>119.31</v>
      </c>
      <c r="D246" s="61">
        <v>0.51</v>
      </c>
      <c r="E246" s="61">
        <v>7.09</v>
      </c>
      <c r="F246" s="168">
        <v>9.67</v>
      </c>
      <c r="G246" s="207">
        <v>117</v>
      </c>
      <c r="H246" s="61">
        <v>0.56000000000000005</v>
      </c>
      <c r="I246" s="61">
        <v>6.81</v>
      </c>
      <c r="J246" s="168">
        <v>8.89</v>
      </c>
      <c r="K246" s="219"/>
    </row>
    <row r="247" spans="1:17" x14ac:dyDescent="0.25">
      <c r="A247" s="447"/>
      <c r="B247" s="56" t="s">
        <v>61</v>
      </c>
      <c r="C247" s="207">
        <v>120.27</v>
      </c>
      <c r="D247" s="61">
        <v>1.02</v>
      </c>
      <c r="E247" s="61">
        <v>9.06</v>
      </c>
      <c r="F247" s="168">
        <v>10.84</v>
      </c>
      <c r="G247" s="207">
        <v>117.71</v>
      </c>
      <c r="H247" s="61">
        <v>0.83</v>
      </c>
      <c r="I247" s="61">
        <v>8.36</v>
      </c>
      <c r="J247" s="168">
        <v>9.69</v>
      </c>
      <c r="K247" s="219"/>
      <c r="L247" s="216"/>
      <c r="M247" s="216"/>
      <c r="N247" s="217"/>
      <c r="O247" s="217"/>
      <c r="P247" s="217"/>
      <c r="Q247" s="217"/>
    </row>
    <row r="248" spans="1:17" x14ac:dyDescent="0.25">
      <c r="A248" s="447"/>
      <c r="B248" s="56" t="s">
        <v>62</v>
      </c>
      <c r="C248" s="207">
        <v>121.5</v>
      </c>
      <c r="D248" s="61">
        <v>1.02</v>
      </c>
      <c r="E248" s="61">
        <v>9.06</v>
      </c>
      <c r="F248" s="168">
        <v>10.84</v>
      </c>
      <c r="G248" s="207">
        <v>118.7</v>
      </c>
      <c r="H248" s="61">
        <v>0.83</v>
      </c>
      <c r="I248" s="61">
        <v>8.36</v>
      </c>
      <c r="J248" s="168">
        <v>8.36</v>
      </c>
      <c r="K248" s="219"/>
      <c r="L248" s="216"/>
      <c r="M248" s="216"/>
      <c r="N248" s="217"/>
      <c r="O248" s="217"/>
      <c r="P248" s="217"/>
      <c r="Q248" s="217"/>
    </row>
    <row r="249" spans="1:17" x14ac:dyDescent="0.25">
      <c r="A249" s="447"/>
      <c r="B249" s="56" t="s">
        <v>63</v>
      </c>
      <c r="C249" s="207">
        <v>122.63</v>
      </c>
      <c r="D249" s="61">
        <v>0.93</v>
      </c>
      <c r="E249" s="61">
        <v>10.08</v>
      </c>
      <c r="F249" s="168">
        <v>11.44</v>
      </c>
      <c r="G249" s="207">
        <v>119.83</v>
      </c>
      <c r="H249" s="61">
        <v>0.95</v>
      </c>
      <c r="I249" s="61">
        <v>9.39</v>
      </c>
      <c r="J249" s="168">
        <v>10.42</v>
      </c>
      <c r="K249" s="219"/>
      <c r="L249" s="216"/>
      <c r="M249" s="216"/>
      <c r="N249" s="217"/>
      <c r="O249" s="217"/>
      <c r="P249" s="217"/>
      <c r="Q249" s="217"/>
    </row>
    <row r="250" spans="1:17" x14ac:dyDescent="0.25">
      <c r="A250" s="447"/>
      <c r="B250" s="56" t="s">
        <v>64</v>
      </c>
      <c r="C250" s="207">
        <v>123.51</v>
      </c>
      <c r="D250" s="61">
        <v>0.72</v>
      </c>
      <c r="E250" s="61">
        <v>10.86</v>
      </c>
      <c r="F250" s="168">
        <v>12.22</v>
      </c>
      <c r="G250" s="207">
        <v>120.64</v>
      </c>
      <c r="H250" s="61">
        <v>0.68</v>
      </c>
      <c r="I250" s="61">
        <v>10.14</v>
      </c>
      <c r="J250" s="168">
        <v>11.16</v>
      </c>
      <c r="K250" s="219"/>
      <c r="L250" s="216"/>
      <c r="M250" s="216"/>
      <c r="N250" s="217"/>
      <c r="O250" s="217"/>
      <c r="P250" s="217"/>
      <c r="Q250" s="217"/>
    </row>
    <row r="251" spans="1:17" x14ac:dyDescent="0.25">
      <c r="A251" s="447"/>
      <c r="B251" s="56" t="s">
        <v>65</v>
      </c>
      <c r="C251" s="207">
        <v>124.46</v>
      </c>
      <c r="D251" s="61">
        <v>0.77</v>
      </c>
      <c r="E251" s="61">
        <v>11.72</v>
      </c>
      <c r="F251" s="168">
        <v>12.53</v>
      </c>
      <c r="G251" s="207">
        <v>121.55</v>
      </c>
      <c r="H251" s="61">
        <v>0.75</v>
      </c>
      <c r="I251" s="61">
        <v>10.97</v>
      </c>
      <c r="J251" s="168">
        <v>11.47</v>
      </c>
      <c r="K251" s="219"/>
      <c r="L251" s="216"/>
      <c r="M251" s="216"/>
      <c r="N251" s="217"/>
      <c r="O251" s="217"/>
      <c r="P251" s="217"/>
      <c r="Q251" s="217"/>
    </row>
    <row r="252" spans="1:17" x14ac:dyDescent="0.25">
      <c r="A252" s="447"/>
      <c r="B252" s="56" t="s">
        <v>66</v>
      </c>
      <c r="C252" s="207">
        <v>126.03</v>
      </c>
      <c r="D252" s="61">
        <v>1.26</v>
      </c>
      <c r="E252" s="61">
        <v>13.12</v>
      </c>
      <c r="F252" s="168">
        <v>13.12</v>
      </c>
      <c r="G252" s="207">
        <v>123.07</v>
      </c>
      <c r="H252" s="61">
        <v>1.25</v>
      </c>
      <c r="I252" s="61">
        <v>12.35</v>
      </c>
      <c r="J252" s="168">
        <v>12.35</v>
      </c>
      <c r="K252" s="219"/>
      <c r="L252" s="216"/>
      <c r="M252" s="216"/>
      <c r="N252" s="217"/>
      <c r="O252" s="217"/>
      <c r="P252" s="217"/>
      <c r="Q252" s="217"/>
    </row>
    <row r="253" spans="1:17" x14ac:dyDescent="0.25">
      <c r="A253" s="413">
        <v>2023</v>
      </c>
      <c r="B253" s="236" t="s">
        <v>55</v>
      </c>
      <c r="C253" s="225">
        <v>128.27000000000001</v>
      </c>
      <c r="D253" s="222">
        <v>1.78</v>
      </c>
      <c r="E253" s="222">
        <v>1.78</v>
      </c>
      <c r="F253" s="231">
        <v>13.25</v>
      </c>
      <c r="G253" s="225">
        <v>125.35</v>
      </c>
      <c r="H253" s="222">
        <v>1.85</v>
      </c>
      <c r="I253" s="222">
        <v>1.85</v>
      </c>
      <c r="J253" s="231">
        <v>12.71</v>
      </c>
      <c r="K253" s="219"/>
      <c r="L253" s="320"/>
      <c r="M253" s="216"/>
      <c r="N253" s="217"/>
      <c r="O253" s="217"/>
      <c r="P253" s="217"/>
      <c r="Q253" s="217"/>
    </row>
    <row r="254" spans="1:17" x14ac:dyDescent="0.25">
      <c r="A254" s="414"/>
      <c r="B254" s="53" t="s">
        <v>56</v>
      </c>
      <c r="C254" s="207">
        <v>130.4</v>
      </c>
      <c r="D254" s="61">
        <v>1.66</v>
      </c>
      <c r="E254" s="61">
        <v>3.47</v>
      </c>
      <c r="F254" s="168">
        <v>13.28</v>
      </c>
      <c r="G254" s="207">
        <v>127.72</v>
      </c>
      <c r="H254" s="61">
        <v>1.89</v>
      </c>
      <c r="I254" s="61">
        <v>3.78</v>
      </c>
      <c r="J254" s="168">
        <v>12.94</v>
      </c>
      <c r="K254" s="219"/>
      <c r="L254" s="219"/>
    </row>
    <row r="255" spans="1:17" x14ac:dyDescent="0.25">
      <c r="A255" s="414"/>
      <c r="B255" s="53" t="s">
        <v>57</v>
      </c>
      <c r="C255" s="207">
        <v>131.77000000000001</v>
      </c>
      <c r="D255" s="61">
        <v>1.05</v>
      </c>
      <c r="E255" s="61">
        <v>4.5599999999999996</v>
      </c>
      <c r="F255" s="168">
        <v>13.34</v>
      </c>
      <c r="G255" s="207">
        <v>129.05000000000001</v>
      </c>
      <c r="H255" s="61">
        <v>1.04</v>
      </c>
      <c r="I255" s="61">
        <v>4.8600000000000003</v>
      </c>
      <c r="J255" s="168">
        <v>13.26</v>
      </c>
      <c r="K255" s="219"/>
    </row>
    <row r="256" spans="1:17" x14ac:dyDescent="0.25">
      <c r="A256" s="414"/>
      <c r="B256" s="53" t="s">
        <v>58</v>
      </c>
      <c r="C256" s="207">
        <v>132.80000000000001</v>
      </c>
      <c r="D256" s="61">
        <v>0.78</v>
      </c>
      <c r="E256" s="61">
        <v>5.38</v>
      </c>
      <c r="F256" s="168">
        <v>12.82</v>
      </c>
      <c r="G256" s="207">
        <v>130.19999999999999</v>
      </c>
      <c r="H256" s="61">
        <v>0.89</v>
      </c>
      <c r="I256" s="61">
        <v>5.8</v>
      </c>
      <c r="J256" s="168">
        <v>12.82</v>
      </c>
      <c r="K256" s="219"/>
    </row>
    <row r="257" spans="1:13" x14ac:dyDescent="0.25">
      <c r="A257" s="414"/>
      <c r="B257" s="53" t="s">
        <v>59</v>
      </c>
      <c r="C257" s="207">
        <v>133.38</v>
      </c>
      <c r="D257" s="61">
        <v>0.43</v>
      </c>
      <c r="E257" s="61">
        <v>5.83</v>
      </c>
      <c r="F257" s="168">
        <v>12.36</v>
      </c>
      <c r="G257" s="207">
        <v>130.65</v>
      </c>
      <c r="H257" s="61">
        <v>1.04</v>
      </c>
      <c r="I257" s="61">
        <v>4.8600000000000003</v>
      </c>
      <c r="J257" s="168">
        <v>12.29</v>
      </c>
    </row>
    <row r="258" spans="1:13" x14ac:dyDescent="0.25">
      <c r="A258" s="414"/>
      <c r="B258" s="53" t="s">
        <v>60</v>
      </c>
      <c r="C258" s="207">
        <v>133.78</v>
      </c>
      <c r="D258" s="61">
        <v>0.3</v>
      </c>
      <c r="E258" s="61">
        <v>6.15</v>
      </c>
      <c r="F258" s="168">
        <v>12.13</v>
      </c>
      <c r="G258" s="207">
        <v>130.97</v>
      </c>
      <c r="H258" s="61">
        <v>0.24</v>
      </c>
      <c r="I258" s="61">
        <v>6.42</v>
      </c>
      <c r="J258" s="168">
        <v>11.94</v>
      </c>
      <c r="K258" s="219"/>
      <c r="L258" s="219"/>
    </row>
    <row r="259" spans="1:13" x14ac:dyDescent="0.25">
      <c r="A259" s="414"/>
      <c r="B259" s="53" t="s">
        <v>61</v>
      </c>
      <c r="C259" s="207">
        <v>134.44999999999999</v>
      </c>
      <c r="D259" s="61">
        <v>0.5</v>
      </c>
      <c r="E259" s="61">
        <v>6.68</v>
      </c>
      <c r="F259" s="168">
        <v>11.78</v>
      </c>
      <c r="G259" s="207">
        <v>131.63999999999999</v>
      </c>
      <c r="H259" s="61">
        <v>0.51</v>
      </c>
      <c r="I259" s="61">
        <v>6.96</v>
      </c>
      <c r="J259" s="168">
        <v>11.83</v>
      </c>
      <c r="K259" s="219"/>
      <c r="L259" s="219"/>
    </row>
    <row r="260" spans="1:13" x14ac:dyDescent="0.25">
      <c r="A260" s="414"/>
      <c r="B260" s="53" t="s">
        <v>62</v>
      </c>
      <c r="C260" s="207">
        <v>135.38999999999999</v>
      </c>
      <c r="D260" s="61">
        <v>0.7</v>
      </c>
      <c r="E260" s="61">
        <v>7.43</v>
      </c>
      <c r="F260" s="168">
        <v>11.43</v>
      </c>
      <c r="G260" s="207">
        <v>132.54</v>
      </c>
      <c r="H260" s="61">
        <v>0.69</v>
      </c>
      <c r="I260" s="61">
        <v>7.7</v>
      </c>
      <c r="J260" s="168">
        <v>11.67</v>
      </c>
      <c r="K260" s="219"/>
      <c r="L260" s="219"/>
    </row>
    <row r="261" spans="1:13" x14ac:dyDescent="0.25">
      <c r="A261" s="414"/>
      <c r="B261" s="53" t="s">
        <v>63</v>
      </c>
      <c r="C261" s="207">
        <v>136.11000000000001</v>
      </c>
      <c r="D261" s="61">
        <v>0.54</v>
      </c>
      <c r="E261" s="61">
        <v>8.01</v>
      </c>
      <c r="F261" s="168">
        <v>10.99</v>
      </c>
      <c r="G261" s="207">
        <v>133.35</v>
      </c>
      <c r="H261" s="61">
        <v>0.61</v>
      </c>
      <c r="I261" s="61">
        <v>8.35</v>
      </c>
      <c r="J261" s="168">
        <v>11.29</v>
      </c>
      <c r="K261" s="219"/>
      <c r="L261" s="219"/>
    </row>
    <row r="262" spans="1:13" x14ac:dyDescent="0.25">
      <c r="A262" s="414"/>
      <c r="B262" s="53" t="s">
        <v>64</v>
      </c>
      <c r="C262" s="207">
        <v>136.44999999999999</v>
      </c>
      <c r="D262" s="61">
        <v>0.25</v>
      </c>
      <c r="E262" s="61">
        <v>8.27</v>
      </c>
      <c r="F262" s="168">
        <v>10.48</v>
      </c>
      <c r="G262" s="207">
        <v>133.63999999999999</v>
      </c>
      <c r="H262" s="61">
        <v>0.22</v>
      </c>
      <c r="I262" s="61">
        <v>8.59</v>
      </c>
      <c r="J262" s="168">
        <v>10.78</v>
      </c>
      <c r="K262" s="219"/>
      <c r="L262" s="219"/>
    </row>
    <row r="263" spans="1:13" x14ac:dyDescent="0.25">
      <c r="A263" s="414"/>
      <c r="B263" s="53" t="s">
        <v>65</v>
      </c>
      <c r="C263" s="207">
        <v>137.09</v>
      </c>
      <c r="D263" s="61">
        <v>0.47</v>
      </c>
      <c r="E263" s="61">
        <v>8.7799999999999994</v>
      </c>
      <c r="F263" s="168">
        <v>10.15</v>
      </c>
      <c r="G263" s="207">
        <v>134.03</v>
      </c>
      <c r="H263" s="61">
        <v>0.28999999999999998</v>
      </c>
      <c r="I263" s="61">
        <v>8.9</v>
      </c>
      <c r="J263" s="168">
        <v>10.27</v>
      </c>
      <c r="K263" s="219"/>
      <c r="L263" s="219"/>
      <c r="M263" s="219"/>
    </row>
    <row r="264" spans="1:13" x14ac:dyDescent="0.25">
      <c r="A264" s="414"/>
      <c r="B264" s="54" t="s">
        <v>66</v>
      </c>
      <c r="C264" s="208">
        <v>137.72</v>
      </c>
      <c r="D264" s="27">
        <v>0.45</v>
      </c>
      <c r="E264" s="27">
        <v>9.2799999999999994</v>
      </c>
      <c r="F264" s="33">
        <v>9.2799999999999994</v>
      </c>
      <c r="G264" s="208">
        <v>134.66999999999999</v>
      </c>
      <c r="H264" s="27">
        <v>0.48</v>
      </c>
      <c r="I264" s="27">
        <v>9.43</v>
      </c>
      <c r="J264" s="33">
        <v>9.43</v>
      </c>
      <c r="M264" s="219"/>
    </row>
    <row r="265" spans="1:13" x14ac:dyDescent="0.25">
      <c r="A265" s="420">
        <v>2024</v>
      </c>
      <c r="B265" s="321" t="s">
        <v>55</v>
      </c>
      <c r="C265" s="225">
        <v>138.97999999999999</v>
      </c>
      <c r="D265" s="332">
        <v>0.92</v>
      </c>
      <c r="E265" s="222">
        <v>0.92</v>
      </c>
      <c r="F265" s="231">
        <v>8.35</v>
      </c>
      <c r="G265" s="332">
        <v>135.59</v>
      </c>
      <c r="H265" s="222">
        <v>0.68</v>
      </c>
      <c r="I265" s="332">
        <v>0.68</v>
      </c>
      <c r="J265" s="231">
        <v>8.17</v>
      </c>
    </row>
    <row r="266" spans="1:13" x14ac:dyDescent="0.25">
      <c r="A266" s="421"/>
      <c r="B266" s="32" t="s">
        <v>56</v>
      </c>
      <c r="C266" s="35">
        <v>140.49</v>
      </c>
      <c r="D266" s="35">
        <v>1.0900000000000001</v>
      </c>
      <c r="E266" s="35">
        <v>2.0099999999999998</v>
      </c>
      <c r="F266" s="257">
        <v>7.74</v>
      </c>
      <c r="G266" s="35">
        <v>137.44999999999999</v>
      </c>
      <c r="H266" s="35">
        <v>1.37</v>
      </c>
      <c r="I266" s="35">
        <v>2.06</v>
      </c>
      <c r="J266" s="257">
        <v>7.61</v>
      </c>
    </row>
    <row r="267" spans="1:13" x14ac:dyDescent="0.25">
      <c r="A267" s="421"/>
      <c r="B267" s="32" t="s">
        <v>57</v>
      </c>
      <c r="C267" s="35">
        <v>141.47999999999999</v>
      </c>
      <c r="D267" s="35">
        <v>0.7</v>
      </c>
      <c r="E267" s="35">
        <v>2.73</v>
      </c>
      <c r="F267" s="257">
        <v>7.36</v>
      </c>
      <c r="G267" s="35">
        <v>138.58000000000001</v>
      </c>
      <c r="H267" s="35">
        <v>0.82</v>
      </c>
      <c r="I267" s="35">
        <v>2.9</v>
      </c>
      <c r="J267" s="257">
        <v>7.38</v>
      </c>
    </row>
    <row r="268" spans="1:13" x14ac:dyDescent="0.25">
      <c r="A268" s="421"/>
      <c r="B268" s="32" t="s">
        <v>58</v>
      </c>
      <c r="C268" s="35">
        <v>142.32</v>
      </c>
      <c r="D268" s="35">
        <v>0.59</v>
      </c>
      <c r="E268" s="35">
        <v>3.34</v>
      </c>
      <c r="F268" s="257">
        <v>7.16</v>
      </c>
      <c r="G268" s="35">
        <v>139.46</v>
      </c>
      <c r="H268" s="35">
        <v>0.64</v>
      </c>
      <c r="I268" s="35">
        <v>3.56</v>
      </c>
      <c r="J268" s="257">
        <v>7.11</v>
      </c>
    </row>
    <row r="269" spans="1:13" x14ac:dyDescent="0.25">
      <c r="A269" s="421"/>
      <c r="B269" s="32" t="s">
        <v>59</v>
      </c>
      <c r="C269" s="35">
        <v>142.91999999999999</v>
      </c>
      <c r="D269" s="35">
        <v>0.43</v>
      </c>
      <c r="E269" s="35">
        <v>3.78</v>
      </c>
      <c r="F269" s="257">
        <v>7.16</v>
      </c>
      <c r="G269" s="35">
        <v>140.11000000000001</v>
      </c>
      <c r="H269" s="35">
        <v>0.46</v>
      </c>
      <c r="I269" s="35">
        <v>4.04</v>
      </c>
      <c r="J269" s="257">
        <v>7.24</v>
      </c>
    </row>
    <row r="270" spans="1:13" x14ac:dyDescent="0.25">
      <c r="A270" s="421"/>
      <c r="B270" s="32" t="s">
        <v>60</v>
      </c>
      <c r="C270" s="35">
        <v>143.38</v>
      </c>
      <c r="D270" s="35">
        <v>0.32</v>
      </c>
      <c r="E270" s="35">
        <v>4.12</v>
      </c>
      <c r="F270" s="257">
        <v>7.18</v>
      </c>
      <c r="G270" s="35">
        <v>140.71</v>
      </c>
      <c r="H270" s="35">
        <v>0.43</v>
      </c>
      <c r="I270" s="35">
        <v>4.4800000000000004</v>
      </c>
      <c r="J270" s="257">
        <v>7.44</v>
      </c>
    </row>
    <row r="271" spans="1:13" x14ac:dyDescent="0.25">
      <c r="A271" s="421"/>
      <c r="B271" s="32" t="s">
        <v>61</v>
      </c>
      <c r="C271" s="35">
        <v>143.66999999999999</v>
      </c>
      <c r="D271" s="35">
        <v>0.2</v>
      </c>
      <c r="E271" s="35">
        <v>4.32</v>
      </c>
      <c r="F271" s="257">
        <v>6.86</v>
      </c>
      <c r="G271" s="35">
        <v>141.03</v>
      </c>
      <c r="H271" s="35">
        <v>0.23</v>
      </c>
      <c r="I271" s="35">
        <v>4.72</v>
      </c>
      <c r="J271" s="257">
        <v>7.13</v>
      </c>
    </row>
    <row r="272" spans="1:13" x14ac:dyDescent="0.25">
      <c r="A272" s="421"/>
      <c r="B272" s="32" t="s">
        <v>62</v>
      </c>
      <c r="C272" s="35">
        <v>143.66999999999999</v>
      </c>
      <c r="D272" s="35">
        <v>0</v>
      </c>
      <c r="E272" s="35">
        <v>4.33</v>
      </c>
      <c r="F272" s="257">
        <v>6.12</v>
      </c>
      <c r="G272" s="35">
        <v>141.05000000000001</v>
      </c>
      <c r="H272" s="35">
        <v>0.02</v>
      </c>
      <c r="I272" s="35">
        <v>4.74</v>
      </c>
      <c r="J272" s="257">
        <v>6.42</v>
      </c>
    </row>
    <row r="273" spans="1:12" x14ac:dyDescent="0.25">
      <c r="A273" s="421"/>
      <c r="B273" s="351" t="s">
        <v>63</v>
      </c>
      <c r="C273" s="35">
        <v>144.02000000000001</v>
      </c>
      <c r="D273" s="35">
        <v>0.24</v>
      </c>
      <c r="E273" s="35">
        <v>4.58</v>
      </c>
      <c r="F273" s="257">
        <v>5.81</v>
      </c>
      <c r="G273" s="35">
        <v>141.52000000000001</v>
      </c>
      <c r="H273" s="35">
        <v>0.33</v>
      </c>
      <c r="I273" s="35">
        <v>5.08</v>
      </c>
      <c r="J273" s="257">
        <v>6.12</v>
      </c>
    </row>
    <row r="274" spans="1:12" x14ac:dyDescent="0.25">
      <c r="A274" s="421"/>
      <c r="B274" s="351" t="s">
        <v>64</v>
      </c>
      <c r="C274" s="35">
        <v>143.83000000000001</v>
      </c>
      <c r="D274" s="35">
        <v>-0.13</v>
      </c>
      <c r="E274" s="35">
        <v>4.4400000000000004</v>
      </c>
      <c r="F274" s="257">
        <v>5.41</v>
      </c>
      <c r="G274" s="35">
        <v>141.4</v>
      </c>
      <c r="H274" s="35">
        <v>-0.08</v>
      </c>
      <c r="I274" s="35">
        <v>4.99</v>
      </c>
      <c r="J274" s="257">
        <v>5.8</v>
      </c>
    </row>
    <row r="275" spans="1:12" x14ac:dyDescent="0.25">
      <c r="A275" s="421"/>
      <c r="B275" s="351" t="s">
        <v>65</v>
      </c>
      <c r="C275" s="35">
        <v>144.22</v>
      </c>
      <c r="D275" s="35">
        <v>0.27</v>
      </c>
      <c r="E275" s="35">
        <v>4.72</v>
      </c>
      <c r="F275" s="257">
        <v>5.2</v>
      </c>
      <c r="G275" s="35">
        <v>141.80000000000001</v>
      </c>
      <c r="H275" s="35">
        <v>0.28000000000000003</v>
      </c>
      <c r="I275" s="35">
        <v>5.29</v>
      </c>
      <c r="J275" s="257">
        <v>5.8</v>
      </c>
    </row>
    <row r="276" spans="1:12" x14ac:dyDescent="0.25">
      <c r="A276" s="422"/>
      <c r="B276" s="47" t="s">
        <v>66</v>
      </c>
      <c r="C276" s="41">
        <v>144.88</v>
      </c>
      <c r="D276" s="39">
        <v>0.46</v>
      </c>
      <c r="E276" s="39">
        <v>5.2</v>
      </c>
      <c r="F276" s="42">
        <v>5.2</v>
      </c>
      <c r="G276" s="41">
        <v>142.33000000000001</v>
      </c>
      <c r="H276" s="39">
        <v>0.37</v>
      </c>
      <c r="I276" s="39">
        <v>5.69</v>
      </c>
      <c r="J276" s="42">
        <v>5.69</v>
      </c>
    </row>
    <row r="277" spans="1:12" x14ac:dyDescent="0.25">
      <c r="A277" s="420">
        <v>2025</v>
      </c>
      <c r="B277" s="344" t="s">
        <v>55</v>
      </c>
      <c r="C277" s="245">
        <v>146.24</v>
      </c>
      <c r="D277" s="332">
        <v>0.94</v>
      </c>
      <c r="E277" s="222">
        <v>0.94</v>
      </c>
      <c r="F277" s="231">
        <v>5.22</v>
      </c>
      <c r="G277" s="382">
        <v>143.6</v>
      </c>
      <c r="H277" s="222">
        <v>0.89</v>
      </c>
      <c r="I277" s="332">
        <v>0.89</v>
      </c>
      <c r="J277" s="231">
        <v>5.9</v>
      </c>
    </row>
    <row r="278" spans="1:12" x14ac:dyDescent="0.25">
      <c r="A278" s="421"/>
      <c r="B278" s="167" t="s">
        <v>56</v>
      </c>
      <c r="C278" s="35">
        <v>147.9</v>
      </c>
      <c r="D278" s="35">
        <v>1.1399999999999999</v>
      </c>
      <c r="E278" s="35">
        <v>2.08</v>
      </c>
      <c r="F278" s="257">
        <v>5.28</v>
      </c>
      <c r="G278" s="256">
        <v>145.79</v>
      </c>
      <c r="H278" s="35">
        <v>1.53</v>
      </c>
      <c r="I278" s="35">
        <v>2.4300000000000002</v>
      </c>
      <c r="J278" s="257">
        <v>6.07</v>
      </c>
    </row>
    <row r="279" spans="1:12" x14ac:dyDescent="0.25">
      <c r="A279" s="421"/>
      <c r="B279" s="167" t="s">
        <v>57</v>
      </c>
      <c r="C279" s="35">
        <v>148.68</v>
      </c>
      <c r="D279" s="35">
        <v>0.52</v>
      </c>
      <c r="E279" s="35">
        <v>2.62</v>
      </c>
      <c r="F279" s="257">
        <v>5.09</v>
      </c>
      <c r="G279" s="256">
        <v>146.21</v>
      </c>
      <c r="H279" s="35">
        <v>0.28999999999999998</v>
      </c>
      <c r="I279" s="35">
        <v>2.72</v>
      </c>
      <c r="J279" s="257">
        <v>5.51</v>
      </c>
    </row>
    <row r="280" spans="1:12" x14ac:dyDescent="0.25">
      <c r="A280" s="421"/>
      <c r="B280" s="167" t="s">
        <v>58</v>
      </c>
      <c r="C280" s="35">
        <v>149.66</v>
      </c>
      <c r="D280" s="35">
        <v>0.66</v>
      </c>
      <c r="E280" s="35">
        <v>3.3</v>
      </c>
      <c r="F280" s="257">
        <v>5.16</v>
      </c>
      <c r="G280" s="256">
        <v>147.36000000000001</v>
      </c>
      <c r="H280" s="35">
        <v>0.78</v>
      </c>
      <c r="I280" s="35">
        <v>3.53</v>
      </c>
      <c r="J280" s="257">
        <v>5.66</v>
      </c>
    </row>
    <row r="281" spans="1:12" x14ac:dyDescent="0.25">
      <c r="A281" s="421"/>
      <c r="B281" s="167" t="s">
        <v>59</v>
      </c>
      <c r="C281" s="35">
        <v>150.13999999999999</v>
      </c>
      <c r="D281" s="35">
        <v>0.32</v>
      </c>
      <c r="E281" s="35">
        <v>3.63</v>
      </c>
      <c r="F281" s="257">
        <v>5.05</v>
      </c>
      <c r="G281" s="256">
        <v>147.77000000000001</v>
      </c>
      <c r="H281" s="35">
        <v>0.28000000000000003</v>
      </c>
      <c r="I281" s="35">
        <v>3.82</v>
      </c>
      <c r="J281" s="257">
        <v>5.47</v>
      </c>
    </row>
    <row r="282" spans="1:12" x14ac:dyDescent="0.25">
      <c r="A282" s="421"/>
      <c r="B282" s="167" t="s">
        <v>60</v>
      </c>
      <c r="C282" s="35">
        <v>150.30000000000001</v>
      </c>
      <c r="D282" s="35">
        <v>0.1</v>
      </c>
      <c r="E282" s="35">
        <v>3.74</v>
      </c>
      <c r="F282" s="257">
        <v>4.82</v>
      </c>
      <c r="G282" s="256">
        <v>148.02000000000001</v>
      </c>
      <c r="H282" s="35">
        <v>0.17</v>
      </c>
      <c r="I282" s="35">
        <v>3.99</v>
      </c>
      <c r="J282" s="257">
        <v>5.2</v>
      </c>
    </row>
    <row r="283" spans="1:12" x14ac:dyDescent="0.25">
      <c r="A283" s="421"/>
      <c r="B283" s="167" t="s">
        <v>61</v>
      </c>
      <c r="C283" s="35">
        <v>150.71</v>
      </c>
      <c r="D283" s="35">
        <v>0.28000000000000003</v>
      </c>
      <c r="E283" s="35">
        <v>4.0199999999999996</v>
      </c>
      <c r="F283" s="257">
        <v>4.9000000000000004</v>
      </c>
      <c r="G283" s="256">
        <v>148.44999999999999</v>
      </c>
      <c r="H283" s="35">
        <v>0.28999999999999998</v>
      </c>
      <c r="I283" s="35">
        <v>4.3</v>
      </c>
      <c r="J283" s="257">
        <v>5.27</v>
      </c>
    </row>
    <row r="284" spans="1:12" x14ac:dyDescent="0.25">
      <c r="A284" s="421"/>
      <c r="B284" s="167" t="s">
        <v>62</v>
      </c>
      <c r="C284" s="35">
        <v>150.99</v>
      </c>
      <c r="D284" s="35">
        <v>0.19</v>
      </c>
      <c r="E284" s="35">
        <v>4.22</v>
      </c>
      <c r="F284" s="257">
        <v>5.0999999999999996</v>
      </c>
      <c r="G284" s="260">
        <v>148.6</v>
      </c>
      <c r="H284" s="35">
        <v>0.1</v>
      </c>
      <c r="I284" s="35">
        <v>4.4000000000000004</v>
      </c>
      <c r="J284" s="168">
        <v>5.35</v>
      </c>
    </row>
    <row r="285" spans="1:12" x14ac:dyDescent="0.25">
      <c r="A285" s="422"/>
      <c r="B285" s="47" t="s">
        <v>63</v>
      </c>
      <c r="C285" s="39">
        <v>151.47999999999999</v>
      </c>
      <c r="D285" s="39">
        <v>0.32</v>
      </c>
      <c r="E285" s="39">
        <v>4.55</v>
      </c>
      <c r="F285" s="42">
        <v>5.18</v>
      </c>
      <c r="G285" s="41">
        <v>149.18</v>
      </c>
      <c r="H285" s="39">
        <v>0.39</v>
      </c>
      <c r="I285" s="39">
        <v>4.8099999999999996</v>
      </c>
      <c r="J285" s="42">
        <v>5.42</v>
      </c>
      <c r="K285" s="219"/>
    </row>
    <row r="286" spans="1:12" x14ac:dyDescent="0.25">
      <c r="L286" s="60"/>
    </row>
    <row r="287" spans="1:12" x14ac:dyDescent="0.25">
      <c r="A287" s="32" t="s">
        <v>67</v>
      </c>
      <c r="E287" s="61"/>
      <c r="F287" s="61"/>
      <c r="G287" s="61"/>
      <c r="H287" s="218"/>
      <c r="I287" s="61"/>
      <c r="J287" s="61"/>
    </row>
  </sheetData>
  <autoFilter ref="A12:J276" xr:uid="{00000000-0009-0000-0000-000002000000}"/>
  <mergeCells count="38">
    <mergeCell ref="H11:J11"/>
    <mergeCell ref="A13:A24"/>
    <mergeCell ref="A241:A252"/>
    <mergeCell ref="A37:A48"/>
    <mergeCell ref="A25:A36"/>
    <mergeCell ref="A229:A240"/>
    <mergeCell ref="A217:A228"/>
    <mergeCell ref="A133:A144"/>
    <mergeCell ref="A205:A216"/>
    <mergeCell ref="A193:A204"/>
    <mergeCell ref="A97:A108"/>
    <mergeCell ref="A109:A120"/>
    <mergeCell ref="A157:A168"/>
    <mergeCell ref="A145:A156"/>
    <mergeCell ref="A61:A72"/>
    <mergeCell ref="A265:A276"/>
    <mergeCell ref="A277:A285"/>
    <mergeCell ref="A2:J2"/>
    <mergeCell ref="A3:J3"/>
    <mergeCell ref="A4:J4"/>
    <mergeCell ref="A5:J5"/>
    <mergeCell ref="A7:J7"/>
    <mergeCell ref="A8:J8"/>
    <mergeCell ref="A9:J9"/>
    <mergeCell ref="A10:A12"/>
    <mergeCell ref="B10:B12"/>
    <mergeCell ref="C10:F10"/>
    <mergeCell ref="G10:J10"/>
    <mergeCell ref="C11:C12"/>
    <mergeCell ref="G11:G12"/>
    <mergeCell ref="D11:F11"/>
    <mergeCell ref="A253:A264"/>
    <mergeCell ref="A49:A60"/>
    <mergeCell ref="A181:A192"/>
    <mergeCell ref="A169:A180"/>
    <mergeCell ref="A85:A96"/>
    <mergeCell ref="A73:A84"/>
    <mergeCell ref="A121:A132"/>
  </mergeCells>
  <phoneticPr fontId="62" type="noConversion"/>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H341"/>
  <sheetViews>
    <sheetView showGridLines="0" zoomScale="120" zoomScaleNormal="120" workbookViewId="0">
      <pane xSplit="2" ySplit="12" topLeftCell="K321" activePane="bottomRight" state="frozen"/>
      <selection pane="topRight" activeCell="C1" sqref="C1"/>
      <selection pane="bottomLeft" activeCell="A13" sqref="A13"/>
      <selection pane="bottomRight" activeCell="R329" sqref="R329"/>
    </sheetView>
  </sheetViews>
  <sheetFormatPr baseColWidth="10" defaultColWidth="10.85546875" defaultRowHeight="12.75" x14ac:dyDescent="0.25"/>
  <cols>
    <col min="1" max="1" width="15.42578125" style="32" customWidth="1"/>
    <col min="2" max="2" width="14.140625" style="32" customWidth="1"/>
    <col min="3" max="34" width="11.7109375" style="32" customWidth="1"/>
    <col min="35" max="16384" width="10.85546875" style="32"/>
  </cols>
  <sheetData>
    <row r="2" spans="1:34" s="48" customFormat="1" ht="15" x14ac:dyDescent="0.25">
      <c r="A2" s="423" t="s">
        <v>46</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5"/>
    </row>
    <row r="3" spans="1:34" s="48" customFormat="1" ht="15" x14ac:dyDescent="0.25">
      <c r="A3" s="426" t="s">
        <v>47</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8"/>
    </row>
    <row r="4" spans="1:34" s="48" customFormat="1" ht="15" x14ac:dyDescent="0.25">
      <c r="A4" s="426" t="s">
        <v>15</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8"/>
    </row>
    <row r="5" spans="1:34" s="48" customFormat="1" ht="15" x14ac:dyDescent="0.25">
      <c r="A5" s="426" t="s">
        <v>48</v>
      </c>
      <c r="B5" s="427"/>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8"/>
    </row>
    <row r="6" spans="1:34" s="48" customFormat="1" ht="15" x14ac:dyDescent="0.25">
      <c r="A6" s="49"/>
      <c r="AH6" s="63"/>
    </row>
    <row r="7" spans="1:34" s="48" customFormat="1" ht="15" x14ac:dyDescent="0.25">
      <c r="A7" s="429" t="s">
        <v>231</v>
      </c>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1"/>
    </row>
    <row r="8" spans="1:34" s="48" customFormat="1" ht="15" x14ac:dyDescent="0.25">
      <c r="A8" s="429" t="s">
        <v>232</v>
      </c>
      <c r="B8" s="430"/>
      <c r="C8" s="430"/>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1"/>
    </row>
    <row r="9" spans="1:34" s="48" customFormat="1" ht="15.75" thickBot="1" x14ac:dyDescent="0.3">
      <c r="A9" s="429" t="s">
        <v>257</v>
      </c>
      <c r="B9" s="430"/>
      <c r="C9" s="430"/>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c r="AG9" s="430"/>
      <c r="AH9" s="431"/>
    </row>
    <row r="10" spans="1:34" s="48" customFormat="1" ht="15.75" thickBot="1" x14ac:dyDescent="0.3">
      <c r="A10" s="473" t="s">
        <v>86</v>
      </c>
      <c r="B10" s="476" t="s">
        <v>77</v>
      </c>
      <c r="C10" s="461" t="s">
        <v>50</v>
      </c>
      <c r="D10" s="462"/>
      <c r="E10" s="462"/>
      <c r="F10" s="462"/>
      <c r="G10" s="462"/>
      <c r="H10" s="462"/>
      <c r="I10" s="462"/>
      <c r="J10" s="462"/>
      <c r="K10" s="462"/>
      <c r="L10" s="462"/>
      <c r="M10" s="462"/>
      <c r="N10" s="462"/>
      <c r="O10" s="462"/>
      <c r="P10" s="462"/>
      <c r="Q10" s="463"/>
      <c r="R10" s="463"/>
      <c r="S10" s="461" t="s">
        <v>233</v>
      </c>
      <c r="T10" s="462"/>
      <c r="U10" s="462"/>
      <c r="V10" s="462"/>
      <c r="W10" s="462"/>
      <c r="X10" s="462"/>
      <c r="Y10" s="462"/>
      <c r="Z10" s="462"/>
      <c r="AA10" s="462"/>
      <c r="AB10" s="462"/>
      <c r="AC10" s="462"/>
      <c r="AD10" s="462"/>
      <c r="AE10" s="464"/>
      <c r="AF10" s="464"/>
      <c r="AG10" s="465"/>
      <c r="AH10" s="466"/>
    </row>
    <row r="11" spans="1:34" s="48" customFormat="1" ht="15" x14ac:dyDescent="0.25">
      <c r="A11" s="474"/>
      <c r="B11" s="476"/>
      <c r="C11" s="467" t="s">
        <v>68</v>
      </c>
      <c r="D11" s="468"/>
      <c r="E11" s="468"/>
      <c r="F11" s="468"/>
      <c r="G11" s="469" t="s">
        <v>90</v>
      </c>
      <c r="H11" s="468"/>
      <c r="I11" s="468"/>
      <c r="J11" s="470"/>
      <c r="K11" s="469" t="s">
        <v>69</v>
      </c>
      <c r="L11" s="468"/>
      <c r="M11" s="468"/>
      <c r="N11" s="470"/>
      <c r="O11" s="469" t="s">
        <v>70</v>
      </c>
      <c r="P11" s="468"/>
      <c r="Q11" s="468"/>
      <c r="R11" s="470"/>
      <c r="S11" s="468" t="s">
        <v>68</v>
      </c>
      <c r="T11" s="468"/>
      <c r="U11" s="468"/>
      <c r="V11" s="470"/>
      <c r="W11" s="469" t="s">
        <v>90</v>
      </c>
      <c r="X11" s="468"/>
      <c r="Y11" s="468"/>
      <c r="Z11" s="470"/>
      <c r="AA11" s="469" t="s">
        <v>69</v>
      </c>
      <c r="AB11" s="468"/>
      <c r="AC11" s="468"/>
      <c r="AD11" s="470"/>
      <c r="AE11" s="471" t="s">
        <v>70</v>
      </c>
      <c r="AF11" s="471"/>
      <c r="AG11" s="471"/>
      <c r="AH11" s="472"/>
    </row>
    <row r="12" spans="1:34" s="48" customFormat="1" ht="30.75" thickBot="1" x14ac:dyDescent="0.3">
      <c r="A12" s="475"/>
      <c r="B12" s="477"/>
      <c r="C12" s="20" t="s">
        <v>93</v>
      </c>
      <c r="D12" s="21" t="s">
        <v>94</v>
      </c>
      <c r="E12" s="21" t="s">
        <v>95</v>
      </c>
      <c r="F12" s="341" t="s">
        <v>96</v>
      </c>
      <c r="G12" s="326" t="s">
        <v>93</v>
      </c>
      <c r="H12" s="326" t="s">
        <v>94</v>
      </c>
      <c r="I12" s="326" t="s">
        <v>95</v>
      </c>
      <c r="J12" s="326" t="s">
        <v>96</v>
      </c>
      <c r="K12" s="326" t="s">
        <v>93</v>
      </c>
      <c r="L12" s="326" t="s">
        <v>94</v>
      </c>
      <c r="M12" s="326" t="s">
        <v>95</v>
      </c>
      <c r="N12" s="326" t="s">
        <v>96</v>
      </c>
      <c r="O12" s="326" t="s">
        <v>93</v>
      </c>
      <c r="P12" s="326" t="s">
        <v>94</v>
      </c>
      <c r="Q12" s="326" t="s">
        <v>95</v>
      </c>
      <c r="R12" s="326" t="s">
        <v>96</v>
      </c>
      <c r="S12" s="324" t="s">
        <v>93</v>
      </c>
      <c r="T12" s="21" t="s">
        <v>94</v>
      </c>
      <c r="U12" s="21" t="s">
        <v>95</v>
      </c>
      <c r="V12" s="21" t="s">
        <v>96</v>
      </c>
      <c r="W12" s="21" t="s">
        <v>93</v>
      </c>
      <c r="X12" s="21" t="s">
        <v>94</v>
      </c>
      <c r="Y12" s="21" t="s">
        <v>95</v>
      </c>
      <c r="Z12" s="21" t="s">
        <v>96</v>
      </c>
      <c r="AA12" s="21" t="s">
        <v>93</v>
      </c>
      <c r="AB12" s="21" t="s">
        <v>94</v>
      </c>
      <c r="AC12" s="21" t="s">
        <v>95</v>
      </c>
      <c r="AD12" s="21" t="s">
        <v>96</v>
      </c>
      <c r="AE12" s="23" t="s">
        <v>93</v>
      </c>
      <c r="AF12" s="21" t="s">
        <v>94</v>
      </c>
      <c r="AG12" s="21" t="s">
        <v>95</v>
      </c>
      <c r="AH12" s="24" t="s">
        <v>96</v>
      </c>
    </row>
    <row r="13" spans="1:34" ht="18" customHeight="1" x14ac:dyDescent="0.25">
      <c r="A13" s="65" t="s">
        <v>97</v>
      </c>
      <c r="B13" s="262" t="s">
        <v>66</v>
      </c>
      <c r="C13" s="66">
        <v>34.9</v>
      </c>
      <c r="D13" s="57">
        <v>34.9</v>
      </c>
      <c r="E13" s="57">
        <v>36.21</v>
      </c>
      <c r="F13" s="57">
        <v>39.159999999999997</v>
      </c>
      <c r="G13" s="260">
        <v>0.65</v>
      </c>
      <c r="H13" s="61">
        <v>0.65</v>
      </c>
      <c r="I13" s="61">
        <v>1.05</v>
      </c>
      <c r="J13" s="168">
        <v>0</v>
      </c>
      <c r="K13" s="260">
        <v>17.690000000000001</v>
      </c>
      <c r="L13" s="61">
        <v>17.690000000000001</v>
      </c>
      <c r="M13" s="61">
        <v>16.14</v>
      </c>
      <c r="N13" s="168">
        <v>0</v>
      </c>
      <c r="O13" s="260">
        <v>17.690000000000001</v>
      </c>
      <c r="P13" s="61">
        <v>17.690000000000001</v>
      </c>
      <c r="Q13" s="61">
        <v>16.14</v>
      </c>
      <c r="R13" s="168">
        <v>0</v>
      </c>
      <c r="S13" s="35" t="s">
        <v>234</v>
      </c>
      <c r="T13" s="35" t="s">
        <v>234</v>
      </c>
      <c r="U13" s="35" t="s">
        <v>234</v>
      </c>
      <c r="V13" s="257" t="s">
        <v>234</v>
      </c>
      <c r="W13" s="252" t="s">
        <v>234</v>
      </c>
      <c r="X13" s="57" t="s">
        <v>234</v>
      </c>
      <c r="Y13" s="57" t="s">
        <v>234</v>
      </c>
      <c r="Z13" s="253" t="s">
        <v>234</v>
      </c>
      <c r="AA13" s="252" t="s">
        <v>234</v>
      </c>
      <c r="AB13" s="57" t="s">
        <v>234</v>
      </c>
      <c r="AC13" s="57" t="s">
        <v>234</v>
      </c>
      <c r="AD13" s="253" t="s">
        <v>234</v>
      </c>
      <c r="AE13" s="57" t="s">
        <v>234</v>
      </c>
      <c r="AF13" s="57" t="s">
        <v>234</v>
      </c>
      <c r="AG13" s="57" t="s">
        <v>234</v>
      </c>
      <c r="AH13" s="67" t="s">
        <v>234</v>
      </c>
    </row>
    <row r="14" spans="1:34" ht="18" customHeight="1" x14ac:dyDescent="0.25">
      <c r="A14" s="454" t="s">
        <v>98</v>
      </c>
      <c r="B14" s="263" t="s">
        <v>55</v>
      </c>
      <c r="C14" s="71">
        <v>35.82</v>
      </c>
      <c r="D14" s="72">
        <v>35.82</v>
      </c>
      <c r="E14" s="72">
        <v>37.020000000000003</v>
      </c>
      <c r="F14" s="72">
        <v>39.81</v>
      </c>
      <c r="G14" s="254">
        <v>2.64</v>
      </c>
      <c r="H14" s="72">
        <v>2.64</v>
      </c>
      <c r="I14" s="72">
        <v>2.23</v>
      </c>
      <c r="J14" s="255">
        <v>1.66</v>
      </c>
      <c r="K14" s="254">
        <v>2.64</v>
      </c>
      <c r="L14" s="72">
        <v>2.64</v>
      </c>
      <c r="M14" s="74">
        <v>2.23</v>
      </c>
      <c r="N14" s="255">
        <v>1.66</v>
      </c>
      <c r="O14" s="254">
        <v>18.510000000000002</v>
      </c>
      <c r="P14" s="72">
        <v>18.510000000000002</v>
      </c>
      <c r="Q14" s="72">
        <v>16.690000000000001</v>
      </c>
      <c r="R14" s="255">
        <v>0</v>
      </c>
      <c r="S14" s="72" t="s">
        <v>234</v>
      </c>
      <c r="T14" s="72" t="s">
        <v>234</v>
      </c>
      <c r="U14" s="72" t="s">
        <v>234</v>
      </c>
      <c r="V14" s="255" t="s">
        <v>234</v>
      </c>
      <c r="W14" s="254" t="s">
        <v>234</v>
      </c>
      <c r="X14" s="72" t="s">
        <v>234</v>
      </c>
      <c r="Y14" s="72" t="s">
        <v>234</v>
      </c>
      <c r="Z14" s="255" t="s">
        <v>234</v>
      </c>
      <c r="AA14" s="254" t="s">
        <v>234</v>
      </c>
      <c r="AB14" s="72" t="s">
        <v>234</v>
      </c>
      <c r="AC14" s="72" t="s">
        <v>234</v>
      </c>
      <c r="AD14" s="255" t="s">
        <v>234</v>
      </c>
      <c r="AE14" s="72" t="s">
        <v>234</v>
      </c>
      <c r="AF14" s="72" t="s">
        <v>234</v>
      </c>
      <c r="AG14" s="72" t="s">
        <v>234</v>
      </c>
      <c r="AH14" s="73" t="s">
        <v>234</v>
      </c>
    </row>
    <row r="15" spans="1:34" ht="18" customHeight="1" x14ac:dyDescent="0.25">
      <c r="A15" s="455"/>
      <c r="B15" s="264" t="s">
        <v>56</v>
      </c>
      <c r="C15" s="69">
        <v>36.47</v>
      </c>
      <c r="D15" s="35">
        <v>36.47</v>
      </c>
      <c r="E15" s="35">
        <v>37.68</v>
      </c>
      <c r="F15" s="35">
        <v>40.340000000000003</v>
      </c>
      <c r="G15" s="256">
        <v>1.81</v>
      </c>
      <c r="H15" s="35">
        <v>1.81</v>
      </c>
      <c r="I15" s="35">
        <v>1.8</v>
      </c>
      <c r="J15" s="257">
        <v>1.33</v>
      </c>
      <c r="K15" s="256">
        <v>4.49</v>
      </c>
      <c r="L15" s="35">
        <v>4.49</v>
      </c>
      <c r="M15" s="35">
        <v>4.07</v>
      </c>
      <c r="N15" s="257">
        <v>3.01</v>
      </c>
      <c r="O15" s="256">
        <v>17.03</v>
      </c>
      <c r="P15" s="35">
        <v>17.03</v>
      </c>
      <c r="Q15" s="35">
        <v>14.83</v>
      </c>
      <c r="R15" s="257">
        <v>0</v>
      </c>
      <c r="S15" s="35" t="s">
        <v>234</v>
      </c>
      <c r="T15" s="35" t="s">
        <v>234</v>
      </c>
      <c r="U15" s="35" t="s">
        <v>234</v>
      </c>
      <c r="V15" s="257" t="s">
        <v>234</v>
      </c>
      <c r="W15" s="256" t="s">
        <v>234</v>
      </c>
      <c r="X15" s="35" t="s">
        <v>234</v>
      </c>
      <c r="Y15" s="35" t="s">
        <v>234</v>
      </c>
      <c r="Z15" s="257" t="s">
        <v>234</v>
      </c>
      <c r="AA15" s="256" t="s">
        <v>234</v>
      </c>
      <c r="AB15" s="35" t="s">
        <v>234</v>
      </c>
      <c r="AC15" s="35" t="s">
        <v>234</v>
      </c>
      <c r="AD15" s="257" t="s">
        <v>234</v>
      </c>
      <c r="AE15" s="35" t="s">
        <v>234</v>
      </c>
      <c r="AF15" s="35" t="s">
        <v>234</v>
      </c>
      <c r="AG15" s="35" t="s">
        <v>234</v>
      </c>
      <c r="AH15" s="70" t="s">
        <v>234</v>
      </c>
    </row>
    <row r="16" spans="1:34" ht="18" customHeight="1" x14ac:dyDescent="0.25">
      <c r="A16" s="455"/>
      <c r="B16" s="264" t="s">
        <v>57</v>
      </c>
      <c r="C16" s="69">
        <v>36.840000000000003</v>
      </c>
      <c r="D16" s="35">
        <v>36.840000000000003</v>
      </c>
      <c r="E16" s="35">
        <v>38.03</v>
      </c>
      <c r="F16" s="35">
        <v>40.76</v>
      </c>
      <c r="G16" s="256">
        <v>1.01</v>
      </c>
      <c r="H16" s="35">
        <v>1.01</v>
      </c>
      <c r="I16" s="35">
        <v>0.92</v>
      </c>
      <c r="J16" s="257">
        <v>1.03</v>
      </c>
      <c r="K16" s="256">
        <v>5.54</v>
      </c>
      <c r="L16" s="35">
        <v>5.54</v>
      </c>
      <c r="M16" s="35">
        <v>5.0199999999999996</v>
      </c>
      <c r="N16" s="257">
        <v>4.07</v>
      </c>
      <c r="O16" s="256">
        <v>14.74</v>
      </c>
      <c r="P16" s="35">
        <v>14.74</v>
      </c>
      <c r="Q16" s="35">
        <v>13.21</v>
      </c>
      <c r="R16" s="257">
        <v>0</v>
      </c>
      <c r="S16" s="35" t="s">
        <v>234</v>
      </c>
      <c r="T16" s="35" t="s">
        <v>234</v>
      </c>
      <c r="U16" s="35" t="s">
        <v>234</v>
      </c>
      <c r="V16" s="257" t="s">
        <v>234</v>
      </c>
      <c r="W16" s="256" t="s">
        <v>234</v>
      </c>
      <c r="X16" s="35" t="s">
        <v>234</v>
      </c>
      <c r="Y16" s="35" t="s">
        <v>234</v>
      </c>
      <c r="Z16" s="257" t="s">
        <v>234</v>
      </c>
      <c r="AA16" s="256" t="s">
        <v>234</v>
      </c>
      <c r="AB16" s="35" t="s">
        <v>234</v>
      </c>
      <c r="AC16" s="35" t="s">
        <v>234</v>
      </c>
      <c r="AD16" s="257" t="s">
        <v>234</v>
      </c>
      <c r="AE16" s="35" t="s">
        <v>234</v>
      </c>
      <c r="AF16" s="35" t="s">
        <v>234</v>
      </c>
      <c r="AG16" s="35" t="s">
        <v>234</v>
      </c>
      <c r="AH16" s="70" t="s">
        <v>234</v>
      </c>
    </row>
    <row r="17" spans="1:34" ht="18" customHeight="1" x14ac:dyDescent="0.25">
      <c r="A17" s="455"/>
      <c r="B17" s="264" t="s">
        <v>58</v>
      </c>
      <c r="C17" s="69">
        <v>37.08</v>
      </c>
      <c r="D17" s="35">
        <v>37.08</v>
      </c>
      <c r="E17" s="35">
        <v>38.340000000000003</v>
      </c>
      <c r="F17" s="35">
        <v>41.07</v>
      </c>
      <c r="G17" s="256">
        <v>0.67</v>
      </c>
      <c r="H17" s="35">
        <v>0.67</v>
      </c>
      <c r="I17" s="35">
        <v>0.81</v>
      </c>
      <c r="J17" s="257">
        <v>0.76</v>
      </c>
      <c r="K17" s="256">
        <v>6.25</v>
      </c>
      <c r="L17" s="35">
        <v>6.25</v>
      </c>
      <c r="M17" s="35">
        <v>5.87</v>
      </c>
      <c r="N17" s="257">
        <v>4.8600000000000003</v>
      </c>
      <c r="O17" s="256">
        <v>11.35</v>
      </c>
      <c r="P17" s="35">
        <v>11.35</v>
      </c>
      <c r="Q17" s="35">
        <v>11.4</v>
      </c>
      <c r="R17" s="257">
        <v>0</v>
      </c>
      <c r="S17" s="35" t="s">
        <v>234</v>
      </c>
      <c r="T17" s="35" t="s">
        <v>234</v>
      </c>
      <c r="U17" s="35" t="s">
        <v>234</v>
      </c>
      <c r="V17" s="257" t="s">
        <v>234</v>
      </c>
      <c r="W17" s="256" t="s">
        <v>234</v>
      </c>
      <c r="X17" s="35" t="s">
        <v>234</v>
      </c>
      <c r="Y17" s="35" t="s">
        <v>234</v>
      </c>
      <c r="Z17" s="257" t="s">
        <v>234</v>
      </c>
      <c r="AA17" s="256" t="s">
        <v>234</v>
      </c>
      <c r="AB17" s="35" t="s">
        <v>234</v>
      </c>
      <c r="AC17" s="35" t="s">
        <v>234</v>
      </c>
      <c r="AD17" s="257" t="s">
        <v>234</v>
      </c>
      <c r="AE17" s="35" t="s">
        <v>234</v>
      </c>
      <c r="AF17" s="35" t="s">
        <v>234</v>
      </c>
      <c r="AG17" s="35" t="s">
        <v>234</v>
      </c>
      <c r="AH17" s="70" t="s">
        <v>234</v>
      </c>
    </row>
    <row r="18" spans="1:34" ht="18" customHeight="1" x14ac:dyDescent="0.25">
      <c r="A18" s="455"/>
      <c r="B18" s="264" t="s">
        <v>59</v>
      </c>
      <c r="C18" s="69">
        <v>37.24</v>
      </c>
      <c r="D18" s="35">
        <v>37.24</v>
      </c>
      <c r="E18" s="35">
        <v>38.51</v>
      </c>
      <c r="F18" s="35">
        <v>41.29</v>
      </c>
      <c r="G18" s="256">
        <v>0.42</v>
      </c>
      <c r="H18" s="35">
        <v>0.42</v>
      </c>
      <c r="I18" s="35">
        <v>0.46</v>
      </c>
      <c r="J18" s="257">
        <v>0.55000000000000004</v>
      </c>
      <c r="K18" s="256">
        <v>6.69</v>
      </c>
      <c r="L18" s="35">
        <v>6.69</v>
      </c>
      <c r="M18" s="35">
        <v>6.36</v>
      </c>
      <c r="N18" s="257">
        <v>5.44</v>
      </c>
      <c r="O18" s="256">
        <v>9.84</v>
      </c>
      <c r="P18" s="35">
        <v>9.84</v>
      </c>
      <c r="Q18" s="35">
        <v>10.36</v>
      </c>
      <c r="R18" s="257">
        <v>0</v>
      </c>
      <c r="S18" s="35" t="s">
        <v>234</v>
      </c>
      <c r="T18" s="35" t="s">
        <v>234</v>
      </c>
      <c r="U18" s="35" t="s">
        <v>234</v>
      </c>
      <c r="V18" s="257" t="s">
        <v>234</v>
      </c>
      <c r="W18" s="256" t="s">
        <v>234</v>
      </c>
      <c r="X18" s="35" t="s">
        <v>234</v>
      </c>
      <c r="Y18" s="35" t="s">
        <v>234</v>
      </c>
      <c r="Z18" s="257" t="s">
        <v>234</v>
      </c>
      <c r="AA18" s="256" t="s">
        <v>234</v>
      </c>
      <c r="AB18" s="35" t="s">
        <v>234</v>
      </c>
      <c r="AC18" s="35" t="s">
        <v>234</v>
      </c>
      <c r="AD18" s="257" t="s">
        <v>234</v>
      </c>
      <c r="AE18" s="35" t="s">
        <v>234</v>
      </c>
      <c r="AF18" s="35" t="s">
        <v>234</v>
      </c>
      <c r="AG18" s="35" t="s">
        <v>234</v>
      </c>
      <c r="AH18" s="70" t="s">
        <v>234</v>
      </c>
    </row>
    <row r="19" spans="1:34" ht="18" customHeight="1" x14ac:dyDescent="0.25">
      <c r="A19" s="455"/>
      <c r="B19" s="264" t="s">
        <v>60</v>
      </c>
      <c r="C19" s="69">
        <v>37.340000000000003</v>
      </c>
      <c r="D19" s="35">
        <v>37.340000000000003</v>
      </c>
      <c r="E19" s="35">
        <v>38.61</v>
      </c>
      <c r="F19" s="35">
        <v>41.46</v>
      </c>
      <c r="G19" s="256">
        <v>0.28000000000000003</v>
      </c>
      <c r="H19" s="35">
        <v>0.28000000000000003</v>
      </c>
      <c r="I19" s="35">
        <v>0.25</v>
      </c>
      <c r="J19" s="257">
        <v>0.4</v>
      </c>
      <c r="K19" s="256">
        <v>6.99</v>
      </c>
      <c r="L19" s="35">
        <v>6.99</v>
      </c>
      <c r="M19" s="35">
        <v>6.63</v>
      </c>
      <c r="N19" s="257">
        <v>5.86</v>
      </c>
      <c r="O19" s="256">
        <v>8.5399999999999991</v>
      </c>
      <c r="P19" s="35">
        <v>8.5399999999999991</v>
      </c>
      <c r="Q19" s="35">
        <v>9.4600000000000009</v>
      </c>
      <c r="R19" s="257">
        <v>0</v>
      </c>
      <c r="S19" s="35" t="s">
        <v>234</v>
      </c>
      <c r="T19" s="35" t="s">
        <v>234</v>
      </c>
      <c r="U19" s="35" t="s">
        <v>234</v>
      </c>
      <c r="V19" s="257" t="s">
        <v>234</v>
      </c>
      <c r="W19" s="256" t="s">
        <v>234</v>
      </c>
      <c r="X19" s="35" t="s">
        <v>234</v>
      </c>
      <c r="Y19" s="35" t="s">
        <v>234</v>
      </c>
      <c r="Z19" s="257" t="s">
        <v>234</v>
      </c>
      <c r="AA19" s="256" t="s">
        <v>234</v>
      </c>
      <c r="AB19" s="35" t="s">
        <v>234</v>
      </c>
      <c r="AC19" s="35" t="s">
        <v>234</v>
      </c>
      <c r="AD19" s="257" t="s">
        <v>234</v>
      </c>
      <c r="AE19" s="35" t="s">
        <v>234</v>
      </c>
      <c r="AF19" s="35" t="s">
        <v>234</v>
      </c>
      <c r="AG19" s="35" t="s">
        <v>234</v>
      </c>
      <c r="AH19" s="70" t="s">
        <v>234</v>
      </c>
    </row>
    <row r="20" spans="1:34" ht="18" customHeight="1" x14ac:dyDescent="0.25">
      <c r="A20" s="455"/>
      <c r="B20" s="264" t="s">
        <v>61</v>
      </c>
      <c r="C20" s="69">
        <v>37.43</v>
      </c>
      <c r="D20" s="35">
        <v>37.43</v>
      </c>
      <c r="E20" s="35">
        <v>38.700000000000003</v>
      </c>
      <c r="F20" s="35">
        <v>41.7</v>
      </c>
      <c r="G20" s="256">
        <v>0.25</v>
      </c>
      <c r="H20" s="35">
        <v>0.25</v>
      </c>
      <c r="I20" s="35">
        <v>0.22</v>
      </c>
      <c r="J20" s="257">
        <v>0.59</v>
      </c>
      <c r="K20" s="256">
        <v>7.25</v>
      </c>
      <c r="L20" s="35">
        <v>7.25</v>
      </c>
      <c r="M20" s="35">
        <v>6.86</v>
      </c>
      <c r="N20" s="257">
        <v>6.48</v>
      </c>
      <c r="O20" s="256">
        <v>8.51</v>
      </c>
      <c r="P20" s="35">
        <v>8.51</v>
      </c>
      <c r="Q20" s="35">
        <v>9.08</v>
      </c>
      <c r="R20" s="257">
        <v>0</v>
      </c>
      <c r="S20" s="35" t="s">
        <v>234</v>
      </c>
      <c r="T20" s="35" t="s">
        <v>234</v>
      </c>
      <c r="U20" s="35" t="s">
        <v>234</v>
      </c>
      <c r="V20" s="257" t="s">
        <v>234</v>
      </c>
      <c r="W20" s="256" t="s">
        <v>234</v>
      </c>
      <c r="X20" s="35" t="s">
        <v>234</v>
      </c>
      <c r="Y20" s="35" t="s">
        <v>234</v>
      </c>
      <c r="Z20" s="257" t="s">
        <v>234</v>
      </c>
      <c r="AA20" s="256" t="s">
        <v>234</v>
      </c>
      <c r="AB20" s="35" t="s">
        <v>234</v>
      </c>
      <c r="AC20" s="35" t="s">
        <v>234</v>
      </c>
      <c r="AD20" s="257" t="s">
        <v>234</v>
      </c>
      <c r="AE20" s="35" t="s">
        <v>234</v>
      </c>
      <c r="AF20" s="35" t="s">
        <v>234</v>
      </c>
      <c r="AG20" s="35" t="s">
        <v>234</v>
      </c>
      <c r="AH20" s="70" t="s">
        <v>234</v>
      </c>
    </row>
    <row r="21" spans="1:34" ht="18" customHeight="1" x14ac:dyDescent="0.25">
      <c r="A21" s="455"/>
      <c r="B21" s="264" t="s">
        <v>62</v>
      </c>
      <c r="C21" s="69">
        <v>37.630000000000003</v>
      </c>
      <c r="D21" s="35">
        <v>37.630000000000003</v>
      </c>
      <c r="E21" s="35">
        <v>38.880000000000003</v>
      </c>
      <c r="F21" s="35">
        <v>41.88</v>
      </c>
      <c r="G21" s="256">
        <v>0.54</v>
      </c>
      <c r="H21" s="35">
        <v>0.54</v>
      </c>
      <c r="I21" s="35">
        <v>0.48</v>
      </c>
      <c r="J21" s="257">
        <v>0.44</v>
      </c>
      <c r="K21" s="256">
        <v>7.83</v>
      </c>
      <c r="L21" s="35">
        <v>7.83</v>
      </c>
      <c r="M21" s="35">
        <v>7.38</v>
      </c>
      <c r="N21" s="257">
        <v>6.95</v>
      </c>
      <c r="O21" s="256">
        <v>9.2899999999999991</v>
      </c>
      <c r="P21" s="35">
        <v>9.2899999999999991</v>
      </c>
      <c r="Q21" s="35">
        <v>9.44</v>
      </c>
      <c r="R21" s="257">
        <v>0</v>
      </c>
      <c r="S21" s="35" t="s">
        <v>234</v>
      </c>
      <c r="T21" s="35" t="s">
        <v>234</v>
      </c>
      <c r="U21" s="35" t="s">
        <v>234</v>
      </c>
      <c r="V21" s="257" t="s">
        <v>234</v>
      </c>
      <c r="W21" s="256" t="s">
        <v>234</v>
      </c>
      <c r="X21" s="35" t="s">
        <v>234</v>
      </c>
      <c r="Y21" s="35" t="s">
        <v>234</v>
      </c>
      <c r="Z21" s="257" t="s">
        <v>234</v>
      </c>
      <c r="AA21" s="256" t="s">
        <v>234</v>
      </c>
      <c r="AB21" s="35" t="s">
        <v>234</v>
      </c>
      <c r="AC21" s="35" t="s">
        <v>234</v>
      </c>
      <c r="AD21" s="257" t="s">
        <v>234</v>
      </c>
      <c r="AE21" s="35" t="s">
        <v>234</v>
      </c>
      <c r="AF21" s="35" t="s">
        <v>234</v>
      </c>
      <c r="AG21" s="35" t="s">
        <v>234</v>
      </c>
      <c r="AH21" s="70" t="s">
        <v>234</v>
      </c>
    </row>
    <row r="22" spans="1:34" ht="18" customHeight="1" x14ac:dyDescent="0.25">
      <c r="A22" s="455"/>
      <c r="B22" s="264" t="s">
        <v>63</v>
      </c>
      <c r="C22" s="69">
        <v>37.72</v>
      </c>
      <c r="D22" s="35">
        <v>37.72</v>
      </c>
      <c r="E22" s="35">
        <v>38.99</v>
      </c>
      <c r="F22" s="35">
        <v>42.09</v>
      </c>
      <c r="G22" s="256">
        <v>0.23</v>
      </c>
      <c r="H22" s="35">
        <v>0.23</v>
      </c>
      <c r="I22" s="35">
        <v>0.28999999999999998</v>
      </c>
      <c r="J22" s="257">
        <v>0.49</v>
      </c>
      <c r="K22" s="256">
        <v>8.08</v>
      </c>
      <c r="L22" s="35">
        <v>8.08</v>
      </c>
      <c r="M22" s="35">
        <v>7.69</v>
      </c>
      <c r="N22" s="257">
        <v>7.47</v>
      </c>
      <c r="O22" s="256">
        <v>9.5</v>
      </c>
      <c r="P22" s="35">
        <v>9.5</v>
      </c>
      <c r="Q22" s="35">
        <v>9.3000000000000007</v>
      </c>
      <c r="R22" s="257">
        <v>0</v>
      </c>
      <c r="S22" s="35" t="s">
        <v>234</v>
      </c>
      <c r="T22" s="35" t="s">
        <v>234</v>
      </c>
      <c r="U22" s="35" t="s">
        <v>234</v>
      </c>
      <c r="V22" s="257" t="s">
        <v>234</v>
      </c>
      <c r="W22" s="256" t="s">
        <v>234</v>
      </c>
      <c r="X22" s="35" t="s">
        <v>234</v>
      </c>
      <c r="Y22" s="35" t="s">
        <v>234</v>
      </c>
      <c r="Z22" s="257" t="s">
        <v>234</v>
      </c>
      <c r="AA22" s="256" t="s">
        <v>234</v>
      </c>
      <c r="AB22" s="35" t="s">
        <v>234</v>
      </c>
      <c r="AC22" s="35" t="s">
        <v>234</v>
      </c>
      <c r="AD22" s="257" t="s">
        <v>234</v>
      </c>
      <c r="AE22" s="35" t="s">
        <v>234</v>
      </c>
      <c r="AF22" s="35" t="s">
        <v>234</v>
      </c>
      <c r="AG22" s="35" t="s">
        <v>234</v>
      </c>
      <c r="AH22" s="70" t="s">
        <v>234</v>
      </c>
    </row>
    <row r="23" spans="1:34" ht="18" customHeight="1" x14ac:dyDescent="0.25">
      <c r="A23" s="455"/>
      <c r="B23" s="264" t="s">
        <v>64</v>
      </c>
      <c r="C23" s="69">
        <v>37.82</v>
      </c>
      <c r="D23" s="35">
        <v>37.82</v>
      </c>
      <c r="E23" s="35">
        <v>39.119999999999997</v>
      </c>
      <c r="F23" s="35">
        <v>42.3</v>
      </c>
      <c r="G23" s="256">
        <v>0.26</v>
      </c>
      <c r="H23" s="35">
        <v>0.26</v>
      </c>
      <c r="I23" s="35">
        <v>0.32</v>
      </c>
      <c r="J23" s="257">
        <v>0.5</v>
      </c>
      <c r="K23" s="256">
        <v>8.36</v>
      </c>
      <c r="L23" s="35">
        <v>8.36</v>
      </c>
      <c r="M23" s="35">
        <v>8.0299999999999994</v>
      </c>
      <c r="N23" s="257">
        <v>8.01</v>
      </c>
      <c r="O23" s="256">
        <v>9.2899999999999991</v>
      </c>
      <c r="P23" s="35">
        <v>9.2899999999999991</v>
      </c>
      <c r="Q23" s="35">
        <v>9.36</v>
      </c>
      <c r="R23" s="257">
        <v>0</v>
      </c>
      <c r="S23" s="35" t="s">
        <v>234</v>
      </c>
      <c r="T23" s="35" t="s">
        <v>234</v>
      </c>
      <c r="U23" s="35" t="s">
        <v>234</v>
      </c>
      <c r="V23" s="257" t="s">
        <v>234</v>
      </c>
      <c r="W23" s="256" t="s">
        <v>234</v>
      </c>
      <c r="X23" s="35" t="s">
        <v>234</v>
      </c>
      <c r="Y23" s="35" t="s">
        <v>234</v>
      </c>
      <c r="Z23" s="257" t="s">
        <v>234</v>
      </c>
      <c r="AA23" s="256" t="s">
        <v>234</v>
      </c>
      <c r="AB23" s="35" t="s">
        <v>234</v>
      </c>
      <c r="AC23" s="35" t="s">
        <v>234</v>
      </c>
      <c r="AD23" s="257" t="s">
        <v>234</v>
      </c>
      <c r="AE23" s="35" t="s">
        <v>234</v>
      </c>
      <c r="AF23" s="35" t="s">
        <v>234</v>
      </c>
      <c r="AG23" s="35" t="s">
        <v>234</v>
      </c>
      <c r="AH23" s="70" t="s">
        <v>234</v>
      </c>
    </row>
    <row r="24" spans="1:34" ht="18" customHeight="1" x14ac:dyDescent="0.25">
      <c r="A24" s="455"/>
      <c r="B24" s="264" t="s">
        <v>65</v>
      </c>
      <c r="C24" s="69">
        <v>38.06</v>
      </c>
      <c r="D24" s="35">
        <v>38.06</v>
      </c>
      <c r="E24" s="35">
        <v>39.28</v>
      </c>
      <c r="F24" s="35">
        <v>42.49</v>
      </c>
      <c r="G24" s="256">
        <v>0.63</v>
      </c>
      <c r="H24" s="35">
        <v>0.63</v>
      </c>
      <c r="I24" s="35">
        <v>0.42</v>
      </c>
      <c r="J24" s="257">
        <v>0.45</v>
      </c>
      <c r="K24" s="256">
        <v>9.0399999999999991</v>
      </c>
      <c r="L24" s="35">
        <v>9.0399999999999991</v>
      </c>
      <c r="M24" s="35">
        <v>8.49</v>
      </c>
      <c r="N24" s="257">
        <v>8.5</v>
      </c>
      <c r="O24" s="256">
        <v>9.76</v>
      </c>
      <c r="P24" s="35">
        <v>9.76</v>
      </c>
      <c r="Q24" s="35">
        <v>9.6300000000000008</v>
      </c>
      <c r="R24" s="257">
        <v>0</v>
      </c>
      <c r="S24" s="35" t="s">
        <v>234</v>
      </c>
      <c r="T24" s="35" t="s">
        <v>234</v>
      </c>
      <c r="U24" s="35" t="s">
        <v>234</v>
      </c>
      <c r="V24" s="257" t="s">
        <v>234</v>
      </c>
      <c r="W24" s="256" t="s">
        <v>234</v>
      </c>
      <c r="X24" s="35" t="s">
        <v>234</v>
      </c>
      <c r="Y24" s="35" t="s">
        <v>234</v>
      </c>
      <c r="Z24" s="257" t="s">
        <v>234</v>
      </c>
      <c r="AA24" s="256" t="s">
        <v>234</v>
      </c>
      <c r="AB24" s="35" t="s">
        <v>234</v>
      </c>
      <c r="AC24" s="35" t="s">
        <v>234</v>
      </c>
      <c r="AD24" s="257" t="s">
        <v>234</v>
      </c>
      <c r="AE24" s="35" t="s">
        <v>234</v>
      </c>
      <c r="AF24" s="35" t="s">
        <v>234</v>
      </c>
      <c r="AG24" s="35" t="s">
        <v>234</v>
      </c>
      <c r="AH24" s="70" t="s">
        <v>234</v>
      </c>
    </row>
    <row r="25" spans="1:34" ht="18" customHeight="1" x14ac:dyDescent="0.25">
      <c r="A25" s="456"/>
      <c r="B25" s="265" t="s">
        <v>66</v>
      </c>
      <c r="C25" s="75">
        <v>38.31</v>
      </c>
      <c r="D25" s="76">
        <v>38.31</v>
      </c>
      <c r="E25" s="76">
        <v>39.49</v>
      </c>
      <c r="F25" s="76">
        <v>42.64</v>
      </c>
      <c r="G25" s="258">
        <v>0.67</v>
      </c>
      <c r="H25" s="76">
        <v>0.67</v>
      </c>
      <c r="I25" s="76">
        <v>0.52</v>
      </c>
      <c r="J25" s="259">
        <v>0.36</v>
      </c>
      <c r="K25" s="258">
        <v>9.77</v>
      </c>
      <c r="L25" s="76">
        <v>9.77</v>
      </c>
      <c r="M25" s="76">
        <v>9.0500000000000007</v>
      </c>
      <c r="N25" s="259">
        <v>8.89</v>
      </c>
      <c r="O25" s="258">
        <v>9.77</v>
      </c>
      <c r="P25" s="76">
        <v>9.77</v>
      </c>
      <c r="Q25" s="76">
        <v>9.0500000000000007</v>
      </c>
      <c r="R25" s="259">
        <v>8.89</v>
      </c>
      <c r="S25" s="76" t="s">
        <v>234</v>
      </c>
      <c r="T25" s="76" t="s">
        <v>234</v>
      </c>
      <c r="U25" s="76" t="s">
        <v>234</v>
      </c>
      <c r="V25" s="259" t="s">
        <v>234</v>
      </c>
      <c r="W25" s="258" t="s">
        <v>234</v>
      </c>
      <c r="X25" s="76" t="s">
        <v>234</v>
      </c>
      <c r="Y25" s="76" t="s">
        <v>234</v>
      </c>
      <c r="Z25" s="259" t="s">
        <v>234</v>
      </c>
      <c r="AA25" s="258" t="s">
        <v>234</v>
      </c>
      <c r="AB25" s="76" t="s">
        <v>234</v>
      </c>
      <c r="AC25" s="76" t="s">
        <v>234</v>
      </c>
      <c r="AD25" s="259" t="s">
        <v>234</v>
      </c>
      <c r="AE25" s="76" t="s">
        <v>234</v>
      </c>
      <c r="AF25" s="76" t="s">
        <v>234</v>
      </c>
      <c r="AG25" s="76" t="s">
        <v>234</v>
      </c>
      <c r="AH25" s="77" t="s">
        <v>234</v>
      </c>
    </row>
    <row r="26" spans="1:34" ht="18" customHeight="1" x14ac:dyDescent="0.25">
      <c r="A26" s="454" t="s">
        <v>99</v>
      </c>
      <c r="B26" s="263" t="s">
        <v>55</v>
      </c>
      <c r="C26" s="71">
        <v>38.840000000000003</v>
      </c>
      <c r="D26" s="72">
        <v>38.840000000000003</v>
      </c>
      <c r="E26" s="72">
        <v>39.97</v>
      </c>
      <c r="F26" s="72">
        <v>43.23</v>
      </c>
      <c r="G26" s="254">
        <v>1.38</v>
      </c>
      <c r="H26" s="72">
        <v>1.38</v>
      </c>
      <c r="I26" s="72">
        <v>1.21</v>
      </c>
      <c r="J26" s="255">
        <v>1.38</v>
      </c>
      <c r="K26" s="254">
        <v>1.38</v>
      </c>
      <c r="L26" s="72">
        <v>1.38</v>
      </c>
      <c r="M26" s="74">
        <v>1.21</v>
      </c>
      <c r="N26" s="255">
        <v>1.38</v>
      </c>
      <c r="O26" s="254">
        <v>8.43</v>
      </c>
      <c r="P26" s="72">
        <v>8.43</v>
      </c>
      <c r="Q26" s="72">
        <v>7.97</v>
      </c>
      <c r="R26" s="255">
        <v>8.59</v>
      </c>
      <c r="S26" s="72" t="s">
        <v>234</v>
      </c>
      <c r="T26" s="72" t="s">
        <v>234</v>
      </c>
      <c r="U26" s="72" t="s">
        <v>234</v>
      </c>
      <c r="V26" s="255" t="s">
        <v>234</v>
      </c>
      <c r="W26" s="254" t="s">
        <v>234</v>
      </c>
      <c r="X26" s="72" t="s">
        <v>234</v>
      </c>
      <c r="Y26" s="72" t="s">
        <v>234</v>
      </c>
      <c r="Z26" s="255" t="s">
        <v>234</v>
      </c>
      <c r="AA26" s="254" t="s">
        <v>234</v>
      </c>
      <c r="AB26" s="72" t="s">
        <v>234</v>
      </c>
      <c r="AC26" s="72" t="s">
        <v>234</v>
      </c>
      <c r="AD26" s="255" t="s">
        <v>234</v>
      </c>
      <c r="AE26" s="72" t="s">
        <v>234</v>
      </c>
      <c r="AF26" s="72" t="s">
        <v>234</v>
      </c>
      <c r="AG26" s="72" t="s">
        <v>234</v>
      </c>
      <c r="AH26" s="73" t="s">
        <v>234</v>
      </c>
    </row>
    <row r="27" spans="1:34" ht="18" customHeight="1" x14ac:dyDescent="0.25">
      <c r="A27" s="455"/>
      <c r="B27" s="264" t="s">
        <v>56</v>
      </c>
      <c r="C27" s="69">
        <v>39.82</v>
      </c>
      <c r="D27" s="35">
        <v>39.82</v>
      </c>
      <c r="E27" s="35">
        <v>40.869999999999997</v>
      </c>
      <c r="F27" s="35">
        <v>44.18</v>
      </c>
      <c r="G27" s="256">
        <v>2.52</v>
      </c>
      <c r="H27" s="35">
        <v>2.52</v>
      </c>
      <c r="I27" s="35">
        <v>2.27</v>
      </c>
      <c r="J27" s="257">
        <v>2.1800000000000002</v>
      </c>
      <c r="K27" s="256">
        <v>3.94</v>
      </c>
      <c r="L27" s="35">
        <v>3.94</v>
      </c>
      <c r="M27" s="35">
        <v>3.5</v>
      </c>
      <c r="N27" s="257">
        <v>3.59</v>
      </c>
      <c r="O27" s="256">
        <v>9.1999999999999993</v>
      </c>
      <c r="P27" s="35">
        <v>9.1999999999999993</v>
      </c>
      <c r="Q27" s="35">
        <v>8.4600000000000009</v>
      </c>
      <c r="R27" s="257">
        <v>9.5</v>
      </c>
      <c r="S27" s="35" t="s">
        <v>234</v>
      </c>
      <c r="T27" s="35" t="s">
        <v>234</v>
      </c>
      <c r="U27" s="35" t="s">
        <v>234</v>
      </c>
      <c r="V27" s="257" t="s">
        <v>234</v>
      </c>
      <c r="W27" s="256" t="s">
        <v>234</v>
      </c>
      <c r="X27" s="35" t="s">
        <v>234</v>
      </c>
      <c r="Y27" s="35" t="s">
        <v>234</v>
      </c>
      <c r="Z27" s="257" t="s">
        <v>234</v>
      </c>
      <c r="AA27" s="256" t="s">
        <v>234</v>
      </c>
      <c r="AB27" s="35" t="s">
        <v>234</v>
      </c>
      <c r="AC27" s="35" t="s">
        <v>234</v>
      </c>
      <c r="AD27" s="257" t="s">
        <v>234</v>
      </c>
      <c r="AE27" s="35" t="s">
        <v>234</v>
      </c>
      <c r="AF27" s="35" t="s">
        <v>234</v>
      </c>
      <c r="AG27" s="35" t="s">
        <v>234</v>
      </c>
      <c r="AH27" s="70" t="s">
        <v>234</v>
      </c>
    </row>
    <row r="28" spans="1:34" ht="18" customHeight="1" x14ac:dyDescent="0.25">
      <c r="A28" s="455"/>
      <c r="B28" s="264" t="s">
        <v>57</v>
      </c>
      <c r="C28" s="69">
        <v>40.51</v>
      </c>
      <c r="D28" s="35">
        <v>40.51</v>
      </c>
      <c r="E28" s="35">
        <v>41.57</v>
      </c>
      <c r="F28" s="35">
        <v>44.95</v>
      </c>
      <c r="G28" s="256">
        <v>1.72</v>
      </c>
      <c r="H28" s="35">
        <v>1.72</v>
      </c>
      <c r="I28" s="35">
        <v>1.7</v>
      </c>
      <c r="J28" s="257">
        <v>1.75</v>
      </c>
      <c r="K28" s="256">
        <v>5.73</v>
      </c>
      <c r="L28" s="35">
        <v>5.73</v>
      </c>
      <c r="M28" s="35">
        <v>5.26</v>
      </c>
      <c r="N28" s="257">
        <v>5.4</v>
      </c>
      <c r="O28" s="256">
        <v>9.9600000000000009</v>
      </c>
      <c r="P28" s="35">
        <v>9.9600000000000009</v>
      </c>
      <c r="Q28" s="35">
        <v>9.3000000000000007</v>
      </c>
      <c r="R28" s="257">
        <v>10.28</v>
      </c>
      <c r="S28" s="35" t="s">
        <v>234</v>
      </c>
      <c r="T28" s="35" t="s">
        <v>234</v>
      </c>
      <c r="U28" s="35" t="s">
        <v>234</v>
      </c>
      <c r="V28" s="257" t="s">
        <v>234</v>
      </c>
      <c r="W28" s="256" t="s">
        <v>234</v>
      </c>
      <c r="X28" s="35" t="s">
        <v>234</v>
      </c>
      <c r="Y28" s="35" t="s">
        <v>234</v>
      </c>
      <c r="Z28" s="257" t="s">
        <v>234</v>
      </c>
      <c r="AA28" s="256" t="s">
        <v>234</v>
      </c>
      <c r="AB28" s="35" t="s">
        <v>234</v>
      </c>
      <c r="AC28" s="35" t="s">
        <v>234</v>
      </c>
      <c r="AD28" s="257" t="s">
        <v>234</v>
      </c>
      <c r="AE28" s="35" t="s">
        <v>234</v>
      </c>
      <c r="AF28" s="35" t="s">
        <v>234</v>
      </c>
      <c r="AG28" s="35" t="s">
        <v>234</v>
      </c>
      <c r="AH28" s="70" t="s">
        <v>234</v>
      </c>
    </row>
    <row r="29" spans="1:34" ht="18" customHeight="1" x14ac:dyDescent="0.25">
      <c r="A29" s="455"/>
      <c r="B29" s="264" t="s">
        <v>58</v>
      </c>
      <c r="C29" s="69">
        <v>41.08</v>
      </c>
      <c r="D29" s="35">
        <v>41.08</v>
      </c>
      <c r="E29" s="35">
        <v>41.94</v>
      </c>
      <c r="F29" s="35">
        <v>45.29</v>
      </c>
      <c r="G29" s="256">
        <v>1.43</v>
      </c>
      <c r="H29" s="35">
        <v>1.43</v>
      </c>
      <c r="I29" s="35">
        <v>0.9</v>
      </c>
      <c r="J29" s="257">
        <v>0.77</v>
      </c>
      <c r="K29" s="256">
        <v>7.24</v>
      </c>
      <c r="L29" s="35">
        <v>7.24</v>
      </c>
      <c r="M29" s="35">
        <v>6.21</v>
      </c>
      <c r="N29" s="257">
        <v>6.21</v>
      </c>
      <c r="O29" s="256">
        <v>10.8</v>
      </c>
      <c r="P29" s="35">
        <v>10.8</v>
      </c>
      <c r="Q29" s="35">
        <v>9.41</v>
      </c>
      <c r="R29" s="257">
        <v>10.28</v>
      </c>
      <c r="S29" s="35" t="s">
        <v>234</v>
      </c>
      <c r="T29" s="35" t="s">
        <v>234</v>
      </c>
      <c r="U29" s="35" t="s">
        <v>234</v>
      </c>
      <c r="V29" s="257" t="s">
        <v>234</v>
      </c>
      <c r="W29" s="256" t="s">
        <v>234</v>
      </c>
      <c r="X29" s="35" t="s">
        <v>234</v>
      </c>
      <c r="Y29" s="35" t="s">
        <v>234</v>
      </c>
      <c r="Z29" s="257" t="s">
        <v>234</v>
      </c>
      <c r="AA29" s="256" t="s">
        <v>234</v>
      </c>
      <c r="AB29" s="35" t="s">
        <v>234</v>
      </c>
      <c r="AC29" s="35" t="s">
        <v>234</v>
      </c>
      <c r="AD29" s="257" t="s">
        <v>234</v>
      </c>
      <c r="AE29" s="35" t="s">
        <v>234</v>
      </c>
      <c r="AF29" s="35" t="s">
        <v>234</v>
      </c>
      <c r="AG29" s="35" t="s">
        <v>234</v>
      </c>
      <c r="AH29" s="70" t="s">
        <v>234</v>
      </c>
    </row>
    <row r="30" spans="1:34" ht="18" customHeight="1" x14ac:dyDescent="0.25">
      <c r="A30" s="455"/>
      <c r="B30" s="264" t="s">
        <v>59</v>
      </c>
      <c r="C30" s="69">
        <v>41.23</v>
      </c>
      <c r="D30" s="35">
        <v>41.23</v>
      </c>
      <c r="E30" s="35">
        <v>42.18</v>
      </c>
      <c r="F30" s="35">
        <v>45.58</v>
      </c>
      <c r="G30" s="256">
        <v>0.35</v>
      </c>
      <c r="H30" s="35">
        <v>0.35</v>
      </c>
      <c r="I30" s="35">
        <v>0.56000000000000005</v>
      </c>
      <c r="J30" s="257">
        <v>0.63</v>
      </c>
      <c r="K30" s="256">
        <v>7.62</v>
      </c>
      <c r="L30" s="35">
        <v>7.62</v>
      </c>
      <c r="M30" s="35">
        <v>6.8</v>
      </c>
      <c r="N30" s="257">
        <v>6.88</v>
      </c>
      <c r="O30" s="256">
        <v>10.72</v>
      </c>
      <c r="P30" s="35">
        <v>10.72</v>
      </c>
      <c r="Q30" s="35">
        <v>9.51</v>
      </c>
      <c r="R30" s="257">
        <v>10.37</v>
      </c>
      <c r="S30" s="35" t="s">
        <v>234</v>
      </c>
      <c r="T30" s="35" t="s">
        <v>234</v>
      </c>
      <c r="U30" s="35" t="s">
        <v>234</v>
      </c>
      <c r="V30" s="257" t="s">
        <v>234</v>
      </c>
      <c r="W30" s="256" t="s">
        <v>234</v>
      </c>
      <c r="X30" s="35" t="s">
        <v>234</v>
      </c>
      <c r="Y30" s="35" t="s">
        <v>234</v>
      </c>
      <c r="Z30" s="257" t="s">
        <v>234</v>
      </c>
      <c r="AA30" s="256" t="s">
        <v>234</v>
      </c>
      <c r="AB30" s="35" t="s">
        <v>234</v>
      </c>
      <c r="AC30" s="35" t="s">
        <v>234</v>
      </c>
      <c r="AD30" s="257" t="s">
        <v>234</v>
      </c>
      <c r="AE30" s="35" t="s">
        <v>234</v>
      </c>
      <c r="AF30" s="35" t="s">
        <v>234</v>
      </c>
      <c r="AG30" s="35" t="s">
        <v>234</v>
      </c>
      <c r="AH30" s="70" t="s">
        <v>234</v>
      </c>
    </row>
    <row r="31" spans="1:34" ht="18" customHeight="1" x14ac:dyDescent="0.25">
      <c r="A31" s="455"/>
      <c r="B31" s="264" t="s">
        <v>60</v>
      </c>
      <c r="C31" s="69">
        <v>41.19</v>
      </c>
      <c r="D31" s="35">
        <v>41.19</v>
      </c>
      <c r="E31" s="35">
        <v>42.2</v>
      </c>
      <c r="F31" s="35">
        <v>45.53</v>
      </c>
      <c r="G31" s="256">
        <v>-0.09</v>
      </c>
      <c r="H31" s="35">
        <v>-0.09</v>
      </c>
      <c r="I31" s="35">
        <v>0.05</v>
      </c>
      <c r="J31" s="257">
        <v>-0.1</v>
      </c>
      <c r="K31" s="256">
        <v>7.52</v>
      </c>
      <c r="L31" s="35">
        <v>7.52</v>
      </c>
      <c r="M31" s="35">
        <v>6.85</v>
      </c>
      <c r="N31" s="257">
        <v>6.77</v>
      </c>
      <c r="O31" s="256">
        <v>10.32</v>
      </c>
      <c r="P31" s="35">
        <v>10.32</v>
      </c>
      <c r="Q31" s="35">
        <v>9.2899999999999991</v>
      </c>
      <c r="R31" s="257">
        <v>9.82</v>
      </c>
      <c r="S31" s="35" t="s">
        <v>234</v>
      </c>
      <c r="T31" s="35" t="s">
        <v>234</v>
      </c>
      <c r="U31" s="35" t="s">
        <v>234</v>
      </c>
      <c r="V31" s="257" t="s">
        <v>234</v>
      </c>
      <c r="W31" s="256" t="s">
        <v>234</v>
      </c>
      <c r="X31" s="35" t="s">
        <v>234</v>
      </c>
      <c r="Y31" s="35" t="s">
        <v>234</v>
      </c>
      <c r="Z31" s="257" t="s">
        <v>234</v>
      </c>
      <c r="AA31" s="256" t="s">
        <v>234</v>
      </c>
      <c r="AB31" s="35" t="s">
        <v>234</v>
      </c>
      <c r="AC31" s="35" t="s">
        <v>234</v>
      </c>
      <c r="AD31" s="257" t="s">
        <v>234</v>
      </c>
      <c r="AE31" s="35" t="s">
        <v>234</v>
      </c>
      <c r="AF31" s="35" t="s">
        <v>234</v>
      </c>
      <c r="AG31" s="35" t="s">
        <v>234</v>
      </c>
      <c r="AH31" s="70" t="s">
        <v>234</v>
      </c>
    </row>
    <row r="32" spans="1:34" ht="18" customHeight="1" x14ac:dyDescent="0.25">
      <c r="A32" s="455"/>
      <c r="B32" s="264" t="s">
        <v>61</v>
      </c>
      <c r="C32" s="69">
        <v>41.04</v>
      </c>
      <c r="D32" s="35">
        <v>41.04</v>
      </c>
      <c r="E32" s="35">
        <v>42.17</v>
      </c>
      <c r="F32" s="35">
        <v>45.71</v>
      </c>
      <c r="G32" s="256">
        <v>-0.37</v>
      </c>
      <c r="H32" s="35">
        <v>-0.37</v>
      </c>
      <c r="I32" s="35">
        <v>-0.06</v>
      </c>
      <c r="J32" s="257">
        <v>0.39</v>
      </c>
      <c r="K32" s="256">
        <v>7.12</v>
      </c>
      <c r="L32" s="35">
        <v>7.12</v>
      </c>
      <c r="M32" s="35">
        <v>6.79</v>
      </c>
      <c r="N32" s="257">
        <v>7.18</v>
      </c>
      <c r="O32" s="256">
        <v>9.6300000000000008</v>
      </c>
      <c r="P32" s="35">
        <v>9.6300000000000008</v>
      </c>
      <c r="Q32" s="35">
        <v>8.98</v>
      </c>
      <c r="R32" s="257">
        <v>9.6</v>
      </c>
      <c r="S32" s="35" t="s">
        <v>234</v>
      </c>
      <c r="T32" s="35" t="s">
        <v>234</v>
      </c>
      <c r="U32" s="35" t="s">
        <v>234</v>
      </c>
      <c r="V32" s="257" t="s">
        <v>234</v>
      </c>
      <c r="W32" s="256" t="s">
        <v>234</v>
      </c>
      <c r="X32" s="35" t="s">
        <v>234</v>
      </c>
      <c r="Y32" s="35" t="s">
        <v>234</v>
      </c>
      <c r="Z32" s="257" t="s">
        <v>234</v>
      </c>
      <c r="AA32" s="256" t="s">
        <v>234</v>
      </c>
      <c r="AB32" s="35" t="s">
        <v>234</v>
      </c>
      <c r="AC32" s="35" t="s">
        <v>234</v>
      </c>
      <c r="AD32" s="257" t="s">
        <v>234</v>
      </c>
      <c r="AE32" s="35" t="s">
        <v>234</v>
      </c>
      <c r="AF32" s="35" t="s">
        <v>234</v>
      </c>
      <c r="AG32" s="35" t="s">
        <v>234</v>
      </c>
      <c r="AH32" s="70" t="s">
        <v>234</v>
      </c>
    </row>
    <row r="33" spans="1:34" ht="18" customHeight="1" x14ac:dyDescent="0.25">
      <c r="A33" s="455"/>
      <c r="B33" s="264" t="s">
        <v>62</v>
      </c>
      <c r="C33" s="69">
        <v>41.15</v>
      </c>
      <c r="D33" s="35">
        <v>41.15</v>
      </c>
      <c r="E33" s="35">
        <v>42.3</v>
      </c>
      <c r="F33" s="35">
        <v>45.89</v>
      </c>
      <c r="G33" s="256">
        <v>0.27</v>
      </c>
      <c r="H33" s="35">
        <v>0.27</v>
      </c>
      <c r="I33" s="35">
        <v>0.3</v>
      </c>
      <c r="J33" s="257">
        <v>0.39</v>
      </c>
      <c r="K33" s="256">
        <v>7.41</v>
      </c>
      <c r="L33" s="35">
        <v>7.41</v>
      </c>
      <c r="M33" s="35">
        <v>7.11</v>
      </c>
      <c r="N33" s="257">
        <v>7.6</v>
      </c>
      <c r="O33" s="256">
        <v>9.34</v>
      </c>
      <c r="P33" s="35">
        <v>9.34</v>
      </c>
      <c r="Q33" s="35">
        <v>8.7899999999999991</v>
      </c>
      <c r="R33" s="257">
        <v>9.5500000000000007</v>
      </c>
      <c r="S33" s="35" t="s">
        <v>234</v>
      </c>
      <c r="T33" s="35" t="s">
        <v>234</v>
      </c>
      <c r="U33" s="35" t="s">
        <v>234</v>
      </c>
      <c r="V33" s="257" t="s">
        <v>234</v>
      </c>
      <c r="W33" s="256" t="s">
        <v>234</v>
      </c>
      <c r="X33" s="35" t="s">
        <v>234</v>
      </c>
      <c r="Y33" s="35" t="s">
        <v>234</v>
      </c>
      <c r="Z33" s="257" t="s">
        <v>234</v>
      </c>
      <c r="AA33" s="256" t="s">
        <v>234</v>
      </c>
      <c r="AB33" s="35" t="s">
        <v>234</v>
      </c>
      <c r="AC33" s="35" t="s">
        <v>234</v>
      </c>
      <c r="AD33" s="257" t="s">
        <v>234</v>
      </c>
      <c r="AE33" s="35" t="s">
        <v>234</v>
      </c>
      <c r="AF33" s="35" t="s">
        <v>234</v>
      </c>
      <c r="AG33" s="35" t="s">
        <v>234</v>
      </c>
      <c r="AH33" s="70" t="s">
        <v>234</v>
      </c>
    </row>
    <row r="34" spans="1:34" ht="18" customHeight="1" x14ac:dyDescent="0.25">
      <c r="A34" s="455"/>
      <c r="B34" s="264" t="s">
        <v>63</v>
      </c>
      <c r="C34" s="69">
        <v>41.25</v>
      </c>
      <c r="D34" s="35">
        <v>41.25</v>
      </c>
      <c r="E34" s="35">
        <v>42.49</v>
      </c>
      <c r="F34" s="35">
        <v>46.14</v>
      </c>
      <c r="G34" s="256">
        <v>0.26</v>
      </c>
      <c r="H34" s="35">
        <v>0.26</v>
      </c>
      <c r="I34" s="35">
        <v>0.45</v>
      </c>
      <c r="J34" s="257">
        <v>0.56000000000000005</v>
      </c>
      <c r="K34" s="256">
        <v>7.68</v>
      </c>
      <c r="L34" s="35">
        <v>7.68</v>
      </c>
      <c r="M34" s="35">
        <v>7.59</v>
      </c>
      <c r="N34" s="257">
        <v>8.1999999999999993</v>
      </c>
      <c r="O34" s="256">
        <v>9.3699999999999992</v>
      </c>
      <c r="P34" s="35">
        <v>9.3699999999999992</v>
      </c>
      <c r="Q34" s="35">
        <v>8.9600000000000009</v>
      </c>
      <c r="R34" s="257">
        <v>9.6300000000000008</v>
      </c>
      <c r="S34" s="35" t="s">
        <v>234</v>
      </c>
      <c r="T34" s="35" t="s">
        <v>234</v>
      </c>
      <c r="U34" s="35" t="s">
        <v>234</v>
      </c>
      <c r="V34" s="257" t="s">
        <v>234</v>
      </c>
      <c r="W34" s="256" t="s">
        <v>234</v>
      </c>
      <c r="X34" s="35" t="s">
        <v>234</v>
      </c>
      <c r="Y34" s="35" t="s">
        <v>234</v>
      </c>
      <c r="Z34" s="257" t="s">
        <v>234</v>
      </c>
      <c r="AA34" s="256" t="s">
        <v>234</v>
      </c>
      <c r="AB34" s="35" t="s">
        <v>234</v>
      </c>
      <c r="AC34" s="35" t="s">
        <v>234</v>
      </c>
      <c r="AD34" s="257" t="s">
        <v>234</v>
      </c>
      <c r="AE34" s="35" t="s">
        <v>234</v>
      </c>
      <c r="AF34" s="35" t="s">
        <v>234</v>
      </c>
      <c r="AG34" s="35" t="s">
        <v>234</v>
      </c>
      <c r="AH34" s="70" t="s">
        <v>234</v>
      </c>
    </row>
    <row r="35" spans="1:34" ht="18" customHeight="1" x14ac:dyDescent="0.25">
      <c r="A35" s="455"/>
      <c r="B35" s="264" t="s">
        <v>64</v>
      </c>
      <c r="C35" s="69">
        <v>41.3</v>
      </c>
      <c r="D35" s="35">
        <v>41.3</v>
      </c>
      <c r="E35" s="35">
        <v>42.6</v>
      </c>
      <c r="F35" s="35">
        <v>46.12</v>
      </c>
      <c r="G35" s="256">
        <v>0.1</v>
      </c>
      <c r="H35" s="35">
        <v>0.1</v>
      </c>
      <c r="I35" s="35">
        <v>0.26</v>
      </c>
      <c r="J35" s="257">
        <v>-0.05</v>
      </c>
      <c r="K35" s="256">
        <v>7.79</v>
      </c>
      <c r="L35" s="35">
        <v>7.79</v>
      </c>
      <c r="M35" s="35">
        <v>7.87</v>
      </c>
      <c r="N35" s="257">
        <v>8.15</v>
      </c>
      <c r="O35" s="256">
        <v>9.1999999999999993</v>
      </c>
      <c r="P35" s="35">
        <v>9.1999999999999993</v>
      </c>
      <c r="Q35" s="35">
        <v>8.89</v>
      </c>
      <c r="R35" s="257">
        <v>9.02</v>
      </c>
      <c r="S35" s="35" t="s">
        <v>234</v>
      </c>
      <c r="T35" s="35" t="s">
        <v>234</v>
      </c>
      <c r="U35" s="35" t="s">
        <v>234</v>
      </c>
      <c r="V35" s="257" t="s">
        <v>234</v>
      </c>
      <c r="W35" s="256" t="s">
        <v>234</v>
      </c>
      <c r="X35" s="35" t="s">
        <v>234</v>
      </c>
      <c r="Y35" s="35" t="s">
        <v>234</v>
      </c>
      <c r="Z35" s="257" t="s">
        <v>234</v>
      </c>
      <c r="AA35" s="256" t="s">
        <v>234</v>
      </c>
      <c r="AB35" s="35" t="s">
        <v>234</v>
      </c>
      <c r="AC35" s="35" t="s">
        <v>234</v>
      </c>
      <c r="AD35" s="257" t="s">
        <v>234</v>
      </c>
      <c r="AE35" s="35" t="s">
        <v>234</v>
      </c>
      <c r="AF35" s="35" t="s">
        <v>234</v>
      </c>
      <c r="AG35" s="35" t="s">
        <v>234</v>
      </c>
      <c r="AH35" s="70" t="s">
        <v>234</v>
      </c>
    </row>
    <row r="36" spans="1:34" ht="18" customHeight="1" x14ac:dyDescent="0.25">
      <c r="A36" s="455"/>
      <c r="B36" s="264" t="s">
        <v>65</v>
      </c>
      <c r="C36" s="69">
        <v>41.43</v>
      </c>
      <c r="D36" s="35">
        <v>41.43</v>
      </c>
      <c r="E36" s="35">
        <v>42.73</v>
      </c>
      <c r="F36" s="35">
        <v>46.29</v>
      </c>
      <c r="G36" s="256">
        <v>0.33</v>
      </c>
      <c r="H36" s="35">
        <v>0.33</v>
      </c>
      <c r="I36" s="35">
        <v>0.31</v>
      </c>
      <c r="J36" s="257">
        <v>0.37</v>
      </c>
      <c r="K36" s="256">
        <v>8.15</v>
      </c>
      <c r="L36" s="35">
        <v>8.15</v>
      </c>
      <c r="M36" s="35">
        <v>8.2100000000000009</v>
      </c>
      <c r="N36" s="257">
        <v>8.5399999999999991</v>
      </c>
      <c r="O36" s="256">
        <v>8.8800000000000008</v>
      </c>
      <c r="P36" s="35">
        <v>8.8800000000000008</v>
      </c>
      <c r="Q36" s="35">
        <v>8.77</v>
      </c>
      <c r="R36" s="257">
        <v>8.93</v>
      </c>
      <c r="S36" s="35" t="s">
        <v>234</v>
      </c>
      <c r="T36" s="35" t="s">
        <v>234</v>
      </c>
      <c r="U36" s="35" t="s">
        <v>234</v>
      </c>
      <c r="V36" s="257" t="s">
        <v>234</v>
      </c>
      <c r="W36" s="256" t="s">
        <v>234</v>
      </c>
      <c r="X36" s="35" t="s">
        <v>234</v>
      </c>
      <c r="Y36" s="35" t="s">
        <v>234</v>
      </c>
      <c r="Z36" s="257" t="s">
        <v>234</v>
      </c>
      <c r="AA36" s="256" t="s">
        <v>234</v>
      </c>
      <c r="AB36" s="35" t="s">
        <v>234</v>
      </c>
      <c r="AC36" s="35" t="s">
        <v>234</v>
      </c>
      <c r="AD36" s="257" t="s">
        <v>234</v>
      </c>
      <c r="AE36" s="35" t="s">
        <v>234</v>
      </c>
      <c r="AF36" s="35" t="s">
        <v>234</v>
      </c>
      <c r="AG36" s="35" t="s">
        <v>234</v>
      </c>
      <c r="AH36" s="70" t="s">
        <v>234</v>
      </c>
    </row>
    <row r="37" spans="1:34" ht="18" customHeight="1" x14ac:dyDescent="0.25">
      <c r="A37" s="456"/>
      <c r="B37" s="265" t="s">
        <v>66</v>
      </c>
      <c r="C37" s="75">
        <v>41.6</v>
      </c>
      <c r="D37" s="76">
        <v>41.6</v>
      </c>
      <c r="E37" s="76">
        <v>42.92</v>
      </c>
      <c r="F37" s="76">
        <v>46.54</v>
      </c>
      <c r="G37" s="258">
        <v>0.4</v>
      </c>
      <c r="H37" s="76">
        <v>0.4</v>
      </c>
      <c r="I37" s="76">
        <v>0.46</v>
      </c>
      <c r="J37" s="259">
        <v>0.54</v>
      </c>
      <c r="K37" s="258">
        <v>8.58</v>
      </c>
      <c r="L37" s="76">
        <v>8.58</v>
      </c>
      <c r="M37" s="76">
        <v>8.6999999999999993</v>
      </c>
      <c r="N37" s="259">
        <v>9.1300000000000008</v>
      </c>
      <c r="O37" s="258">
        <v>8.58</v>
      </c>
      <c r="P37" s="76">
        <v>8.58</v>
      </c>
      <c r="Q37" s="76">
        <v>8.6999999999999993</v>
      </c>
      <c r="R37" s="259">
        <v>9.1300000000000008</v>
      </c>
      <c r="S37" s="76" t="s">
        <v>234</v>
      </c>
      <c r="T37" s="76" t="s">
        <v>234</v>
      </c>
      <c r="U37" s="76" t="s">
        <v>234</v>
      </c>
      <c r="V37" s="259" t="s">
        <v>234</v>
      </c>
      <c r="W37" s="258" t="s">
        <v>234</v>
      </c>
      <c r="X37" s="76" t="s">
        <v>234</v>
      </c>
      <c r="Y37" s="76" t="s">
        <v>234</v>
      </c>
      <c r="Z37" s="259" t="s">
        <v>234</v>
      </c>
      <c r="AA37" s="258" t="s">
        <v>234</v>
      </c>
      <c r="AB37" s="76" t="s">
        <v>234</v>
      </c>
      <c r="AC37" s="76" t="s">
        <v>234</v>
      </c>
      <c r="AD37" s="259" t="s">
        <v>234</v>
      </c>
      <c r="AE37" s="76" t="s">
        <v>234</v>
      </c>
      <c r="AF37" s="76" t="s">
        <v>234</v>
      </c>
      <c r="AG37" s="76" t="s">
        <v>234</v>
      </c>
      <c r="AH37" s="77" t="s">
        <v>234</v>
      </c>
    </row>
    <row r="38" spans="1:34" ht="18" customHeight="1" x14ac:dyDescent="0.25">
      <c r="A38" s="454" t="s">
        <v>100</v>
      </c>
      <c r="B38" s="263" t="s">
        <v>55</v>
      </c>
      <c r="C38" s="71">
        <v>42.18</v>
      </c>
      <c r="D38" s="72">
        <v>42.18</v>
      </c>
      <c r="E38" s="72">
        <v>43.34</v>
      </c>
      <c r="F38" s="72">
        <v>46.99</v>
      </c>
      <c r="G38" s="254">
        <v>1.39</v>
      </c>
      <c r="H38" s="72">
        <v>1.39</v>
      </c>
      <c r="I38" s="72">
        <v>0.97</v>
      </c>
      <c r="J38" s="255">
        <v>0.97</v>
      </c>
      <c r="K38" s="254">
        <v>1.39</v>
      </c>
      <c r="L38" s="72">
        <v>1.39</v>
      </c>
      <c r="M38" s="74">
        <v>0.97</v>
      </c>
      <c r="N38" s="255">
        <v>0.97</v>
      </c>
      <c r="O38" s="254">
        <v>8.59</v>
      </c>
      <c r="P38" s="72">
        <v>8.59</v>
      </c>
      <c r="Q38" s="72">
        <v>8.44</v>
      </c>
      <c r="R38" s="255">
        <v>8.68</v>
      </c>
      <c r="S38" s="72" t="s">
        <v>234</v>
      </c>
      <c r="T38" s="72" t="s">
        <v>234</v>
      </c>
      <c r="U38" s="72" t="s">
        <v>234</v>
      </c>
      <c r="V38" s="255" t="s">
        <v>234</v>
      </c>
      <c r="W38" s="254" t="s">
        <v>234</v>
      </c>
      <c r="X38" s="72" t="s">
        <v>234</v>
      </c>
      <c r="Y38" s="72" t="s">
        <v>234</v>
      </c>
      <c r="Z38" s="255" t="s">
        <v>234</v>
      </c>
      <c r="AA38" s="254" t="s">
        <v>234</v>
      </c>
      <c r="AB38" s="72" t="s">
        <v>234</v>
      </c>
      <c r="AC38" s="72" t="s">
        <v>234</v>
      </c>
      <c r="AD38" s="255" t="s">
        <v>234</v>
      </c>
      <c r="AE38" s="72" t="s">
        <v>234</v>
      </c>
      <c r="AF38" s="72" t="s">
        <v>234</v>
      </c>
      <c r="AG38" s="72" t="s">
        <v>234</v>
      </c>
      <c r="AH38" s="73" t="s">
        <v>234</v>
      </c>
    </row>
    <row r="39" spans="1:34" ht="18" customHeight="1" x14ac:dyDescent="0.25">
      <c r="A39" s="455"/>
      <c r="B39" s="264" t="s">
        <v>56</v>
      </c>
      <c r="C39" s="69">
        <v>43.14</v>
      </c>
      <c r="D39" s="35">
        <v>43.14</v>
      </c>
      <c r="E39" s="35">
        <v>44.14</v>
      </c>
      <c r="F39" s="35">
        <v>47.73</v>
      </c>
      <c r="G39" s="256">
        <v>2.2799999999999998</v>
      </c>
      <c r="H39" s="35">
        <v>2.2799999999999998</v>
      </c>
      <c r="I39" s="35">
        <v>1.86</v>
      </c>
      <c r="J39" s="257">
        <v>1.59</v>
      </c>
      <c r="K39" s="256">
        <v>3.7</v>
      </c>
      <c r="L39" s="35">
        <v>3.7</v>
      </c>
      <c r="M39" s="35">
        <v>2.84</v>
      </c>
      <c r="N39" s="257">
        <v>2.57</v>
      </c>
      <c r="O39" s="256">
        <v>8.34</v>
      </c>
      <c r="P39" s="35">
        <v>8.34</v>
      </c>
      <c r="Q39" s="35">
        <v>8</v>
      </c>
      <c r="R39" s="257">
        <v>8.0500000000000007</v>
      </c>
      <c r="S39" s="35" t="s">
        <v>234</v>
      </c>
      <c r="T39" s="35" t="s">
        <v>234</v>
      </c>
      <c r="U39" s="35" t="s">
        <v>234</v>
      </c>
      <c r="V39" s="257" t="s">
        <v>234</v>
      </c>
      <c r="W39" s="256" t="s">
        <v>234</v>
      </c>
      <c r="X39" s="35" t="s">
        <v>234</v>
      </c>
      <c r="Y39" s="35" t="s">
        <v>234</v>
      </c>
      <c r="Z39" s="257" t="s">
        <v>234</v>
      </c>
      <c r="AA39" s="256" t="s">
        <v>234</v>
      </c>
      <c r="AB39" s="35" t="s">
        <v>234</v>
      </c>
      <c r="AC39" s="35" t="s">
        <v>234</v>
      </c>
      <c r="AD39" s="257" t="s">
        <v>234</v>
      </c>
      <c r="AE39" s="35" t="s">
        <v>234</v>
      </c>
      <c r="AF39" s="35" t="s">
        <v>234</v>
      </c>
      <c r="AG39" s="35" t="s">
        <v>234</v>
      </c>
      <c r="AH39" s="70" t="s">
        <v>234</v>
      </c>
    </row>
    <row r="40" spans="1:34" ht="18" customHeight="1" x14ac:dyDescent="0.25">
      <c r="A40" s="455"/>
      <c r="B40" s="264" t="s">
        <v>57</v>
      </c>
      <c r="C40" s="69">
        <v>43.92</v>
      </c>
      <c r="D40" s="35">
        <v>43.92</v>
      </c>
      <c r="E40" s="35">
        <v>44.8</v>
      </c>
      <c r="F40" s="35">
        <v>48.26</v>
      </c>
      <c r="G40" s="256">
        <v>1.81</v>
      </c>
      <c r="H40" s="35">
        <v>1.81</v>
      </c>
      <c r="I40" s="35">
        <v>1.48</v>
      </c>
      <c r="J40" s="257">
        <v>1.1100000000000001</v>
      </c>
      <c r="K40" s="256">
        <v>5.58</v>
      </c>
      <c r="L40" s="35">
        <v>5.58</v>
      </c>
      <c r="M40" s="35">
        <v>4.3600000000000003</v>
      </c>
      <c r="N40" s="257">
        <v>3.71</v>
      </c>
      <c r="O40" s="256">
        <v>8.44</v>
      </c>
      <c r="P40" s="35">
        <v>8.44</v>
      </c>
      <c r="Q40" s="35">
        <v>7.77</v>
      </c>
      <c r="R40" s="257">
        <v>7.37</v>
      </c>
      <c r="S40" s="35" t="s">
        <v>234</v>
      </c>
      <c r="T40" s="35" t="s">
        <v>234</v>
      </c>
      <c r="U40" s="35" t="s">
        <v>234</v>
      </c>
      <c r="V40" s="257" t="s">
        <v>234</v>
      </c>
      <c r="W40" s="256" t="s">
        <v>234</v>
      </c>
      <c r="X40" s="35" t="s">
        <v>234</v>
      </c>
      <c r="Y40" s="35" t="s">
        <v>234</v>
      </c>
      <c r="Z40" s="257" t="s">
        <v>234</v>
      </c>
      <c r="AA40" s="256" t="s">
        <v>234</v>
      </c>
      <c r="AB40" s="35" t="s">
        <v>234</v>
      </c>
      <c r="AC40" s="35" t="s">
        <v>234</v>
      </c>
      <c r="AD40" s="257" t="s">
        <v>234</v>
      </c>
      <c r="AE40" s="35" t="s">
        <v>234</v>
      </c>
      <c r="AF40" s="35" t="s">
        <v>234</v>
      </c>
      <c r="AG40" s="35" t="s">
        <v>234</v>
      </c>
      <c r="AH40" s="70" t="s">
        <v>234</v>
      </c>
    </row>
    <row r="41" spans="1:34" ht="18" customHeight="1" x14ac:dyDescent="0.25">
      <c r="A41" s="455"/>
      <c r="B41" s="264" t="s">
        <v>58</v>
      </c>
      <c r="C41" s="69">
        <v>44.46</v>
      </c>
      <c r="D41" s="35">
        <v>44.46</v>
      </c>
      <c r="E41" s="35">
        <v>45.32</v>
      </c>
      <c r="F41" s="35">
        <v>48.76</v>
      </c>
      <c r="G41" s="256">
        <v>1.22</v>
      </c>
      <c r="H41" s="35">
        <v>1.22</v>
      </c>
      <c r="I41" s="35">
        <v>1.1599999999999999</v>
      </c>
      <c r="J41" s="257">
        <v>1.03</v>
      </c>
      <c r="K41" s="256">
        <v>6.88</v>
      </c>
      <c r="L41" s="35">
        <v>6.88</v>
      </c>
      <c r="M41" s="35">
        <v>5.57</v>
      </c>
      <c r="N41" s="257">
        <v>4.78</v>
      </c>
      <c r="O41" s="256">
        <v>8.2200000000000006</v>
      </c>
      <c r="P41" s="35">
        <v>8.2200000000000006</v>
      </c>
      <c r="Q41" s="35">
        <v>8.0500000000000007</v>
      </c>
      <c r="R41" s="257">
        <v>7.65</v>
      </c>
      <c r="S41" s="35" t="s">
        <v>234</v>
      </c>
      <c r="T41" s="35" t="s">
        <v>234</v>
      </c>
      <c r="U41" s="35" t="s">
        <v>234</v>
      </c>
      <c r="V41" s="257" t="s">
        <v>234</v>
      </c>
      <c r="W41" s="256" t="s">
        <v>234</v>
      </c>
      <c r="X41" s="35" t="s">
        <v>234</v>
      </c>
      <c r="Y41" s="35" t="s">
        <v>234</v>
      </c>
      <c r="Z41" s="257" t="s">
        <v>234</v>
      </c>
      <c r="AA41" s="256" t="s">
        <v>234</v>
      </c>
      <c r="AB41" s="35" t="s">
        <v>234</v>
      </c>
      <c r="AC41" s="35" t="s">
        <v>234</v>
      </c>
      <c r="AD41" s="257" t="s">
        <v>234</v>
      </c>
      <c r="AE41" s="35" t="s">
        <v>234</v>
      </c>
      <c r="AF41" s="35" t="s">
        <v>234</v>
      </c>
      <c r="AG41" s="35" t="s">
        <v>234</v>
      </c>
      <c r="AH41" s="70" t="s">
        <v>234</v>
      </c>
    </row>
    <row r="42" spans="1:34" ht="18" customHeight="1" x14ac:dyDescent="0.25">
      <c r="A42" s="455"/>
      <c r="B42" s="264" t="s">
        <v>59</v>
      </c>
      <c r="C42" s="69">
        <v>44.67</v>
      </c>
      <c r="D42" s="35">
        <v>44.67</v>
      </c>
      <c r="E42" s="35">
        <v>45.53</v>
      </c>
      <c r="F42" s="35">
        <v>48.88</v>
      </c>
      <c r="G42" s="256">
        <v>0.47</v>
      </c>
      <c r="H42" s="35">
        <v>0.47</v>
      </c>
      <c r="I42" s="35">
        <v>0.46</v>
      </c>
      <c r="J42" s="257">
        <v>0.26</v>
      </c>
      <c r="K42" s="256">
        <v>7.37</v>
      </c>
      <c r="L42" s="35">
        <v>7.37</v>
      </c>
      <c r="M42" s="35">
        <v>6.06</v>
      </c>
      <c r="N42" s="257">
        <v>5.05</v>
      </c>
      <c r="O42" s="256">
        <v>8.34</v>
      </c>
      <c r="P42" s="35">
        <v>8.34</v>
      </c>
      <c r="Q42" s="35">
        <v>7.94</v>
      </c>
      <c r="R42" s="257">
        <v>7.26</v>
      </c>
      <c r="S42" s="35" t="s">
        <v>234</v>
      </c>
      <c r="T42" s="35" t="s">
        <v>234</v>
      </c>
      <c r="U42" s="35" t="s">
        <v>234</v>
      </c>
      <c r="V42" s="257" t="s">
        <v>234</v>
      </c>
      <c r="W42" s="256" t="s">
        <v>234</v>
      </c>
      <c r="X42" s="35" t="s">
        <v>234</v>
      </c>
      <c r="Y42" s="35" t="s">
        <v>234</v>
      </c>
      <c r="Z42" s="257" t="s">
        <v>234</v>
      </c>
      <c r="AA42" s="256" t="s">
        <v>234</v>
      </c>
      <c r="AB42" s="35" t="s">
        <v>234</v>
      </c>
      <c r="AC42" s="35" t="s">
        <v>234</v>
      </c>
      <c r="AD42" s="257" t="s">
        <v>234</v>
      </c>
      <c r="AE42" s="35" t="s">
        <v>234</v>
      </c>
      <c r="AF42" s="35" t="s">
        <v>234</v>
      </c>
      <c r="AG42" s="35" t="s">
        <v>234</v>
      </c>
      <c r="AH42" s="70" t="s">
        <v>234</v>
      </c>
    </row>
    <row r="43" spans="1:34" ht="18" customHeight="1" x14ac:dyDescent="0.25">
      <c r="A43" s="455"/>
      <c r="B43" s="264" t="s">
        <v>60</v>
      </c>
      <c r="C43" s="69">
        <v>44.65</v>
      </c>
      <c r="D43" s="35">
        <v>44.65</v>
      </c>
      <c r="E43" s="35">
        <v>45.56</v>
      </c>
      <c r="F43" s="35">
        <v>48.9</v>
      </c>
      <c r="G43" s="256">
        <v>-0.04</v>
      </c>
      <c r="H43" s="35">
        <v>-0.04</v>
      </c>
      <c r="I43" s="35">
        <v>0.08</v>
      </c>
      <c r="J43" s="257">
        <v>0.04</v>
      </c>
      <c r="K43" s="256">
        <v>7.33</v>
      </c>
      <c r="L43" s="35">
        <v>7.33</v>
      </c>
      <c r="M43" s="35">
        <v>6.15</v>
      </c>
      <c r="N43" s="257">
        <v>5.08</v>
      </c>
      <c r="O43" s="256">
        <v>8.39</v>
      </c>
      <c r="P43" s="35">
        <v>8.39</v>
      </c>
      <c r="Q43" s="35">
        <v>7.98</v>
      </c>
      <c r="R43" s="257">
        <v>7.41</v>
      </c>
      <c r="S43" s="35" t="s">
        <v>234</v>
      </c>
      <c r="T43" s="35" t="s">
        <v>234</v>
      </c>
      <c r="U43" s="35" t="s">
        <v>234</v>
      </c>
      <c r="V43" s="257" t="s">
        <v>234</v>
      </c>
      <c r="W43" s="256" t="s">
        <v>234</v>
      </c>
      <c r="X43" s="35" t="s">
        <v>234</v>
      </c>
      <c r="Y43" s="35" t="s">
        <v>234</v>
      </c>
      <c r="Z43" s="257" t="s">
        <v>234</v>
      </c>
      <c r="AA43" s="256" t="s">
        <v>234</v>
      </c>
      <c r="AB43" s="35" t="s">
        <v>234</v>
      </c>
      <c r="AC43" s="35" t="s">
        <v>234</v>
      </c>
      <c r="AD43" s="257" t="s">
        <v>234</v>
      </c>
      <c r="AE43" s="35" t="s">
        <v>234</v>
      </c>
      <c r="AF43" s="35" t="s">
        <v>234</v>
      </c>
      <c r="AG43" s="35" t="s">
        <v>234</v>
      </c>
      <c r="AH43" s="70" t="s">
        <v>234</v>
      </c>
    </row>
    <row r="44" spans="1:34" ht="18" customHeight="1" x14ac:dyDescent="0.25">
      <c r="A44" s="455"/>
      <c r="B44" s="264" t="s">
        <v>61</v>
      </c>
      <c r="C44" s="69">
        <v>44.66</v>
      </c>
      <c r="D44" s="35">
        <v>44.66</v>
      </c>
      <c r="E44" s="35">
        <v>45.61</v>
      </c>
      <c r="F44" s="35">
        <v>49</v>
      </c>
      <c r="G44" s="256">
        <v>0.03</v>
      </c>
      <c r="H44" s="35">
        <v>0.03</v>
      </c>
      <c r="I44" s="35">
        <v>0.11</v>
      </c>
      <c r="J44" s="257">
        <v>0.2</v>
      </c>
      <c r="K44" s="256">
        <v>7.35</v>
      </c>
      <c r="L44" s="35">
        <v>7.35</v>
      </c>
      <c r="M44" s="35">
        <v>6.26</v>
      </c>
      <c r="N44" s="257">
        <v>5.29</v>
      </c>
      <c r="O44" s="256">
        <v>8.82</v>
      </c>
      <c r="P44" s="35">
        <v>8.82</v>
      </c>
      <c r="Q44" s="35">
        <v>8.16</v>
      </c>
      <c r="R44" s="257">
        <v>7.2</v>
      </c>
      <c r="S44" s="35" t="s">
        <v>234</v>
      </c>
      <c r="T44" s="35" t="s">
        <v>234</v>
      </c>
      <c r="U44" s="35" t="s">
        <v>234</v>
      </c>
      <c r="V44" s="257" t="s">
        <v>234</v>
      </c>
      <c r="W44" s="256" t="s">
        <v>234</v>
      </c>
      <c r="X44" s="35" t="s">
        <v>234</v>
      </c>
      <c r="Y44" s="35" t="s">
        <v>234</v>
      </c>
      <c r="Z44" s="257" t="s">
        <v>234</v>
      </c>
      <c r="AA44" s="256" t="s">
        <v>234</v>
      </c>
      <c r="AB44" s="35" t="s">
        <v>234</v>
      </c>
      <c r="AC44" s="35" t="s">
        <v>234</v>
      </c>
      <c r="AD44" s="257" t="s">
        <v>234</v>
      </c>
      <c r="AE44" s="35" t="s">
        <v>234</v>
      </c>
      <c r="AF44" s="35" t="s">
        <v>234</v>
      </c>
      <c r="AG44" s="35" t="s">
        <v>234</v>
      </c>
      <c r="AH44" s="70" t="s">
        <v>234</v>
      </c>
    </row>
    <row r="45" spans="1:34" ht="18" customHeight="1" x14ac:dyDescent="0.25">
      <c r="A45" s="455"/>
      <c r="B45" s="264" t="s">
        <v>62</v>
      </c>
      <c r="C45" s="69">
        <v>44.81</v>
      </c>
      <c r="D45" s="35">
        <v>44.81</v>
      </c>
      <c r="E45" s="35">
        <v>45.74</v>
      </c>
      <c r="F45" s="35">
        <v>49.06</v>
      </c>
      <c r="G45" s="256">
        <v>0.35</v>
      </c>
      <c r="H45" s="35">
        <v>0.35</v>
      </c>
      <c r="I45" s="35">
        <v>0.28000000000000003</v>
      </c>
      <c r="J45" s="257">
        <v>0.13</v>
      </c>
      <c r="K45" s="256">
        <v>7.72</v>
      </c>
      <c r="L45" s="35">
        <v>7.72</v>
      </c>
      <c r="M45" s="35">
        <v>6.55</v>
      </c>
      <c r="N45" s="257">
        <v>5.43</v>
      </c>
      <c r="O45" s="256">
        <v>8.91</v>
      </c>
      <c r="P45" s="35">
        <v>8.91</v>
      </c>
      <c r="Q45" s="35">
        <v>8.1300000000000008</v>
      </c>
      <c r="R45" s="257">
        <v>6.92</v>
      </c>
      <c r="S45" s="35" t="s">
        <v>234</v>
      </c>
      <c r="T45" s="35" t="s">
        <v>234</v>
      </c>
      <c r="U45" s="35" t="s">
        <v>234</v>
      </c>
      <c r="V45" s="257" t="s">
        <v>234</v>
      </c>
      <c r="W45" s="256" t="s">
        <v>234</v>
      </c>
      <c r="X45" s="35" t="s">
        <v>234</v>
      </c>
      <c r="Y45" s="35" t="s">
        <v>234</v>
      </c>
      <c r="Z45" s="257" t="s">
        <v>234</v>
      </c>
      <c r="AA45" s="256" t="s">
        <v>234</v>
      </c>
      <c r="AB45" s="35" t="s">
        <v>234</v>
      </c>
      <c r="AC45" s="35" t="s">
        <v>234</v>
      </c>
      <c r="AD45" s="257" t="s">
        <v>234</v>
      </c>
      <c r="AE45" s="35" t="s">
        <v>234</v>
      </c>
      <c r="AF45" s="35" t="s">
        <v>234</v>
      </c>
      <c r="AG45" s="35" t="s">
        <v>234</v>
      </c>
      <c r="AH45" s="70" t="s">
        <v>234</v>
      </c>
    </row>
    <row r="46" spans="1:34" ht="18" customHeight="1" x14ac:dyDescent="0.25">
      <c r="A46" s="455"/>
      <c r="B46" s="264" t="s">
        <v>63</v>
      </c>
      <c r="C46" s="69">
        <v>44.98</v>
      </c>
      <c r="D46" s="35">
        <v>44.98</v>
      </c>
      <c r="E46" s="35">
        <v>45.92</v>
      </c>
      <c r="F46" s="35">
        <v>49.21</v>
      </c>
      <c r="G46" s="256">
        <v>0.37</v>
      </c>
      <c r="H46" s="35">
        <v>0.37</v>
      </c>
      <c r="I46" s="35">
        <v>0.4</v>
      </c>
      <c r="J46" s="257">
        <v>0.31</v>
      </c>
      <c r="K46" s="256">
        <v>8.1199999999999992</v>
      </c>
      <c r="L46" s="35">
        <v>8.1199999999999992</v>
      </c>
      <c r="M46" s="35">
        <v>6.98</v>
      </c>
      <c r="N46" s="257">
        <v>5.75</v>
      </c>
      <c r="O46" s="256">
        <v>9.02</v>
      </c>
      <c r="P46" s="35">
        <v>9.02</v>
      </c>
      <c r="Q46" s="35">
        <v>8.08</v>
      </c>
      <c r="R46" s="257">
        <v>6.66</v>
      </c>
      <c r="S46" s="35" t="s">
        <v>234</v>
      </c>
      <c r="T46" s="35" t="s">
        <v>234</v>
      </c>
      <c r="U46" s="35" t="s">
        <v>234</v>
      </c>
      <c r="V46" s="257" t="s">
        <v>234</v>
      </c>
      <c r="W46" s="256" t="s">
        <v>234</v>
      </c>
      <c r="X46" s="35" t="s">
        <v>234</v>
      </c>
      <c r="Y46" s="35" t="s">
        <v>234</v>
      </c>
      <c r="Z46" s="257" t="s">
        <v>234</v>
      </c>
      <c r="AA46" s="256" t="s">
        <v>234</v>
      </c>
      <c r="AB46" s="35" t="s">
        <v>234</v>
      </c>
      <c r="AC46" s="35" t="s">
        <v>234</v>
      </c>
      <c r="AD46" s="257" t="s">
        <v>234</v>
      </c>
      <c r="AE46" s="35" t="s">
        <v>234</v>
      </c>
      <c r="AF46" s="35" t="s">
        <v>234</v>
      </c>
      <c r="AG46" s="35" t="s">
        <v>234</v>
      </c>
      <c r="AH46" s="70" t="s">
        <v>234</v>
      </c>
    </row>
    <row r="47" spans="1:34" ht="18" customHeight="1" x14ac:dyDescent="0.25">
      <c r="A47" s="455"/>
      <c r="B47" s="264" t="s">
        <v>64</v>
      </c>
      <c r="C47" s="69">
        <v>45.01</v>
      </c>
      <c r="D47" s="35">
        <v>45.01</v>
      </c>
      <c r="E47" s="35">
        <v>46.01</v>
      </c>
      <c r="F47" s="35">
        <v>49.35</v>
      </c>
      <c r="G47" s="256">
        <v>0.08</v>
      </c>
      <c r="H47" s="35">
        <v>0.08</v>
      </c>
      <c r="I47" s="35">
        <v>0.2</v>
      </c>
      <c r="J47" s="257">
        <v>0.28000000000000003</v>
      </c>
      <c r="K47" s="256">
        <v>8.1999999999999993</v>
      </c>
      <c r="L47" s="35">
        <v>8.1999999999999993</v>
      </c>
      <c r="M47" s="35">
        <v>7.19</v>
      </c>
      <c r="N47" s="257">
        <v>6.05</v>
      </c>
      <c r="O47" s="256">
        <v>9</v>
      </c>
      <c r="P47" s="35">
        <v>9</v>
      </c>
      <c r="Q47" s="35">
        <v>8.01</v>
      </c>
      <c r="R47" s="257">
        <v>7.01</v>
      </c>
      <c r="S47" s="35" t="s">
        <v>234</v>
      </c>
      <c r="T47" s="35" t="s">
        <v>234</v>
      </c>
      <c r="U47" s="35" t="s">
        <v>234</v>
      </c>
      <c r="V47" s="257" t="s">
        <v>234</v>
      </c>
      <c r="W47" s="256" t="s">
        <v>234</v>
      </c>
      <c r="X47" s="35" t="s">
        <v>234</v>
      </c>
      <c r="Y47" s="35" t="s">
        <v>234</v>
      </c>
      <c r="Z47" s="257" t="s">
        <v>234</v>
      </c>
      <c r="AA47" s="256" t="s">
        <v>234</v>
      </c>
      <c r="AB47" s="35" t="s">
        <v>234</v>
      </c>
      <c r="AC47" s="35" t="s">
        <v>234</v>
      </c>
      <c r="AD47" s="257" t="s">
        <v>234</v>
      </c>
      <c r="AE47" s="35" t="s">
        <v>234</v>
      </c>
      <c r="AF47" s="35" t="s">
        <v>234</v>
      </c>
      <c r="AG47" s="35" t="s">
        <v>234</v>
      </c>
      <c r="AH47" s="70" t="s">
        <v>234</v>
      </c>
    </row>
    <row r="48" spans="1:34" ht="18" customHeight="1" x14ac:dyDescent="0.25">
      <c r="A48" s="455"/>
      <c r="B48" s="264" t="s">
        <v>65</v>
      </c>
      <c r="C48" s="69">
        <v>45.08</v>
      </c>
      <c r="D48" s="35">
        <v>45.08</v>
      </c>
      <c r="E48" s="35">
        <v>46.04</v>
      </c>
      <c r="F48" s="35">
        <v>49.44</v>
      </c>
      <c r="G48" s="256">
        <v>0.16</v>
      </c>
      <c r="H48" s="35">
        <v>0.16</v>
      </c>
      <c r="I48" s="35">
        <v>7.0000000000000007E-2</v>
      </c>
      <c r="J48" s="257">
        <v>0.18</v>
      </c>
      <c r="K48" s="256">
        <v>8.3699999999999992</v>
      </c>
      <c r="L48" s="35">
        <v>8.3699999999999992</v>
      </c>
      <c r="M48" s="35">
        <v>7.27</v>
      </c>
      <c r="N48" s="257">
        <v>6.24</v>
      </c>
      <c r="O48" s="256">
        <v>8.81</v>
      </c>
      <c r="P48" s="35">
        <v>8.81</v>
      </c>
      <c r="Q48" s="35">
        <v>7.76</v>
      </c>
      <c r="R48" s="257">
        <v>6.81</v>
      </c>
      <c r="S48" s="35" t="s">
        <v>234</v>
      </c>
      <c r="T48" s="35" t="s">
        <v>234</v>
      </c>
      <c r="U48" s="35" t="s">
        <v>234</v>
      </c>
      <c r="V48" s="257" t="s">
        <v>234</v>
      </c>
      <c r="W48" s="256" t="s">
        <v>234</v>
      </c>
      <c r="X48" s="35" t="s">
        <v>234</v>
      </c>
      <c r="Y48" s="35" t="s">
        <v>234</v>
      </c>
      <c r="Z48" s="257" t="s">
        <v>234</v>
      </c>
      <c r="AA48" s="256" t="s">
        <v>234</v>
      </c>
      <c r="AB48" s="35" t="s">
        <v>234</v>
      </c>
      <c r="AC48" s="35" t="s">
        <v>234</v>
      </c>
      <c r="AD48" s="257" t="s">
        <v>234</v>
      </c>
      <c r="AE48" s="35" t="s">
        <v>234</v>
      </c>
      <c r="AF48" s="35" t="s">
        <v>234</v>
      </c>
      <c r="AG48" s="35" t="s">
        <v>234</v>
      </c>
      <c r="AH48" s="70" t="s">
        <v>234</v>
      </c>
    </row>
    <row r="49" spans="1:34" ht="18" customHeight="1" x14ac:dyDescent="0.25">
      <c r="A49" s="456"/>
      <c r="B49" s="265" t="s">
        <v>66</v>
      </c>
      <c r="C49" s="75">
        <v>45.33</v>
      </c>
      <c r="D49" s="76">
        <v>45.33</v>
      </c>
      <c r="E49" s="76">
        <v>46.2</v>
      </c>
      <c r="F49" s="76">
        <v>49.48</v>
      </c>
      <c r="G49" s="258">
        <v>0.54</v>
      </c>
      <c r="H49" s="76">
        <v>0.54</v>
      </c>
      <c r="I49" s="76">
        <v>0.34</v>
      </c>
      <c r="J49" s="259">
        <v>0.09</v>
      </c>
      <c r="K49" s="258">
        <v>8.9600000000000009</v>
      </c>
      <c r="L49" s="76">
        <v>8.9600000000000009</v>
      </c>
      <c r="M49" s="76">
        <v>7.64</v>
      </c>
      <c r="N49" s="259">
        <v>6.33</v>
      </c>
      <c r="O49" s="258">
        <v>8.9600000000000009</v>
      </c>
      <c r="P49" s="76">
        <v>8.9600000000000009</v>
      </c>
      <c r="Q49" s="76">
        <v>7.64</v>
      </c>
      <c r="R49" s="259">
        <v>6.33</v>
      </c>
      <c r="S49" s="76" t="s">
        <v>234</v>
      </c>
      <c r="T49" s="76" t="s">
        <v>234</v>
      </c>
      <c r="U49" s="76" t="s">
        <v>234</v>
      </c>
      <c r="V49" s="259" t="s">
        <v>234</v>
      </c>
      <c r="W49" s="258" t="s">
        <v>234</v>
      </c>
      <c r="X49" s="76" t="s">
        <v>234</v>
      </c>
      <c r="Y49" s="76" t="s">
        <v>234</v>
      </c>
      <c r="Z49" s="259" t="s">
        <v>234</v>
      </c>
      <c r="AA49" s="258" t="s">
        <v>234</v>
      </c>
      <c r="AB49" s="76" t="s">
        <v>234</v>
      </c>
      <c r="AC49" s="76" t="s">
        <v>234</v>
      </c>
      <c r="AD49" s="259" t="s">
        <v>234</v>
      </c>
      <c r="AE49" s="76" t="s">
        <v>234</v>
      </c>
      <c r="AF49" s="76" t="s">
        <v>234</v>
      </c>
      <c r="AG49" s="76" t="s">
        <v>234</v>
      </c>
      <c r="AH49" s="77" t="s">
        <v>234</v>
      </c>
    </row>
    <row r="50" spans="1:34" ht="18" customHeight="1" x14ac:dyDescent="0.25">
      <c r="A50" s="454" t="s">
        <v>101</v>
      </c>
      <c r="B50" s="263" t="s">
        <v>55</v>
      </c>
      <c r="C50" s="71">
        <v>45.75</v>
      </c>
      <c r="D50" s="72">
        <v>45.75</v>
      </c>
      <c r="E50" s="72">
        <v>46.58</v>
      </c>
      <c r="F50" s="72">
        <v>49.78</v>
      </c>
      <c r="G50" s="254">
        <v>0.94</v>
      </c>
      <c r="H50" s="72">
        <v>0.94</v>
      </c>
      <c r="I50" s="72">
        <v>0.81</v>
      </c>
      <c r="J50" s="255">
        <v>0.6</v>
      </c>
      <c r="K50" s="254">
        <v>0.94</v>
      </c>
      <c r="L50" s="72">
        <v>0.94</v>
      </c>
      <c r="M50" s="74">
        <v>0.81</v>
      </c>
      <c r="N50" s="255">
        <v>0.6</v>
      </c>
      <c r="O50" s="254">
        <v>8.48</v>
      </c>
      <c r="P50" s="72">
        <v>8.48</v>
      </c>
      <c r="Q50" s="72">
        <v>7.47</v>
      </c>
      <c r="R50" s="255">
        <v>5.94</v>
      </c>
      <c r="S50" s="72" t="s">
        <v>234</v>
      </c>
      <c r="T50" s="72" t="s">
        <v>234</v>
      </c>
      <c r="U50" s="72" t="s">
        <v>234</v>
      </c>
      <c r="V50" s="255" t="s">
        <v>234</v>
      </c>
      <c r="W50" s="254" t="s">
        <v>234</v>
      </c>
      <c r="X50" s="72" t="s">
        <v>234</v>
      </c>
      <c r="Y50" s="72" t="s">
        <v>234</v>
      </c>
      <c r="Z50" s="255" t="s">
        <v>234</v>
      </c>
      <c r="AA50" s="254" t="s">
        <v>234</v>
      </c>
      <c r="AB50" s="72" t="s">
        <v>234</v>
      </c>
      <c r="AC50" s="72" t="s">
        <v>234</v>
      </c>
      <c r="AD50" s="255" t="s">
        <v>234</v>
      </c>
      <c r="AE50" s="72" t="s">
        <v>234</v>
      </c>
      <c r="AF50" s="72" t="s">
        <v>234</v>
      </c>
      <c r="AG50" s="72" t="s">
        <v>234</v>
      </c>
      <c r="AH50" s="73" t="s">
        <v>234</v>
      </c>
    </row>
    <row r="51" spans="1:34" ht="18" customHeight="1" x14ac:dyDescent="0.25">
      <c r="A51" s="455"/>
      <c r="B51" s="264" t="s">
        <v>56</v>
      </c>
      <c r="C51" s="69">
        <v>46.4</v>
      </c>
      <c r="D51" s="35">
        <v>46.4</v>
      </c>
      <c r="E51" s="35">
        <v>47.18</v>
      </c>
      <c r="F51" s="35">
        <v>50.28</v>
      </c>
      <c r="G51" s="256">
        <v>1.41</v>
      </c>
      <c r="H51" s="35">
        <v>1.41</v>
      </c>
      <c r="I51" s="35">
        <v>1.29</v>
      </c>
      <c r="J51" s="257">
        <v>1</v>
      </c>
      <c r="K51" s="256">
        <v>2.36</v>
      </c>
      <c r="L51" s="35">
        <v>2.36</v>
      </c>
      <c r="M51" s="35">
        <v>2.11</v>
      </c>
      <c r="N51" s="257">
        <v>1.61</v>
      </c>
      <c r="O51" s="256">
        <v>7.56</v>
      </c>
      <c r="P51" s="35">
        <v>7.56</v>
      </c>
      <c r="Q51" s="35">
        <v>6.87</v>
      </c>
      <c r="R51" s="257">
        <v>5.34</v>
      </c>
      <c r="S51" s="35" t="s">
        <v>234</v>
      </c>
      <c r="T51" s="35" t="s">
        <v>234</v>
      </c>
      <c r="U51" s="35" t="s">
        <v>234</v>
      </c>
      <c r="V51" s="257" t="s">
        <v>234</v>
      </c>
      <c r="W51" s="256" t="s">
        <v>234</v>
      </c>
      <c r="X51" s="35" t="s">
        <v>234</v>
      </c>
      <c r="Y51" s="35" t="s">
        <v>234</v>
      </c>
      <c r="Z51" s="257" t="s">
        <v>234</v>
      </c>
      <c r="AA51" s="256" t="s">
        <v>234</v>
      </c>
      <c r="AB51" s="35" t="s">
        <v>234</v>
      </c>
      <c r="AC51" s="35" t="s">
        <v>234</v>
      </c>
      <c r="AD51" s="257" t="s">
        <v>234</v>
      </c>
      <c r="AE51" s="35" t="s">
        <v>234</v>
      </c>
      <c r="AF51" s="35" t="s">
        <v>234</v>
      </c>
      <c r="AG51" s="35" t="s">
        <v>234</v>
      </c>
      <c r="AH51" s="70" t="s">
        <v>234</v>
      </c>
    </row>
    <row r="52" spans="1:34" ht="18" customHeight="1" x14ac:dyDescent="0.25">
      <c r="A52" s="455"/>
      <c r="B52" s="264" t="s">
        <v>57</v>
      </c>
      <c r="C52" s="69">
        <v>46.72</v>
      </c>
      <c r="D52" s="35">
        <v>46.72</v>
      </c>
      <c r="E52" s="35">
        <v>47.5</v>
      </c>
      <c r="F52" s="35">
        <v>50.68</v>
      </c>
      <c r="G52" s="256">
        <v>0.68</v>
      </c>
      <c r="H52" s="35">
        <v>0.68</v>
      </c>
      <c r="I52" s="35">
        <v>0.69</v>
      </c>
      <c r="J52" s="257">
        <v>0.79</v>
      </c>
      <c r="K52" s="256">
        <v>3.06</v>
      </c>
      <c r="L52" s="35">
        <v>3.06</v>
      </c>
      <c r="M52" s="35">
        <v>2.81</v>
      </c>
      <c r="N52" s="257">
        <v>2.42</v>
      </c>
      <c r="O52" s="256">
        <v>6.36</v>
      </c>
      <c r="P52" s="35">
        <v>6.36</v>
      </c>
      <c r="Q52" s="35">
        <v>6.03</v>
      </c>
      <c r="R52" s="257">
        <v>5</v>
      </c>
      <c r="S52" s="35" t="s">
        <v>234</v>
      </c>
      <c r="T52" s="35" t="s">
        <v>234</v>
      </c>
      <c r="U52" s="35" t="s">
        <v>234</v>
      </c>
      <c r="V52" s="257" t="s">
        <v>234</v>
      </c>
      <c r="W52" s="256" t="s">
        <v>234</v>
      </c>
      <c r="X52" s="35" t="s">
        <v>234</v>
      </c>
      <c r="Y52" s="35" t="s">
        <v>234</v>
      </c>
      <c r="Z52" s="257" t="s">
        <v>234</v>
      </c>
      <c r="AA52" s="256" t="s">
        <v>234</v>
      </c>
      <c r="AB52" s="35" t="s">
        <v>234</v>
      </c>
      <c r="AC52" s="35" t="s">
        <v>234</v>
      </c>
      <c r="AD52" s="257" t="s">
        <v>234</v>
      </c>
      <c r="AE52" s="35" t="s">
        <v>234</v>
      </c>
      <c r="AF52" s="35" t="s">
        <v>234</v>
      </c>
      <c r="AG52" s="35" t="s">
        <v>234</v>
      </c>
      <c r="AH52" s="70" t="s">
        <v>234</v>
      </c>
    </row>
    <row r="53" spans="1:34" ht="18" customHeight="1" x14ac:dyDescent="0.25">
      <c r="A53" s="455"/>
      <c r="B53" s="264" t="s">
        <v>58</v>
      </c>
      <c r="C53" s="69">
        <v>47.14</v>
      </c>
      <c r="D53" s="35">
        <v>47.14</v>
      </c>
      <c r="E53" s="35">
        <v>47.94</v>
      </c>
      <c r="F53" s="35">
        <v>51.12</v>
      </c>
      <c r="G53" s="256">
        <v>0.91</v>
      </c>
      <c r="H53" s="35">
        <v>0.91</v>
      </c>
      <c r="I53" s="35">
        <v>0.93</v>
      </c>
      <c r="J53" s="257">
        <v>0.88</v>
      </c>
      <c r="K53" s="256">
        <v>3.99</v>
      </c>
      <c r="L53" s="35">
        <v>3.99</v>
      </c>
      <c r="M53" s="35">
        <v>3.77</v>
      </c>
      <c r="N53" s="257">
        <v>3.32</v>
      </c>
      <c r="O53" s="256">
        <v>6.02</v>
      </c>
      <c r="P53" s="35">
        <v>6.02</v>
      </c>
      <c r="Q53" s="35">
        <v>5.8</v>
      </c>
      <c r="R53" s="257">
        <v>4.8499999999999996</v>
      </c>
      <c r="S53" s="35" t="s">
        <v>234</v>
      </c>
      <c r="T53" s="35" t="s">
        <v>234</v>
      </c>
      <c r="U53" s="35" t="s">
        <v>234</v>
      </c>
      <c r="V53" s="257" t="s">
        <v>234</v>
      </c>
      <c r="W53" s="256" t="s">
        <v>234</v>
      </c>
      <c r="X53" s="35" t="s">
        <v>234</v>
      </c>
      <c r="Y53" s="35" t="s">
        <v>234</v>
      </c>
      <c r="Z53" s="257" t="s">
        <v>234</v>
      </c>
      <c r="AA53" s="256" t="s">
        <v>234</v>
      </c>
      <c r="AB53" s="35" t="s">
        <v>234</v>
      </c>
      <c r="AC53" s="35" t="s">
        <v>234</v>
      </c>
      <c r="AD53" s="257" t="s">
        <v>234</v>
      </c>
      <c r="AE53" s="35" t="s">
        <v>234</v>
      </c>
      <c r="AF53" s="35" t="s">
        <v>234</v>
      </c>
      <c r="AG53" s="35" t="s">
        <v>234</v>
      </c>
      <c r="AH53" s="70" t="s">
        <v>234</v>
      </c>
    </row>
    <row r="54" spans="1:34" ht="18" customHeight="1" x14ac:dyDescent="0.25">
      <c r="A54" s="455"/>
      <c r="B54" s="264" t="s">
        <v>59</v>
      </c>
      <c r="C54" s="69">
        <v>47.53</v>
      </c>
      <c r="D54" s="35">
        <v>47.53</v>
      </c>
      <c r="E54" s="35">
        <v>48.25</v>
      </c>
      <c r="F54" s="35">
        <v>51.25</v>
      </c>
      <c r="G54" s="256">
        <v>0.83</v>
      </c>
      <c r="H54" s="35">
        <v>0.83</v>
      </c>
      <c r="I54" s="35">
        <v>0.63</v>
      </c>
      <c r="J54" s="257">
        <v>0.25</v>
      </c>
      <c r="K54" s="256">
        <v>4.8499999999999996</v>
      </c>
      <c r="L54" s="35">
        <v>4.8499999999999996</v>
      </c>
      <c r="M54" s="35">
        <v>4.42</v>
      </c>
      <c r="N54" s="257">
        <v>3.58</v>
      </c>
      <c r="O54" s="256">
        <v>6.4</v>
      </c>
      <c r="P54" s="35">
        <v>6.4</v>
      </c>
      <c r="Q54" s="35">
        <v>5.98</v>
      </c>
      <c r="R54" s="257">
        <v>4.8499999999999996</v>
      </c>
      <c r="S54" s="35" t="s">
        <v>234</v>
      </c>
      <c r="T54" s="35" t="s">
        <v>234</v>
      </c>
      <c r="U54" s="35" t="s">
        <v>234</v>
      </c>
      <c r="V54" s="257" t="s">
        <v>234</v>
      </c>
      <c r="W54" s="256" t="s">
        <v>234</v>
      </c>
      <c r="X54" s="35" t="s">
        <v>234</v>
      </c>
      <c r="Y54" s="35" t="s">
        <v>234</v>
      </c>
      <c r="Z54" s="257" t="s">
        <v>234</v>
      </c>
      <c r="AA54" s="256" t="s">
        <v>234</v>
      </c>
      <c r="AB54" s="35" t="s">
        <v>234</v>
      </c>
      <c r="AC54" s="35" t="s">
        <v>234</v>
      </c>
      <c r="AD54" s="257" t="s">
        <v>234</v>
      </c>
      <c r="AE54" s="35" t="s">
        <v>234</v>
      </c>
      <c r="AF54" s="35" t="s">
        <v>234</v>
      </c>
      <c r="AG54" s="35" t="s">
        <v>234</v>
      </c>
      <c r="AH54" s="70" t="s">
        <v>234</v>
      </c>
    </row>
    <row r="55" spans="1:34" ht="18" customHeight="1" x14ac:dyDescent="0.25">
      <c r="A55" s="455"/>
      <c r="B55" s="264" t="s">
        <v>60</v>
      </c>
      <c r="C55" s="69">
        <v>47.83</v>
      </c>
      <c r="D55" s="35">
        <v>47.83</v>
      </c>
      <c r="E55" s="35">
        <v>48.42</v>
      </c>
      <c r="F55" s="35">
        <v>51.44</v>
      </c>
      <c r="G55" s="256">
        <v>0.63</v>
      </c>
      <c r="H55" s="35">
        <v>0.63</v>
      </c>
      <c r="I55" s="35">
        <v>0.36</v>
      </c>
      <c r="J55" s="257">
        <v>0.37</v>
      </c>
      <c r="K55" s="256">
        <v>5.52</v>
      </c>
      <c r="L55" s="35">
        <v>5.52</v>
      </c>
      <c r="M55" s="35">
        <v>4.8</v>
      </c>
      <c r="N55" s="257">
        <v>3.96</v>
      </c>
      <c r="O55" s="256">
        <v>7.13</v>
      </c>
      <c r="P55" s="35">
        <v>7.13</v>
      </c>
      <c r="Q55" s="35">
        <v>6.27</v>
      </c>
      <c r="R55" s="257">
        <v>5.2</v>
      </c>
      <c r="S55" s="35" t="s">
        <v>234</v>
      </c>
      <c r="T55" s="35" t="s">
        <v>234</v>
      </c>
      <c r="U55" s="35" t="s">
        <v>234</v>
      </c>
      <c r="V55" s="257" t="s">
        <v>234</v>
      </c>
      <c r="W55" s="256" t="s">
        <v>234</v>
      </c>
      <c r="X55" s="35" t="s">
        <v>234</v>
      </c>
      <c r="Y55" s="35" t="s">
        <v>234</v>
      </c>
      <c r="Z55" s="257" t="s">
        <v>234</v>
      </c>
      <c r="AA55" s="256" t="s">
        <v>234</v>
      </c>
      <c r="AB55" s="35" t="s">
        <v>234</v>
      </c>
      <c r="AC55" s="35" t="s">
        <v>234</v>
      </c>
      <c r="AD55" s="257" t="s">
        <v>234</v>
      </c>
      <c r="AE55" s="35" t="s">
        <v>234</v>
      </c>
      <c r="AF55" s="35" t="s">
        <v>234</v>
      </c>
      <c r="AG55" s="35" t="s">
        <v>234</v>
      </c>
      <c r="AH55" s="70" t="s">
        <v>234</v>
      </c>
    </row>
    <row r="56" spans="1:34" ht="18" customHeight="1" x14ac:dyDescent="0.25">
      <c r="A56" s="455"/>
      <c r="B56" s="264" t="s">
        <v>61</v>
      </c>
      <c r="C56" s="69">
        <v>47.79</v>
      </c>
      <c r="D56" s="35">
        <v>47.79</v>
      </c>
      <c r="E56" s="35">
        <v>48.43</v>
      </c>
      <c r="F56" s="35">
        <v>51.51</v>
      </c>
      <c r="G56" s="256">
        <v>-0.09</v>
      </c>
      <c r="H56" s="35">
        <v>-0.09</v>
      </c>
      <c r="I56" s="35">
        <v>0.03</v>
      </c>
      <c r="J56" s="257">
        <v>0.13</v>
      </c>
      <c r="K56" s="256">
        <v>5.42</v>
      </c>
      <c r="L56" s="35">
        <v>5.42</v>
      </c>
      <c r="M56" s="35">
        <v>4.83</v>
      </c>
      <c r="N56" s="257">
        <v>4.0999999999999996</v>
      </c>
      <c r="O56" s="256">
        <v>7</v>
      </c>
      <c r="P56" s="35">
        <v>7</v>
      </c>
      <c r="Q56" s="35">
        <v>6.19</v>
      </c>
      <c r="R56" s="257">
        <v>5.13</v>
      </c>
      <c r="S56" s="35" t="s">
        <v>234</v>
      </c>
      <c r="T56" s="35" t="s">
        <v>234</v>
      </c>
      <c r="U56" s="35" t="s">
        <v>234</v>
      </c>
      <c r="V56" s="257" t="s">
        <v>234</v>
      </c>
      <c r="W56" s="256" t="s">
        <v>234</v>
      </c>
      <c r="X56" s="35" t="s">
        <v>234</v>
      </c>
      <c r="Y56" s="35" t="s">
        <v>234</v>
      </c>
      <c r="Z56" s="257" t="s">
        <v>234</v>
      </c>
      <c r="AA56" s="256" t="s">
        <v>234</v>
      </c>
      <c r="AB56" s="35" t="s">
        <v>234</v>
      </c>
      <c r="AC56" s="35" t="s">
        <v>234</v>
      </c>
      <c r="AD56" s="257" t="s">
        <v>234</v>
      </c>
      <c r="AE56" s="35" t="s">
        <v>234</v>
      </c>
      <c r="AF56" s="35" t="s">
        <v>234</v>
      </c>
      <c r="AG56" s="35" t="s">
        <v>234</v>
      </c>
      <c r="AH56" s="70" t="s">
        <v>234</v>
      </c>
    </row>
    <row r="57" spans="1:34" ht="18" customHeight="1" x14ac:dyDescent="0.25">
      <c r="A57" s="455"/>
      <c r="B57" s="264" t="s">
        <v>62</v>
      </c>
      <c r="C57" s="69">
        <v>47.81</v>
      </c>
      <c r="D57" s="35">
        <v>47.81</v>
      </c>
      <c r="E57" s="35">
        <v>48.49</v>
      </c>
      <c r="F57" s="35">
        <v>51.57</v>
      </c>
      <c r="G57" s="256">
        <v>0.04</v>
      </c>
      <c r="H57" s="35">
        <v>0.04</v>
      </c>
      <c r="I57" s="35">
        <v>0.11</v>
      </c>
      <c r="J57" s="257">
        <v>0.11</v>
      </c>
      <c r="K57" s="256">
        <v>5.47</v>
      </c>
      <c r="L57" s="35">
        <v>5.47</v>
      </c>
      <c r="M57" s="35">
        <v>4.95</v>
      </c>
      <c r="N57" s="257">
        <v>4.21</v>
      </c>
      <c r="O57" s="256">
        <v>6.68</v>
      </c>
      <c r="P57" s="35">
        <v>6.68</v>
      </c>
      <c r="Q57" s="35">
        <v>6.01</v>
      </c>
      <c r="R57" s="257">
        <v>5.1100000000000003</v>
      </c>
      <c r="S57" s="35" t="s">
        <v>234</v>
      </c>
      <c r="T57" s="35" t="s">
        <v>234</v>
      </c>
      <c r="U57" s="35" t="s">
        <v>234</v>
      </c>
      <c r="V57" s="257" t="s">
        <v>234</v>
      </c>
      <c r="W57" s="256" t="s">
        <v>234</v>
      </c>
      <c r="X57" s="35" t="s">
        <v>234</v>
      </c>
      <c r="Y57" s="35" t="s">
        <v>234</v>
      </c>
      <c r="Z57" s="257" t="s">
        <v>234</v>
      </c>
      <c r="AA57" s="256" t="s">
        <v>234</v>
      </c>
      <c r="AB57" s="35" t="s">
        <v>234</v>
      </c>
      <c r="AC57" s="35" t="s">
        <v>234</v>
      </c>
      <c r="AD57" s="257" t="s">
        <v>234</v>
      </c>
      <c r="AE57" s="35" t="s">
        <v>234</v>
      </c>
      <c r="AF57" s="35" t="s">
        <v>234</v>
      </c>
      <c r="AG57" s="35" t="s">
        <v>234</v>
      </c>
      <c r="AH57" s="70" t="s">
        <v>234</v>
      </c>
    </row>
    <row r="58" spans="1:34" ht="18" customHeight="1" x14ac:dyDescent="0.25">
      <c r="A58" s="455"/>
      <c r="B58" s="264" t="s">
        <v>63</v>
      </c>
      <c r="C58" s="69">
        <v>48.04</v>
      </c>
      <c r="D58" s="35">
        <v>48.04</v>
      </c>
      <c r="E58" s="35">
        <v>48.68</v>
      </c>
      <c r="F58" s="35">
        <v>51.64</v>
      </c>
      <c r="G58" s="256">
        <v>0.49</v>
      </c>
      <c r="H58" s="35">
        <v>0.49</v>
      </c>
      <c r="I58" s="35">
        <v>0.39</v>
      </c>
      <c r="J58" s="257">
        <v>0.14000000000000001</v>
      </c>
      <c r="K58" s="256">
        <v>5.98</v>
      </c>
      <c r="L58" s="35">
        <v>5.98</v>
      </c>
      <c r="M58" s="35">
        <v>5.35</v>
      </c>
      <c r="N58" s="257">
        <v>4.3600000000000003</v>
      </c>
      <c r="O58" s="256">
        <v>6.81</v>
      </c>
      <c r="P58" s="35">
        <v>6.81</v>
      </c>
      <c r="Q58" s="35">
        <v>6</v>
      </c>
      <c r="R58" s="257">
        <v>4.93</v>
      </c>
      <c r="S58" s="35" t="s">
        <v>234</v>
      </c>
      <c r="T58" s="35" t="s">
        <v>234</v>
      </c>
      <c r="U58" s="35" t="s">
        <v>234</v>
      </c>
      <c r="V58" s="257" t="s">
        <v>234</v>
      </c>
      <c r="W58" s="256" t="s">
        <v>234</v>
      </c>
      <c r="X58" s="35" t="s">
        <v>234</v>
      </c>
      <c r="Y58" s="35" t="s">
        <v>234</v>
      </c>
      <c r="Z58" s="257" t="s">
        <v>234</v>
      </c>
      <c r="AA58" s="256" t="s">
        <v>234</v>
      </c>
      <c r="AB58" s="35" t="s">
        <v>234</v>
      </c>
      <c r="AC58" s="35" t="s">
        <v>234</v>
      </c>
      <c r="AD58" s="257" t="s">
        <v>234</v>
      </c>
      <c r="AE58" s="35" t="s">
        <v>234</v>
      </c>
      <c r="AF58" s="35" t="s">
        <v>234</v>
      </c>
      <c r="AG58" s="35" t="s">
        <v>234</v>
      </c>
      <c r="AH58" s="70" t="s">
        <v>234</v>
      </c>
    </row>
    <row r="59" spans="1:34" ht="18" customHeight="1" x14ac:dyDescent="0.25">
      <c r="A59" s="455"/>
      <c r="B59" s="264" t="s">
        <v>64</v>
      </c>
      <c r="C59" s="69">
        <v>48.4</v>
      </c>
      <c r="D59" s="35">
        <v>48.4</v>
      </c>
      <c r="E59" s="35">
        <v>48.94</v>
      </c>
      <c r="F59" s="35">
        <v>51.85</v>
      </c>
      <c r="G59" s="256">
        <v>0.75</v>
      </c>
      <c r="H59" s="35">
        <v>0.75</v>
      </c>
      <c r="I59" s="35">
        <v>0.53</v>
      </c>
      <c r="J59" s="257">
        <v>0.4</v>
      </c>
      <c r="K59" s="256">
        <v>6.78</v>
      </c>
      <c r="L59" s="35">
        <v>6.78</v>
      </c>
      <c r="M59" s="35">
        <v>5.92</v>
      </c>
      <c r="N59" s="257">
        <v>4.78</v>
      </c>
      <c r="O59" s="256">
        <v>7.53</v>
      </c>
      <c r="P59" s="35">
        <v>7.53</v>
      </c>
      <c r="Q59" s="35">
        <v>6.36</v>
      </c>
      <c r="R59" s="257">
        <v>5.0599999999999996</v>
      </c>
      <c r="S59" s="35" t="s">
        <v>234</v>
      </c>
      <c r="T59" s="35" t="s">
        <v>234</v>
      </c>
      <c r="U59" s="35" t="s">
        <v>234</v>
      </c>
      <c r="V59" s="257" t="s">
        <v>234</v>
      </c>
      <c r="W59" s="256" t="s">
        <v>234</v>
      </c>
      <c r="X59" s="35" t="s">
        <v>234</v>
      </c>
      <c r="Y59" s="35" t="s">
        <v>234</v>
      </c>
      <c r="Z59" s="257" t="s">
        <v>234</v>
      </c>
      <c r="AA59" s="256" t="s">
        <v>234</v>
      </c>
      <c r="AB59" s="35" t="s">
        <v>234</v>
      </c>
      <c r="AC59" s="35" t="s">
        <v>234</v>
      </c>
      <c r="AD59" s="257" t="s">
        <v>234</v>
      </c>
      <c r="AE59" s="35" t="s">
        <v>234</v>
      </c>
      <c r="AF59" s="35" t="s">
        <v>234</v>
      </c>
      <c r="AG59" s="35" t="s">
        <v>234</v>
      </c>
      <c r="AH59" s="70" t="s">
        <v>234</v>
      </c>
    </row>
    <row r="60" spans="1:34" ht="18" customHeight="1" x14ac:dyDescent="0.25">
      <c r="A60" s="455"/>
      <c r="B60" s="264" t="s">
        <v>65</v>
      </c>
      <c r="C60" s="69">
        <v>48.91</v>
      </c>
      <c r="D60" s="35">
        <v>48.91</v>
      </c>
      <c r="E60" s="35">
        <v>49.28</v>
      </c>
      <c r="F60" s="35">
        <v>52.19</v>
      </c>
      <c r="G60" s="256">
        <v>1.06</v>
      </c>
      <c r="H60" s="35">
        <v>1.06</v>
      </c>
      <c r="I60" s="35">
        <v>0.7</v>
      </c>
      <c r="J60" s="257">
        <v>0.66</v>
      </c>
      <c r="K60" s="256">
        <v>7.91</v>
      </c>
      <c r="L60" s="35">
        <v>7.91</v>
      </c>
      <c r="M60" s="35">
        <v>6.66</v>
      </c>
      <c r="N60" s="257">
        <v>5.47</v>
      </c>
      <c r="O60" s="256">
        <v>8.5</v>
      </c>
      <c r="P60" s="35">
        <v>8.5</v>
      </c>
      <c r="Q60" s="35">
        <v>7.03</v>
      </c>
      <c r="R60" s="257">
        <v>5.56</v>
      </c>
      <c r="S60" s="35" t="s">
        <v>234</v>
      </c>
      <c r="T60" s="35" t="s">
        <v>234</v>
      </c>
      <c r="U60" s="35" t="s">
        <v>234</v>
      </c>
      <c r="V60" s="257" t="s">
        <v>234</v>
      </c>
      <c r="W60" s="256" t="s">
        <v>234</v>
      </c>
      <c r="X60" s="35" t="s">
        <v>234</v>
      </c>
      <c r="Y60" s="35" t="s">
        <v>234</v>
      </c>
      <c r="Z60" s="257" t="s">
        <v>234</v>
      </c>
      <c r="AA60" s="256" t="s">
        <v>234</v>
      </c>
      <c r="AB60" s="35" t="s">
        <v>234</v>
      </c>
      <c r="AC60" s="35" t="s">
        <v>234</v>
      </c>
      <c r="AD60" s="257" t="s">
        <v>234</v>
      </c>
      <c r="AE60" s="35" t="s">
        <v>234</v>
      </c>
      <c r="AF60" s="35" t="s">
        <v>234</v>
      </c>
      <c r="AG60" s="35" t="s">
        <v>234</v>
      </c>
      <c r="AH60" s="70" t="s">
        <v>234</v>
      </c>
    </row>
    <row r="61" spans="1:34" ht="18" customHeight="1" x14ac:dyDescent="0.25">
      <c r="A61" s="456"/>
      <c r="B61" s="265" t="s">
        <v>66</v>
      </c>
      <c r="C61" s="75">
        <v>49.04</v>
      </c>
      <c r="D61" s="76">
        <v>49.04</v>
      </c>
      <c r="E61" s="76">
        <v>49.41</v>
      </c>
      <c r="F61" s="76">
        <v>52.33</v>
      </c>
      <c r="G61" s="258">
        <v>0.25</v>
      </c>
      <c r="H61" s="76">
        <v>0.25</v>
      </c>
      <c r="I61" s="76">
        <v>0.27</v>
      </c>
      <c r="J61" s="259">
        <v>0.28000000000000003</v>
      </c>
      <c r="K61" s="258">
        <v>8.18</v>
      </c>
      <c r="L61" s="76">
        <v>8.18</v>
      </c>
      <c r="M61" s="76">
        <v>6.95</v>
      </c>
      <c r="N61" s="259">
        <v>5.76</v>
      </c>
      <c r="O61" s="258">
        <v>8.18</v>
      </c>
      <c r="P61" s="76">
        <v>8.18</v>
      </c>
      <c r="Q61" s="76">
        <v>6.95</v>
      </c>
      <c r="R61" s="259">
        <v>5.76</v>
      </c>
      <c r="S61" s="76" t="s">
        <v>234</v>
      </c>
      <c r="T61" s="76" t="s">
        <v>234</v>
      </c>
      <c r="U61" s="76" t="s">
        <v>234</v>
      </c>
      <c r="V61" s="259" t="s">
        <v>234</v>
      </c>
      <c r="W61" s="258" t="s">
        <v>234</v>
      </c>
      <c r="X61" s="76" t="s">
        <v>234</v>
      </c>
      <c r="Y61" s="76" t="s">
        <v>234</v>
      </c>
      <c r="Z61" s="259" t="s">
        <v>234</v>
      </c>
      <c r="AA61" s="258" t="s">
        <v>234</v>
      </c>
      <c r="AB61" s="76" t="s">
        <v>234</v>
      </c>
      <c r="AC61" s="76" t="s">
        <v>234</v>
      </c>
      <c r="AD61" s="259" t="s">
        <v>234</v>
      </c>
      <c r="AE61" s="76" t="s">
        <v>234</v>
      </c>
      <c r="AF61" s="76" t="s">
        <v>234</v>
      </c>
      <c r="AG61" s="76" t="s">
        <v>234</v>
      </c>
      <c r="AH61" s="77" t="s">
        <v>234</v>
      </c>
    </row>
    <row r="62" spans="1:34" ht="18" customHeight="1" x14ac:dyDescent="0.25">
      <c r="A62" s="454" t="s">
        <v>102</v>
      </c>
      <c r="B62" s="263" t="s">
        <v>55</v>
      </c>
      <c r="C62" s="71">
        <v>49.53</v>
      </c>
      <c r="D62" s="72">
        <v>49.53</v>
      </c>
      <c r="E62" s="72">
        <v>50</v>
      </c>
      <c r="F62" s="72">
        <v>53.03</v>
      </c>
      <c r="G62" s="254">
        <v>1.01</v>
      </c>
      <c r="H62" s="72">
        <v>1.01</v>
      </c>
      <c r="I62" s="72">
        <v>1.19</v>
      </c>
      <c r="J62" s="255">
        <v>1.33</v>
      </c>
      <c r="K62" s="254">
        <v>1.01</v>
      </c>
      <c r="L62" s="72">
        <v>1.01</v>
      </c>
      <c r="M62" s="74">
        <v>1.19</v>
      </c>
      <c r="N62" s="255">
        <v>1.33</v>
      </c>
      <c r="O62" s="254">
        <v>8.26</v>
      </c>
      <c r="P62" s="72">
        <v>8.26</v>
      </c>
      <c r="Q62" s="72">
        <v>7.35</v>
      </c>
      <c r="R62" s="255">
        <v>6.53</v>
      </c>
      <c r="S62" s="72" t="s">
        <v>234</v>
      </c>
      <c r="T62" s="72" t="s">
        <v>234</v>
      </c>
      <c r="U62" s="72" t="s">
        <v>234</v>
      </c>
      <c r="V62" s="255" t="s">
        <v>234</v>
      </c>
      <c r="W62" s="254" t="s">
        <v>234</v>
      </c>
      <c r="X62" s="72" t="s">
        <v>234</v>
      </c>
      <c r="Y62" s="72" t="s">
        <v>234</v>
      </c>
      <c r="Z62" s="255" t="s">
        <v>234</v>
      </c>
      <c r="AA62" s="254" t="s">
        <v>234</v>
      </c>
      <c r="AB62" s="72" t="s">
        <v>234</v>
      </c>
      <c r="AC62" s="72" t="s">
        <v>234</v>
      </c>
      <c r="AD62" s="255" t="s">
        <v>234</v>
      </c>
      <c r="AE62" s="72" t="s">
        <v>234</v>
      </c>
      <c r="AF62" s="72" t="s">
        <v>234</v>
      </c>
      <c r="AG62" s="72" t="s">
        <v>234</v>
      </c>
      <c r="AH62" s="73" t="s">
        <v>234</v>
      </c>
    </row>
    <row r="63" spans="1:34" ht="18" customHeight="1" x14ac:dyDescent="0.25">
      <c r="A63" s="455"/>
      <c r="B63" s="264" t="s">
        <v>56</v>
      </c>
      <c r="C63" s="69">
        <v>49.95</v>
      </c>
      <c r="D63" s="35">
        <v>49.95</v>
      </c>
      <c r="E63" s="35">
        <v>50.56</v>
      </c>
      <c r="F63" s="35">
        <v>53.77</v>
      </c>
      <c r="G63" s="256">
        <v>0.85</v>
      </c>
      <c r="H63" s="35">
        <v>0.85</v>
      </c>
      <c r="I63" s="35">
        <v>1.1200000000000001</v>
      </c>
      <c r="J63" s="257">
        <v>1.39</v>
      </c>
      <c r="K63" s="256">
        <v>1.87</v>
      </c>
      <c r="L63" s="35">
        <v>1.87</v>
      </c>
      <c r="M63" s="35">
        <v>2.3199999999999998</v>
      </c>
      <c r="N63" s="257">
        <v>2.75</v>
      </c>
      <c r="O63" s="256">
        <v>7.65</v>
      </c>
      <c r="P63" s="35">
        <v>7.65</v>
      </c>
      <c r="Q63" s="35">
        <v>7.17</v>
      </c>
      <c r="R63" s="257">
        <v>6.95</v>
      </c>
      <c r="S63" s="35" t="s">
        <v>234</v>
      </c>
      <c r="T63" s="35" t="s">
        <v>234</v>
      </c>
      <c r="U63" s="35" t="s">
        <v>234</v>
      </c>
      <c r="V63" s="257" t="s">
        <v>234</v>
      </c>
      <c r="W63" s="256" t="s">
        <v>234</v>
      </c>
      <c r="X63" s="35" t="s">
        <v>234</v>
      </c>
      <c r="Y63" s="35" t="s">
        <v>234</v>
      </c>
      <c r="Z63" s="257" t="s">
        <v>234</v>
      </c>
      <c r="AA63" s="256" t="s">
        <v>234</v>
      </c>
      <c r="AB63" s="35" t="s">
        <v>234</v>
      </c>
      <c r="AC63" s="35" t="s">
        <v>234</v>
      </c>
      <c r="AD63" s="257" t="s">
        <v>234</v>
      </c>
      <c r="AE63" s="35" t="s">
        <v>234</v>
      </c>
      <c r="AF63" s="35" t="s">
        <v>234</v>
      </c>
      <c r="AG63" s="35" t="s">
        <v>234</v>
      </c>
      <c r="AH63" s="70" t="s">
        <v>234</v>
      </c>
    </row>
    <row r="64" spans="1:34" ht="18" customHeight="1" x14ac:dyDescent="0.25">
      <c r="A64" s="455"/>
      <c r="B64" s="264" t="s">
        <v>57</v>
      </c>
      <c r="C64" s="69">
        <v>50.5</v>
      </c>
      <c r="D64" s="35">
        <v>50.5</v>
      </c>
      <c r="E64" s="35">
        <v>51.06</v>
      </c>
      <c r="F64" s="35">
        <v>54.37</v>
      </c>
      <c r="G64" s="256">
        <v>1.1000000000000001</v>
      </c>
      <c r="H64" s="35">
        <v>1.1000000000000001</v>
      </c>
      <c r="I64" s="35">
        <v>0.99</v>
      </c>
      <c r="J64" s="257">
        <v>1.1200000000000001</v>
      </c>
      <c r="K64" s="256">
        <v>2.99</v>
      </c>
      <c r="L64" s="35">
        <v>2.99</v>
      </c>
      <c r="M64" s="35">
        <v>3.33</v>
      </c>
      <c r="N64" s="257">
        <v>3.9</v>
      </c>
      <c r="O64" s="256">
        <v>8.1</v>
      </c>
      <c r="P64" s="35">
        <v>8.1</v>
      </c>
      <c r="Q64" s="35">
        <v>7.49</v>
      </c>
      <c r="R64" s="257">
        <v>7.29</v>
      </c>
      <c r="S64" s="35" t="s">
        <v>234</v>
      </c>
      <c r="T64" s="35" t="s">
        <v>234</v>
      </c>
      <c r="U64" s="35" t="s">
        <v>234</v>
      </c>
      <c r="V64" s="257" t="s">
        <v>234</v>
      </c>
      <c r="W64" s="256" t="s">
        <v>234</v>
      </c>
      <c r="X64" s="35" t="s">
        <v>234</v>
      </c>
      <c r="Y64" s="35" t="s">
        <v>234</v>
      </c>
      <c r="Z64" s="257" t="s">
        <v>234</v>
      </c>
      <c r="AA64" s="256" t="s">
        <v>234</v>
      </c>
      <c r="AB64" s="35" t="s">
        <v>234</v>
      </c>
      <c r="AC64" s="35" t="s">
        <v>234</v>
      </c>
      <c r="AD64" s="257" t="s">
        <v>234</v>
      </c>
      <c r="AE64" s="35" t="s">
        <v>234</v>
      </c>
      <c r="AF64" s="35" t="s">
        <v>234</v>
      </c>
      <c r="AG64" s="35" t="s">
        <v>234</v>
      </c>
      <c r="AH64" s="70" t="s">
        <v>234</v>
      </c>
    </row>
    <row r="65" spans="1:34" ht="18" customHeight="1" x14ac:dyDescent="0.25">
      <c r="A65" s="455"/>
      <c r="B65" s="264" t="s">
        <v>58</v>
      </c>
      <c r="C65" s="69">
        <v>51.29</v>
      </c>
      <c r="D65" s="35">
        <v>51.29</v>
      </c>
      <c r="E65" s="35">
        <v>51.62</v>
      </c>
      <c r="F65" s="35">
        <v>54.82</v>
      </c>
      <c r="G65" s="256">
        <v>1.56</v>
      </c>
      <c r="H65" s="35">
        <v>1.56</v>
      </c>
      <c r="I65" s="35">
        <v>1.0900000000000001</v>
      </c>
      <c r="J65" s="257">
        <v>0.82</v>
      </c>
      <c r="K65" s="256">
        <v>4.59</v>
      </c>
      <c r="L65" s="35">
        <v>4.59</v>
      </c>
      <c r="M65" s="35">
        <v>4.46</v>
      </c>
      <c r="N65" s="257">
        <v>4.75</v>
      </c>
      <c r="O65" s="256">
        <v>8.8000000000000007</v>
      </c>
      <c r="P65" s="35">
        <v>8.8000000000000007</v>
      </c>
      <c r="Q65" s="35">
        <v>7.66</v>
      </c>
      <c r="R65" s="257">
        <v>7.23</v>
      </c>
      <c r="S65" s="35" t="s">
        <v>234</v>
      </c>
      <c r="T65" s="35" t="s">
        <v>234</v>
      </c>
      <c r="U65" s="35" t="s">
        <v>234</v>
      </c>
      <c r="V65" s="257" t="s">
        <v>234</v>
      </c>
      <c r="W65" s="256" t="s">
        <v>234</v>
      </c>
      <c r="X65" s="35" t="s">
        <v>234</v>
      </c>
      <c r="Y65" s="35" t="s">
        <v>234</v>
      </c>
      <c r="Z65" s="257" t="s">
        <v>234</v>
      </c>
      <c r="AA65" s="256" t="s">
        <v>234</v>
      </c>
      <c r="AB65" s="35" t="s">
        <v>234</v>
      </c>
      <c r="AC65" s="35" t="s">
        <v>234</v>
      </c>
      <c r="AD65" s="257" t="s">
        <v>234</v>
      </c>
      <c r="AE65" s="35" t="s">
        <v>234</v>
      </c>
      <c r="AF65" s="35" t="s">
        <v>234</v>
      </c>
      <c r="AG65" s="35" t="s">
        <v>234</v>
      </c>
      <c r="AH65" s="70" t="s">
        <v>234</v>
      </c>
    </row>
    <row r="66" spans="1:34" ht="18" customHeight="1" x14ac:dyDescent="0.25">
      <c r="A66" s="455"/>
      <c r="B66" s="264" t="s">
        <v>59</v>
      </c>
      <c r="C66" s="69">
        <v>51.6</v>
      </c>
      <c r="D66" s="35">
        <v>51.6</v>
      </c>
      <c r="E66" s="35">
        <v>51.86</v>
      </c>
      <c r="F66" s="35">
        <v>55.04</v>
      </c>
      <c r="G66" s="256">
        <v>0.61</v>
      </c>
      <c r="H66" s="35">
        <v>0.61</v>
      </c>
      <c r="I66" s="35">
        <v>0.47</v>
      </c>
      <c r="J66" s="257">
        <v>0.4</v>
      </c>
      <c r="K66" s="256">
        <v>5.23</v>
      </c>
      <c r="L66" s="35">
        <v>5.23</v>
      </c>
      <c r="M66" s="35">
        <v>4.95</v>
      </c>
      <c r="N66" s="257">
        <v>5.17</v>
      </c>
      <c r="O66" s="256">
        <v>8.57</v>
      </c>
      <c r="P66" s="35">
        <v>8.57</v>
      </c>
      <c r="Q66" s="35">
        <v>7.49</v>
      </c>
      <c r="R66" s="257">
        <v>7.39</v>
      </c>
      <c r="S66" s="35" t="s">
        <v>234</v>
      </c>
      <c r="T66" s="35" t="s">
        <v>234</v>
      </c>
      <c r="U66" s="35" t="s">
        <v>234</v>
      </c>
      <c r="V66" s="257" t="s">
        <v>234</v>
      </c>
      <c r="W66" s="256" t="s">
        <v>234</v>
      </c>
      <c r="X66" s="35" t="s">
        <v>234</v>
      </c>
      <c r="Y66" s="35" t="s">
        <v>234</v>
      </c>
      <c r="Z66" s="257" t="s">
        <v>234</v>
      </c>
      <c r="AA66" s="256" t="s">
        <v>234</v>
      </c>
      <c r="AB66" s="35" t="s">
        <v>234</v>
      </c>
      <c r="AC66" s="35" t="s">
        <v>234</v>
      </c>
      <c r="AD66" s="257" t="s">
        <v>234</v>
      </c>
      <c r="AE66" s="35" t="s">
        <v>234</v>
      </c>
      <c r="AF66" s="35" t="s">
        <v>234</v>
      </c>
      <c r="AG66" s="35" t="s">
        <v>234</v>
      </c>
      <c r="AH66" s="70" t="s">
        <v>234</v>
      </c>
    </row>
    <row r="67" spans="1:34" ht="18" customHeight="1" x14ac:dyDescent="0.25">
      <c r="A67" s="455"/>
      <c r="B67" s="264" t="s">
        <v>60</v>
      </c>
      <c r="C67" s="69">
        <v>51.43</v>
      </c>
      <c r="D67" s="35">
        <v>51.43</v>
      </c>
      <c r="E67" s="35">
        <v>51.82</v>
      </c>
      <c r="F67" s="35">
        <v>55.2</v>
      </c>
      <c r="G67" s="256">
        <v>-0.33</v>
      </c>
      <c r="H67" s="35">
        <v>-0.33</v>
      </c>
      <c r="I67" s="35">
        <v>-7.0000000000000007E-2</v>
      </c>
      <c r="J67" s="257">
        <v>0.3</v>
      </c>
      <c r="K67" s="256">
        <v>4.8899999999999997</v>
      </c>
      <c r="L67" s="35">
        <v>4.8899999999999997</v>
      </c>
      <c r="M67" s="35">
        <v>4.88</v>
      </c>
      <c r="N67" s="257">
        <v>5.49</v>
      </c>
      <c r="O67" s="256">
        <v>7.53</v>
      </c>
      <c r="P67" s="35">
        <v>7.53</v>
      </c>
      <c r="Q67" s="35">
        <v>7.03</v>
      </c>
      <c r="R67" s="257">
        <v>7.31</v>
      </c>
      <c r="S67" s="35" t="s">
        <v>234</v>
      </c>
      <c r="T67" s="35" t="s">
        <v>234</v>
      </c>
      <c r="U67" s="35" t="s">
        <v>234</v>
      </c>
      <c r="V67" s="257" t="s">
        <v>234</v>
      </c>
      <c r="W67" s="256" t="s">
        <v>234</v>
      </c>
      <c r="X67" s="35" t="s">
        <v>234</v>
      </c>
      <c r="Y67" s="35" t="s">
        <v>234</v>
      </c>
      <c r="Z67" s="257" t="s">
        <v>234</v>
      </c>
      <c r="AA67" s="256" t="s">
        <v>234</v>
      </c>
      <c r="AB67" s="35" t="s">
        <v>234</v>
      </c>
      <c r="AC67" s="35" t="s">
        <v>234</v>
      </c>
      <c r="AD67" s="257" t="s">
        <v>234</v>
      </c>
      <c r="AE67" s="35" t="s">
        <v>234</v>
      </c>
      <c r="AF67" s="35" t="s">
        <v>234</v>
      </c>
      <c r="AG67" s="35" t="s">
        <v>234</v>
      </c>
      <c r="AH67" s="70" t="s">
        <v>234</v>
      </c>
    </row>
    <row r="68" spans="1:34" ht="18" customHeight="1" x14ac:dyDescent="0.25">
      <c r="A68" s="455"/>
      <c r="B68" s="264" t="s">
        <v>61</v>
      </c>
      <c r="C68" s="69">
        <v>51.27</v>
      </c>
      <c r="D68" s="35">
        <v>51.27</v>
      </c>
      <c r="E68" s="35">
        <v>51.76</v>
      </c>
      <c r="F68" s="35">
        <v>55.21</v>
      </c>
      <c r="G68" s="256">
        <v>-0.32</v>
      </c>
      <c r="H68" s="35">
        <v>-0.32</v>
      </c>
      <c r="I68" s="35">
        <v>-0.13</v>
      </c>
      <c r="J68" s="257">
        <v>0.02</v>
      </c>
      <c r="K68" s="256">
        <v>4.55</v>
      </c>
      <c r="L68" s="35">
        <v>4.55</v>
      </c>
      <c r="M68" s="35">
        <v>4.75</v>
      </c>
      <c r="N68" s="257">
        <v>5.51</v>
      </c>
      <c r="O68" s="256">
        <v>7.28</v>
      </c>
      <c r="P68" s="35">
        <v>7.28</v>
      </c>
      <c r="Q68" s="35">
        <v>6.86</v>
      </c>
      <c r="R68" s="257">
        <v>7.19</v>
      </c>
      <c r="S68" s="35" t="s">
        <v>234</v>
      </c>
      <c r="T68" s="35" t="s">
        <v>234</v>
      </c>
      <c r="U68" s="35" t="s">
        <v>234</v>
      </c>
      <c r="V68" s="257" t="s">
        <v>234</v>
      </c>
      <c r="W68" s="256" t="s">
        <v>234</v>
      </c>
      <c r="X68" s="35" t="s">
        <v>234</v>
      </c>
      <c r="Y68" s="35" t="s">
        <v>234</v>
      </c>
      <c r="Z68" s="257" t="s">
        <v>234</v>
      </c>
      <c r="AA68" s="256" t="s">
        <v>234</v>
      </c>
      <c r="AB68" s="35" t="s">
        <v>234</v>
      </c>
      <c r="AC68" s="35" t="s">
        <v>234</v>
      </c>
      <c r="AD68" s="257" t="s">
        <v>234</v>
      </c>
      <c r="AE68" s="35" t="s">
        <v>234</v>
      </c>
      <c r="AF68" s="35" t="s">
        <v>234</v>
      </c>
      <c r="AG68" s="35" t="s">
        <v>234</v>
      </c>
      <c r="AH68" s="70" t="s">
        <v>234</v>
      </c>
    </row>
    <row r="69" spans="1:34" ht="18" customHeight="1" x14ac:dyDescent="0.25">
      <c r="A69" s="455"/>
      <c r="B69" s="264" t="s">
        <v>62</v>
      </c>
      <c r="C69" s="69">
        <v>51.35</v>
      </c>
      <c r="D69" s="35">
        <v>51.35</v>
      </c>
      <c r="E69" s="35">
        <v>51.94</v>
      </c>
      <c r="F69" s="35">
        <v>55.43</v>
      </c>
      <c r="G69" s="256">
        <v>0.16</v>
      </c>
      <c r="H69" s="35">
        <v>0.16</v>
      </c>
      <c r="I69" s="35">
        <v>0.35</v>
      </c>
      <c r="J69" s="257">
        <v>0.38</v>
      </c>
      <c r="K69" s="256">
        <v>4.72</v>
      </c>
      <c r="L69" s="35">
        <v>4.72</v>
      </c>
      <c r="M69" s="35">
        <v>5.1100000000000003</v>
      </c>
      <c r="N69" s="257">
        <v>5.91</v>
      </c>
      <c r="O69" s="256">
        <v>7.41</v>
      </c>
      <c r="P69" s="35">
        <v>7.41</v>
      </c>
      <c r="Q69" s="35">
        <v>7.11</v>
      </c>
      <c r="R69" s="257">
        <v>7.49</v>
      </c>
      <c r="S69" s="35" t="s">
        <v>234</v>
      </c>
      <c r="T69" s="35" t="s">
        <v>234</v>
      </c>
      <c r="U69" s="35" t="s">
        <v>234</v>
      </c>
      <c r="V69" s="257" t="s">
        <v>234</v>
      </c>
      <c r="W69" s="256" t="s">
        <v>234</v>
      </c>
      <c r="X69" s="35" t="s">
        <v>234</v>
      </c>
      <c r="Y69" s="35" t="s">
        <v>234</v>
      </c>
      <c r="Z69" s="257" t="s">
        <v>234</v>
      </c>
      <c r="AA69" s="256" t="s">
        <v>234</v>
      </c>
      <c r="AB69" s="35" t="s">
        <v>234</v>
      </c>
      <c r="AC69" s="35" t="s">
        <v>234</v>
      </c>
      <c r="AD69" s="257" t="s">
        <v>234</v>
      </c>
      <c r="AE69" s="35" t="s">
        <v>234</v>
      </c>
      <c r="AF69" s="35" t="s">
        <v>234</v>
      </c>
      <c r="AG69" s="35" t="s">
        <v>234</v>
      </c>
      <c r="AH69" s="70" t="s">
        <v>234</v>
      </c>
    </row>
    <row r="70" spans="1:34" ht="18" customHeight="1" x14ac:dyDescent="0.25">
      <c r="A70" s="455"/>
      <c r="B70" s="264" t="s">
        <v>63</v>
      </c>
      <c r="C70" s="69">
        <v>51.37</v>
      </c>
      <c r="D70" s="35">
        <v>51.37</v>
      </c>
      <c r="E70" s="35">
        <v>52.06</v>
      </c>
      <c r="F70" s="35">
        <v>55.64</v>
      </c>
      <c r="G70" s="256">
        <v>0.03</v>
      </c>
      <c r="H70" s="35">
        <v>0.03</v>
      </c>
      <c r="I70" s="35">
        <v>0.24</v>
      </c>
      <c r="J70" s="257">
        <v>0.39</v>
      </c>
      <c r="K70" s="256">
        <v>4.76</v>
      </c>
      <c r="L70" s="35">
        <v>4.76</v>
      </c>
      <c r="M70" s="35">
        <v>5.36</v>
      </c>
      <c r="N70" s="257">
        <v>6.32</v>
      </c>
      <c r="O70" s="256">
        <v>6.92</v>
      </c>
      <c r="P70" s="35">
        <v>6.92</v>
      </c>
      <c r="Q70" s="35">
        <v>6.95</v>
      </c>
      <c r="R70" s="257">
        <v>7.75</v>
      </c>
      <c r="S70" s="35" t="s">
        <v>234</v>
      </c>
      <c r="T70" s="35" t="s">
        <v>234</v>
      </c>
      <c r="U70" s="35" t="s">
        <v>234</v>
      </c>
      <c r="V70" s="257" t="s">
        <v>234</v>
      </c>
      <c r="W70" s="256" t="s">
        <v>234</v>
      </c>
      <c r="X70" s="35" t="s">
        <v>234</v>
      </c>
      <c r="Y70" s="35" t="s">
        <v>234</v>
      </c>
      <c r="Z70" s="257" t="s">
        <v>234</v>
      </c>
      <c r="AA70" s="256" t="s">
        <v>234</v>
      </c>
      <c r="AB70" s="35" t="s">
        <v>234</v>
      </c>
      <c r="AC70" s="35" t="s">
        <v>234</v>
      </c>
      <c r="AD70" s="257" t="s">
        <v>234</v>
      </c>
      <c r="AE70" s="35" t="s">
        <v>234</v>
      </c>
      <c r="AF70" s="35" t="s">
        <v>234</v>
      </c>
      <c r="AG70" s="35" t="s">
        <v>234</v>
      </c>
      <c r="AH70" s="70" t="s">
        <v>234</v>
      </c>
    </row>
    <row r="71" spans="1:34" ht="18" customHeight="1" x14ac:dyDescent="0.25">
      <c r="A71" s="455"/>
      <c r="B71" s="264" t="s">
        <v>64</v>
      </c>
      <c r="C71" s="69">
        <v>51.35</v>
      </c>
      <c r="D71" s="35">
        <v>51.35</v>
      </c>
      <c r="E71" s="35">
        <v>52.11</v>
      </c>
      <c r="F71" s="35">
        <v>55.69</v>
      </c>
      <c r="G71" s="256">
        <v>-0.03</v>
      </c>
      <c r="H71" s="35">
        <v>-0.03</v>
      </c>
      <c r="I71" s="35">
        <v>0.09</v>
      </c>
      <c r="J71" s="257">
        <v>0.08</v>
      </c>
      <c r="K71" s="256">
        <v>4.7300000000000004</v>
      </c>
      <c r="L71" s="35">
        <v>4.7300000000000004</v>
      </c>
      <c r="M71" s="35">
        <v>5.45</v>
      </c>
      <c r="N71" s="257">
        <v>6.41</v>
      </c>
      <c r="O71" s="256">
        <v>6.1</v>
      </c>
      <c r="P71" s="35">
        <v>6.1</v>
      </c>
      <c r="Q71" s="35">
        <v>6.48</v>
      </c>
      <c r="R71" s="257">
        <v>7.41</v>
      </c>
      <c r="S71" s="35" t="s">
        <v>234</v>
      </c>
      <c r="T71" s="35" t="s">
        <v>234</v>
      </c>
      <c r="U71" s="35" t="s">
        <v>234</v>
      </c>
      <c r="V71" s="257" t="s">
        <v>234</v>
      </c>
      <c r="W71" s="256" t="s">
        <v>234</v>
      </c>
      <c r="X71" s="35" t="s">
        <v>234</v>
      </c>
      <c r="Y71" s="35" t="s">
        <v>234</v>
      </c>
      <c r="Z71" s="257" t="s">
        <v>234</v>
      </c>
      <c r="AA71" s="256" t="s">
        <v>234</v>
      </c>
      <c r="AB71" s="35" t="s">
        <v>234</v>
      </c>
      <c r="AC71" s="35" t="s">
        <v>234</v>
      </c>
      <c r="AD71" s="257" t="s">
        <v>234</v>
      </c>
      <c r="AE71" s="35" t="s">
        <v>234</v>
      </c>
      <c r="AF71" s="35" t="s">
        <v>234</v>
      </c>
      <c r="AG71" s="35" t="s">
        <v>234</v>
      </c>
      <c r="AH71" s="70" t="s">
        <v>234</v>
      </c>
    </row>
    <row r="72" spans="1:34" ht="18" customHeight="1" x14ac:dyDescent="0.25">
      <c r="A72" s="455"/>
      <c r="B72" s="264" t="s">
        <v>65</v>
      </c>
      <c r="C72" s="69">
        <v>51.59</v>
      </c>
      <c r="D72" s="35">
        <v>51.59</v>
      </c>
      <c r="E72" s="35">
        <v>52.3</v>
      </c>
      <c r="F72" s="35">
        <v>55.78</v>
      </c>
      <c r="G72" s="256">
        <v>0.47</v>
      </c>
      <c r="H72" s="35">
        <v>0.47</v>
      </c>
      <c r="I72" s="35">
        <v>0.36</v>
      </c>
      <c r="J72" s="257">
        <v>0.17</v>
      </c>
      <c r="K72" s="256">
        <v>5.22</v>
      </c>
      <c r="L72" s="35">
        <v>5.22</v>
      </c>
      <c r="M72" s="35">
        <v>5.84</v>
      </c>
      <c r="N72" s="257">
        <v>6.59</v>
      </c>
      <c r="O72" s="256">
        <v>5.48</v>
      </c>
      <c r="P72" s="35">
        <v>5.48</v>
      </c>
      <c r="Q72" s="35">
        <v>6.12</v>
      </c>
      <c r="R72" s="257">
        <v>6.89</v>
      </c>
      <c r="S72" s="35" t="s">
        <v>234</v>
      </c>
      <c r="T72" s="35" t="s">
        <v>234</v>
      </c>
      <c r="U72" s="35" t="s">
        <v>234</v>
      </c>
      <c r="V72" s="257" t="s">
        <v>234</v>
      </c>
      <c r="W72" s="256" t="s">
        <v>234</v>
      </c>
      <c r="X72" s="35" t="s">
        <v>234</v>
      </c>
      <c r="Y72" s="35" t="s">
        <v>234</v>
      </c>
      <c r="Z72" s="257" t="s">
        <v>234</v>
      </c>
      <c r="AA72" s="256" t="s">
        <v>234</v>
      </c>
      <c r="AB72" s="35" t="s">
        <v>234</v>
      </c>
      <c r="AC72" s="35" t="s">
        <v>234</v>
      </c>
      <c r="AD72" s="257" t="s">
        <v>234</v>
      </c>
      <c r="AE72" s="35" t="s">
        <v>234</v>
      </c>
      <c r="AF72" s="35" t="s">
        <v>234</v>
      </c>
      <c r="AG72" s="35" t="s">
        <v>234</v>
      </c>
      <c r="AH72" s="70" t="s">
        <v>234</v>
      </c>
    </row>
    <row r="73" spans="1:34" ht="18" customHeight="1" x14ac:dyDescent="0.25">
      <c r="A73" s="456"/>
      <c r="B73" s="265" t="s">
        <v>66</v>
      </c>
      <c r="C73" s="75">
        <v>51.99</v>
      </c>
      <c r="D73" s="76">
        <v>51.99</v>
      </c>
      <c r="E73" s="76">
        <v>52.62</v>
      </c>
      <c r="F73" s="76">
        <v>56.01</v>
      </c>
      <c r="G73" s="258">
        <v>0.77</v>
      </c>
      <c r="H73" s="76">
        <v>0.77</v>
      </c>
      <c r="I73" s="76">
        <v>0.62</v>
      </c>
      <c r="J73" s="259">
        <v>0.4</v>
      </c>
      <c r="K73" s="258">
        <v>6.03</v>
      </c>
      <c r="L73" s="76">
        <v>6.03</v>
      </c>
      <c r="M73" s="76">
        <v>6.49</v>
      </c>
      <c r="N73" s="259">
        <v>7.02</v>
      </c>
      <c r="O73" s="258">
        <v>6.03</v>
      </c>
      <c r="P73" s="76">
        <v>6.03</v>
      </c>
      <c r="Q73" s="76">
        <v>6.49</v>
      </c>
      <c r="R73" s="259">
        <v>7.02</v>
      </c>
      <c r="S73" s="76" t="s">
        <v>234</v>
      </c>
      <c r="T73" s="76" t="s">
        <v>234</v>
      </c>
      <c r="U73" s="76" t="s">
        <v>234</v>
      </c>
      <c r="V73" s="259" t="s">
        <v>234</v>
      </c>
      <c r="W73" s="258" t="s">
        <v>234</v>
      </c>
      <c r="X73" s="76" t="s">
        <v>234</v>
      </c>
      <c r="Y73" s="76" t="s">
        <v>234</v>
      </c>
      <c r="Z73" s="259" t="s">
        <v>234</v>
      </c>
      <c r="AA73" s="258" t="s">
        <v>234</v>
      </c>
      <c r="AB73" s="76" t="s">
        <v>234</v>
      </c>
      <c r="AC73" s="76" t="s">
        <v>234</v>
      </c>
      <c r="AD73" s="259" t="s">
        <v>234</v>
      </c>
      <c r="AE73" s="76" t="s">
        <v>234</v>
      </c>
      <c r="AF73" s="76" t="s">
        <v>234</v>
      </c>
      <c r="AG73" s="76" t="s">
        <v>234</v>
      </c>
      <c r="AH73" s="77" t="s">
        <v>234</v>
      </c>
    </row>
    <row r="74" spans="1:34" ht="18" customHeight="1" x14ac:dyDescent="0.25">
      <c r="A74" s="454" t="s">
        <v>103</v>
      </c>
      <c r="B74" s="263" t="s">
        <v>55</v>
      </c>
      <c r="C74" s="71">
        <v>52.45</v>
      </c>
      <c r="D74" s="72">
        <v>52.45</v>
      </c>
      <c r="E74" s="72">
        <v>53.11</v>
      </c>
      <c r="F74" s="72">
        <v>56.44</v>
      </c>
      <c r="G74" s="254">
        <v>0.88</v>
      </c>
      <c r="H74" s="72">
        <v>0.88</v>
      </c>
      <c r="I74" s="72">
        <v>0.93</v>
      </c>
      <c r="J74" s="255">
        <v>0.78</v>
      </c>
      <c r="K74" s="254">
        <v>0.88</v>
      </c>
      <c r="L74" s="72">
        <v>0.88</v>
      </c>
      <c r="M74" s="74">
        <v>0.93</v>
      </c>
      <c r="N74" s="255">
        <v>0.78</v>
      </c>
      <c r="O74" s="254">
        <v>5.89</v>
      </c>
      <c r="P74" s="72">
        <v>5.89</v>
      </c>
      <c r="Q74" s="72">
        <v>6.23</v>
      </c>
      <c r="R74" s="255">
        <v>6.43</v>
      </c>
      <c r="S74" s="72" t="s">
        <v>234</v>
      </c>
      <c r="T74" s="72" t="s">
        <v>234</v>
      </c>
      <c r="U74" s="72" t="s">
        <v>234</v>
      </c>
      <c r="V74" s="255" t="s">
        <v>234</v>
      </c>
      <c r="W74" s="254" t="s">
        <v>234</v>
      </c>
      <c r="X74" s="72" t="s">
        <v>234</v>
      </c>
      <c r="Y74" s="72" t="s">
        <v>234</v>
      </c>
      <c r="Z74" s="255" t="s">
        <v>234</v>
      </c>
      <c r="AA74" s="254" t="s">
        <v>234</v>
      </c>
      <c r="AB74" s="72" t="s">
        <v>234</v>
      </c>
      <c r="AC74" s="72" t="s">
        <v>234</v>
      </c>
      <c r="AD74" s="255" t="s">
        <v>234</v>
      </c>
      <c r="AE74" s="72" t="s">
        <v>234</v>
      </c>
      <c r="AF74" s="72" t="s">
        <v>234</v>
      </c>
      <c r="AG74" s="72" t="s">
        <v>234</v>
      </c>
      <c r="AH74" s="73" t="s">
        <v>234</v>
      </c>
    </row>
    <row r="75" spans="1:34" ht="18" customHeight="1" x14ac:dyDescent="0.25">
      <c r="A75" s="455"/>
      <c r="B75" s="264" t="s">
        <v>56</v>
      </c>
      <c r="C75" s="69">
        <v>53.12</v>
      </c>
      <c r="D75" s="35">
        <v>53.12</v>
      </c>
      <c r="E75" s="35">
        <v>53.76</v>
      </c>
      <c r="F75" s="35">
        <v>57.03</v>
      </c>
      <c r="G75" s="256">
        <v>1.27</v>
      </c>
      <c r="H75" s="35">
        <v>1.27</v>
      </c>
      <c r="I75" s="35">
        <v>1.23</v>
      </c>
      <c r="J75" s="257">
        <v>1.04</v>
      </c>
      <c r="K75" s="256">
        <v>2.17</v>
      </c>
      <c r="L75" s="35">
        <v>2.17</v>
      </c>
      <c r="M75" s="35">
        <v>2.17</v>
      </c>
      <c r="N75" s="257">
        <v>1.82</v>
      </c>
      <c r="O75" s="256">
        <v>6.34</v>
      </c>
      <c r="P75" s="35">
        <v>6.34</v>
      </c>
      <c r="Q75" s="35">
        <v>6.34</v>
      </c>
      <c r="R75" s="257">
        <v>6.06</v>
      </c>
      <c r="S75" s="35" t="s">
        <v>234</v>
      </c>
      <c r="T75" s="35" t="s">
        <v>234</v>
      </c>
      <c r="U75" s="35" t="s">
        <v>234</v>
      </c>
      <c r="V75" s="257" t="s">
        <v>234</v>
      </c>
      <c r="W75" s="256" t="s">
        <v>234</v>
      </c>
      <c r="X75" s="35" t="s">
        <v>234</v>
      </c>
      <c r="Y75" s="35" t="s">
        <v>234</v>
      </c>
      <c r="Z75" s="257" t="s">
        <v>234</v>
      </c>
      <c r="AA75" s="256" t="s">
        <v>234</v>
      </c>
      <c r="AB75" s="35" t="s">
        <v>234</v>
      </c>
      <c r="AC75" s="35" t="s">
        <v>234</v>
      </c>
      <c r="AD75" s="257" t="s">
        <v>234</v>
      </c>
      <c r="AE75" s="35" t="s">
        <v>234</v>
      </c>
      <c r="AF75" s="35" t="s">
        <v>234</v>
      </c>
      <c r="AG75" s="35" t="s">
        <v>234</v>
      </c>
      <c r="AH75" s="70" t="s">
        <v>234</v>
      </c>
    </row>
    <row r="76" spans="1:34" ht="18" customHeight="1" x14ac:dyDescent="0.25">
      <c r="A76" s="455"/>
      <c r="B76" s="264" t="s">
        <v>57</v>
      </c>
      <c r="C76" s="69">
        <v>53.66</v>
      </c>
      <c r="D76" s="35">
        <v>53.66</v>
      </c>
      <c r="E76" s="35">
        <v>54.29</v>
      </c>
      <c r="F76" s="35">
        <v>57.58</v>
      </c>
      <c r="G76" s="256">
        <v>1.03</v>
      </c>
      <c r="H76" s="35">
        <v>1.03</v>
      </c>
      <c r="I76" s="35">
        <v>0.97</v>
      </c>
      <c r="J76" s="257">
        <v>0.96</v>
      </c>
      <c r="K76" s="256">
        <v>3.22</v>
      </c>
      <c r="L76" s="35">
        <v>3.22</v>
      </c>
      <c r="M76" s="35">
        <v>3.17</v>
      </c>
      <c r="N76" s="257">
        <v>2.8</v>
      </c>
      <c r="O76" s="256">
        <v>6.26</v>
      </c>
      <c r="P76" s="35">
        <v>6.26</v>
      </c>
      <c r="Q76" s="35">
        <v>6.32</v>
      </c>
      <c r="R76" s="257">
        <v>5.89</v>
      </c>
      <c r="S76" s="35" t="s">
        <v>234</v>
      </c>
      <c r="T76" s="35" t="s">
        <v>234</v>
      </c>
      <c r="U76" s="35" t="s">
        <v>234</v>
      </c>
      <c r="V76" s="257" t="s">
        <v>234</v>
      </c>
      <c r="W76" s="256" t="s">
        <v>234</v>
      </c>
      <c r="X76" s="35" t="s">
        <v>234</v>
      </c>
      <c r="Y76" s="35" t="s">
        <v>234</v>
      </c>
      <c r="Z76" s="257" t="s">
        <v>234</v>
      </c>
      <c r="AA76" s="256" t="s">
        <v>234</v>
      </c>
      <c r="AB76" s="35" t="s">
        <v>234</v>
      </c>
      <c r="AC76" s="35" t="s">
        <v>234</v>
      </c>
      <c r="AD76" s="257" t="s">
        <v>234</v>
      </c>
      <c r="AE76" s="35" t="s">
        <v>234</v>
      </c>
      <c r="AF76" s="35" t="s">
        <v>234</v>
      </c>
      <c r="AG76" s="35" t="s">
        <v>234</v>
      </c>
      <c r="AH76" s="70" t="s">
        <v>234</v>
      </c>
    </row>
    <row r="77" spans="1:34" ht="18" customHeight="1" x14ac:dyDescent="0.25">
      <c r="A77" s="455"/>
      <c r="B77" s="264" t="s">
        <v>58</v>
      </c>
      <c r="C77" s="69">
        <v>53.95</v>
      </c>
      <c r="D77" s="35">
        <v>53.95</v>
      </c>
      <c r="E77" s="35">
        <v>54.55</v>
      </c>
      <c r="F77" s="35">
        <v>57.75</v>
      </c>
      <c r="G77" s="256">
        <v>0.54</v>
      </c>
      <c r="H77" s="35">
        <v>0.54</v>
      </c>
      <c r="I77" s="35">
        <v>0.48</v>
      </c>
      <c r="J77" s="257">
        <v>0.3</v>
      </c>
      <c r="K77" s="256">
        <v>3.78</v>
      </c>
      <c r="L77" s="35">
        <v>3.78</v>
      </c>
      <c r="M77" s="35">
        <v>3.66</v>
      </c>
      <c r="N77" s="257">
        <v>3.11</v>
      </c>
      <c r="O77" s="256">
        <v>5.2</v>
      </c>
      <c r="P77" s="35">
        <v>5.2</v>
      </c>
      <c r="Q77" s="35">
        <v>5.68</v>
      </c>
      <c r="R77" s="257">
        <v>5.34</v>
      </c>
      <c r="S77" s="35" t="s">
        <v>234</v>
      </c>
      <c r="T77" s="35" t="s">
        <v>234</v>
      </c>
      <c r="U77" s="35" t="s">
        <v>234</v>
      </c>
      <c r="V77" s="257" t="s">
        <v>234</v>
      </c>
      <c r="W77" s="256" t="s">
        <v>234</v>
      </c>
      <c r="X77" s="35" t="s">
        <v>234</v>
      </c>
      <c r="Y77" s="35" t="s">
        <v>234</v>
      </c>
      <c r="Z77" s="257" t="s">
        <v>234</v>
      </c>
      <c r="AA77" s="256" t="s">
        <v>234</v>
      </c>
      <c r="AB77" s="35" t="s">
        <v>234</v>
      </c>
      <c r="AC77" s="35" t="s">
        <v>234</v>
      </c>
      <c r="AD77" s="257" t="s">
        <v>234</v>
      </c>
      <c r="AE77" s="35" t="s">
        <v>234</v>
      </c>
      <c r="AF77" s="35" t="s">
        <v>234</v>
      </c>
      <c r="AG77" s="35" t="s">
        <v>234</v>
      </c>
      <c r="AH77" s="70" t="s">
        <v>234</v>
      </c>
    </row>
    <row r="78" spans="1:34" ht="18" customHeight="1" x14ac:dyDescent="0.25">
      <c r="A78" s="455"/>
      <c r="B78" s="264" t="s">
        <v>59</v>
      </c>
      <c r="C78" s="69">
        <v>54.29</v>
      </c>
      <c r="D78" s="35">
        <v>54.29</v>
      </c>
      <c r="E78" s="35">
        <v>54.74</v>
      </c>
      <c r="F78" s="35">
        <v>57.85</v>
      </c>
      <c r="G78" s="256">
        <v>0.62</v>
      </c>
      <c r="H78" s="35">
        <v>0.62</v>
      </c>
      <c r="I78" s="35">
        <v>0.35</v>
      </c>
      <c r="J78" s="257">
        <v>0.18</v>
      </c>
      <c r="K78" s="256">
        <v>4.42</v>
      </c>
      <c r="L78" s="35">
        <v>4.42</v>
      </c>
      <c r="M78" s="35">
        <v>4.03</v>
      </c>
      <c r="N78" s="257">
        <v>3.29</v>
      </c>
      <c r="O78" s="256">
        <v>5.21</v>
      </c>
      <c r="P78" s="35">
        <v>5.21</v>
      </c>
      <c r="Q78" s="35">
        <v>5.55</v>
      </c>
      <c r="R78" s="257">
        <v>5.1100000000000003</v>
      </c>
      <c r="S78" s="35" t="s">
        <v>234</v>
      </c>
      <c r="T78" s="35" t="s">
        <v>234</v>
      </c>
      <c r="U78" s="35" t="s">
        <v>234</v>
      </c>
      <c r="V78" s="257" t="s">
        <v>234</v>
      </c>
      <c r="W78" s="256" t="s">
        <v>234</v>
      </c>
      <c r="X78" s="35" t="s">
        <v>234</v>
      </c>
      <c r="Y78" s="35" t="s">
        <v>234</v>
      </c>
      <c r="Z78" s="257" t="s">
        <v>234</v>
      </c>
      <c r="AA78" s="256" t="s">
        <v>234</v>
      </c>
      <c r="AB78" s="35" t="s">
        <v>234</v>
      </c>
      <c r="AC78" s="35" t="s">
        <v>234</v>
      </c>
      <c r="AD78" s="257" t="s">
        <v>234</v>
      </c>
      <c r="AE78" s="35" t="s">
        <v>234</v>
      </c>
      <c r="AF78" s="35" t="s">
        <v>234</v>
      </c>
      <c r="AG78" s="35" t="s">
        <v>234</v>
      </c>
      <c r="AH78" s="70" t="s">
        <v>234</v>
      </c>
    </row>
    <row r="79" spans="1:34" ht="18" customHeight="1" x14ac:dyDescent="0.25">
      <c r="A79" s="455"/>
      <c r="B79" s="264" t="s">
        <v>60</v>
      </c>
      <c r="C79" s="69">
        <v>54.66</v>
      </c>
      <c r="D79" s="35">
        <v>54.66</v>
      </c>
      <c r="E79" s="35">
        <v>55.04</v>
      </c>
      <c r="F79" s="35">
        <v>58.23</v>
      </c>
      <c r="G79" s="256">
        <v>0.69</v>
      </c>
      <c r="H79" s="35">
        <v>0.69</v>
      </c>
      <c r="I79" s="35">
        <v>0.54</v>
      </c>
      <c r="J79" s="257">
        <v>0.66</v>
      </c>
      <c r="K79" s="256">
        <v>5.14</v>
      </c>
      <c r="L79" s="35">
        <v>5.14</v>
      </c>
      <c r="M79" s="35">
        <v>4.59</v>
      </c>
      <c r="N79" s="257">
        <v>3.97</v>
      </c>
      <c r="O79" s="256">
        <v>6.28</v>
      </c>
      <c r="P79" s="35">
        <v>6.28</v>
      </c>
      <c r="Q79" s="35">
        <v>6.2</v>
      </c>
      <c r="R79" s="257">
        <v>5.48</v>
      </c>
      <c r="S79" s="35" t="s">
        <v>234</v>
      </c>
      <c r="T79" s="35" t="s">
        <v>234</v>
      </c>
      <c r="U79" s="35" t="s">
        <v>234</v>
      </c>
      <c r="V79" s="257" t="s">
        <v>234</v>
      </c>
      <c r="W79" s="256" t="s">
        <v>234</v>
      </c>
      <c r="X79" s="35" t="s">
        <v>234</v>
      </c>
      <c r="Y79" s="35" t="s">
        <v>234</v>
      </c>
      <c r="Z79" s="257" t="s">
        <v>234</v>
      </c>
      <c r="AA79" s="256" t="s">
        <v>234</v>
      </c>
      <c r="AB79" s="35" t="s">
        <v>234</v>
      </c>
      <c r="AC79" s="35" t="s">
        <v>234</v>
      </c>
      <c r="AD79" s="257" t="s">
        <v>234</v>
      </c>
      <c r="AE79" s="35" t="s">
        <v>234</v>
      </c>
      <c r="AF79" s="35" t="s">
        <v>234</v>
      </c>
      <c r="AG79" s="35" t="s">
        <v>234</v>
      </c>
      <c r="AH79" s="70" t="s">
        <v>234</v>
      </c>
    </row>
    <row r="80" spans="1:34" ht="18" customHeight="1" x14ac:dyDescent="0.25">
      <c r="A80" s="455"/>
      <c r="B80" s="264" t="s">
        <v>61</v>
      </c>
      <c r="C80" s="69">
        <v>54.49</v>
      </c>
      <c r="D80" s="35">
        <v>54.49</v>
      </c>
      <c r="E80" s="35">
        <v>55.04</v>
      </c>
      <c r="F80" s="35">
        <v>58.36</v>
      </c>
      <c r="G80" s="256">
        <v>-0.31</v>
      </c>
      <c r="H80" s="35">
        <v>-0.31</v>
      </c>
      <c r="I80" s="35">
        <v>0</v>
      </c>
      <c r="J80" s="257">
        <v>0.23</v>
      </c>
      <c r="K80" s="256">
        <v>4.8099999999999996</v>
      </c>
      <c r="L80" s="35">
        <v>4.8099999999999996</v>
      </c>
      <c r="M80" s="35">
        <v>4.59</v>
      </c>
      <c r="N80" s="257">
        <v>4.21</v>
      </c>
      <c r="O80" s="256">
        <v>6.29</v>
      </c>
      <c r="P80" s="35">
        <v>6.29</v>
      </c>
      <c r="Q80" s="35">
        <v>6.33</v>
      </c>
      <c r="R80" s="257">
        <v>5.7</v>
      </c>
      <c r="S80" s="35" t="s">
        <v>234</v>
      </c>
      <c r="T80" s="35" t="s">
        <v>234</v>
      </c>
      <c r="U80" s="35" t="s">
        <v>234</v>
      </c>
      <c r="V80" s="257" t="s">
        <v>234</v>
      </c>
      <c r="W80" s="256" t="s">
        <v>234</v>
      </c>
      <c r="X80" s="35" t="s">
        <v>234</v>
      </c>
      <c r="Y80" s="35" t="s">
        <v>234</v>
      </c>
      <c r="Z80" s="257" t="s">
        <v>234</v>
      </c>
      <c r="AA80" s="256" t="s">
        <v>234</v>
      </c>
      <c r="AB80" s="35" t="s">
        <v>234</v>
      </c>
      <c r="AC80" s="35" t="s">
        <v>234</v>
      </c>
      <c r="AD80" s="257" t="s">
        <v>234</v>
      </c>
      <c r="AE80" s="35" t="s">
        <v>234</v>
      </c>
      <c r="AF80" s="35" t="s">
        <v>234</v>
      </c>
      <c r="AG80" s="35" t="s">
        <v>234</v>
      </c>
      <c r="AH80" s="70" t="s">
        <v>234</v>
      </c>
    </row>
    <row r="81" spans="1:34" ht="18" customHeight="1" x14ac:dyDescent="0.25">
      <c r="A81" s="455"/>
      <c r="B81" s="264" t="s">
        <v>62</v>
      </c>
      <c r="C81" s="69">
        <v>54.42</v>
      </c>
      <c r="D81" s="35">
        <v>54.42</v>
      </c>
      <c r="E81" s="35">
        <v>55.07</v>
      </c>
      <c r="F81" s="35">
        <v>58.44</v>
      </c>
      <c r="G81" s="256">
        <v>-0.14000000000000001</v>
      </c>
      <c r="H81" s="35">
        <v>-0.14000000000000001</v>
      </c>
      <c r="I81" s="35">
        <v>7.0000000000000007E-2</v>
      </c>
      <c r="J81" s="257">
        <v>0.13</v>
      </c>
      <c r="K81" s="256">
        <v>4.67</v>
      </c>
      <c r="L81" s="35">
        <v>4.67</v>
      </c>
      <c r="M81" s="35">
        <v>4.66</v>
      </c>
      <c r="N81" s="257">
        <v>4.34</v>
      </c>
      <c r="O81" s="256">
        <v>5.97</v>
      </c>
      <c r="P81" s="35">
        <v>5.97</v>
      </c>
      <c r="Q81" s="35">
        <v>6.04</v>
      </c>
      <c r="R81" s="257">
        <v>5.43</v>
      </c>
      <c r="S81" s="35" t="s">
        <v>234</v>
      </c>
      <c r="T81" s="35" t="s">
        <v>234</v>
      </c>
      <c r="U81" s="35" t="s">
        <v>234</v>
      </c>
      <c r="V81" s="257" t="s">
        <v>234</v>
      </c>
      <c r="W81" s="256" t="s">
        <v>234</v>
      </c>
      <c r="X81" s="35" t="s">
        <v>234</v>
      </c>
      <c r="Y81" s="35" t="s">
        <v>234</v>
      </c>
      <c r="Z81" s="257" t="s">
        <v>234</v>
      </c>
      <c r="AA81" s="256" t="s">
        <v>234</v>
      </c>
      <c r="AB81" s="35" t="s">
        <v>234</v>
      </c>
      <c r="AC81" s="35" t="s">
        <v>234</v>
      </c>
      <c r="AD81" s="257" t="s">
        <v>234</v>
      </c>
      <c r="AE81" s="35" t="s">
        <v>234</v>
      </c>
      <c r="AF81" s="35" t="s">
        <v>234</v>
      </c>
      <c r="AG81" s="35" t="s">
        <v>234</v>
      </c>
      <c r="AH81" s="70" t="s">
        <v>234</v>
      </c>
    </row>
    <row r="82" spans="1:34" ht="18" customHeight="1" x14ac:dyDescent="0.25">
      <c r="A82" s="455"/>
      <c r="B82" s="264" t="s">
        <v>63</v>
      </c>
      <c r="C82" s="69">
        <v>54.54</v>
      </c>
      <c r="D82" s="35">
        <v>54.54</v>
      </c>
      <c r="E82" s="35">
        <v>55.24</v>
      </c>
      <c r="F82" s="35">
        <v>58.65</v>
      </c>
      <c r="G82" s="256">
        <v>0.23</v>
      </c>
      <c r="H82" s="35">
        <v>0.23</v>
      </c>
      <c r="I82" s="35">
        <v>0.3</v>
      </c>
      <c r="J82" s="257">
        <v>0.36</v>
      </c>
      <c r="K82" s="256">
        <v>4.91</v>
      </c>
      <c r="L82" s="35">
        <v>4.91</v>
      </c>
      <c r="M82" s="35">
        <v>4.97</v>
      </c>
      <c r="N82" s="257">
        <v>4.72</v>
      </c>
      <c r="O82" s="256">
        <v>6.18</v>
      </c>
      <c r="P82" s="35">
        <v>6.18</v>
      </c>
      <c r="Q82" s="35">
        <v>6.1</v>
      </c>
      <c r="R82" s="257">
        <v>5.4</v>
      </c>
      <c r="S82" s="35" t="s">
        <v>234</v>
      </c>
      <c r="T82" s="35" t="s">
        <v>234</v>
      </c>
      <c r="U82" s="35" t="s">
        <v>234</v>
      </c>
      <c r="V82" s="257" t="s">
        <v>234</v>
      </c>
      <c r="W82" s="256" t="s">
        <v>234</v>
      </c>
      <c r="X82" s="35" t="s">
        <v>234</v>
      </c>
      <c r="Y82" s="35" t="s">
        <v>234</v>
      </c>
      <c r="Z82" s="257" t="s">
        <v>234</v>
      </c>
      <c r="AA82" s="256" t="s">
        <v>234</v>
      </c>
      <c r="AB82" s="35" t="s">
        <v>234</v>
      </c>
      <c r="AC82" s="35" t="s">
        <v>234</v>
      </c>
      <c r="AD82" s="257" t="s">
        <v>234</v>
      </c>
      <c r="AE82" s="35" t="s">
        <v>234</v>
      </c>
      <c r="AF82" s="35" t="s">
        <v>234</v>
      </c>
      <c r="AG82" s="35" t="s">
        <v>234</v>
      </c>
      <c r="AH82" s="70" t="s">
        <v>234</v>
      </c>
    </row>
    <row r="83" spans="1:34" ht="18" customHeight="1" x14ac:dyDescent="0.25">
      <c r="A83" s="455"/>
      <c r="B83" s="264" t="s">
        <v>64</v>
      </c>
      <c r="C83" s="69">
        <v>54.55</v>
      </c>
      <c r="D83" s="35">
        <v>54.55</v>
      </c>
      <c r="E83" s="35">
        <v>55.23</v>
      </c>
      <c r="F83" s="35">
        <v>58.64</v>
      </c>
      <c r="G83" s="256">
        <v>0.01</v>
      </c>
      <c r="H83" s="35">
        <v>0.01</v>
      </c>
      <c r="I83" s="35">
        <v>-0.02</v>
      </c>
      <c r="J83" s="257">
        <v>-0.02</v>
      </c>
      <c r="K83" s="256">
        <v>4.91</v>
      </c>
      <c r="L83" s="35">
        <v>4.91</v>
      </c>
      <c r="M83" s="35">
        <v>4.96</v>
      </c>
      <c r="N83" s="257">
        <v>4.7</v>
      </c>
      <c r="O83" s="256">
        <v>6.22</v>
      </c>
      <c r="P83" s="35">
        <v>6.22</v>
      </c>
      <c r="Q83" s="35">
        <v>5.99</v>
      </c>
      <c r="R83" s="257">
        <v>5.3</v>
      </c>
      <c r="S83" s="35" t="s">
        <v>234</v>
      </c>
      <c r="T83" s="35" t="s">
        <v>234</v>
      </c>
      <c r="U83" s="35" t="s">
        <v>234</v>
      </c>
      <c r="V83" s="257" t="s">
        <v>234</v>
      </c>
      <c r="W83" s="256" t="s">
        <v>234</v>
      </c>
      <c r="X83" s="35" t="s">
        <v>234</v>
      </c>
      <c r="Y83" s="35" t="s">
        <v>234</v>
      </c>
      <c r="Z83" s="257" t="s">
        <v>234</v>
      </c>
      <c r="AA83" s="256" t="s">
        <v>234</v>
      </c>
      <c r="AB83" s="35" t="s">
        <v>234</v>
      </c>
      <c r="AC83" s="35" t="s">
        <v>234</v>
      </c>
      <c r="AD83" s="257" t="s">
        <v>234</v>
      </c>
      <c r="AE83" s="35" t="s">
        <v>234</v>
      </c>
      <c r="AF83" s="35" t="s">
        <v>234</v>
      </c>
      <c r="AG83" s="35" t="s">
        <v>234</v>
      </c>
      <c r="AH83" s="70" t="s">
        <v>234</v>
      </c>
    </row>
    <row r="84" spans="1:34" ht="18" customHeight="1" x14ac:dyDescent="0.25">
      <c r="A84" s="455"/>
      <c r="B84" s="264" t="s">
        <v>65</v>
      </c>
      <c r="C84" s="69">
        <v>54.69</v>
      </c>
      <c r="D84" s="35">
        <v>54.69</v>
      </c>
      <c r="E84" s="35">
        <v>55.39</v>
      </c>
      <c r="F84" s="35">
        <v>58.78</v>
      </c>
      <c r="G84" s="256">
        <v>0.27</v>
      </c>
      <c r="H84" s="35">
        <v>0.27</v>
      </c>
      <c r="I84" s="35">
        <v>0.3</v>
      </c>
      <c r="J84" s="257">
        <v>0.24</v>
      </c>
      <c r="K84" s="256">
        <v>5.2</v>
      </c>
      <c r="L84" s="35">
        <v>5.2</v>
      </c>
      <c r="M84" s="35">
        <v>5.27</v>
      </c>
      <c r="N84" s="257">
        <v>4.95</v>
      </c>
      <c r="O84" s="256">
        <v>6.01</v>
      </c>
      <c r="P84" s="35">
        <v>6.01</v>
      </c>
      <c r="Q84" s="35">
        <v>5.92</v>
      </c>
      <c r="R84" s="257">
        <v>5.37</v>
      </c>
      <c r="S84" s="35" t="s">
        <v>234</v>
      </c>
      <c r="T84" s="35" t="s">
        <v>234</v>
      </c>
      <c r="U84" s="35" t="s">
        <v>234</v>
      </c>
      <c r="V84" s="257" t="s">
        <v>234</v>
      </c>
      <c r="W84" s="256" t="s">
        <v>234</v>
      </c>
      <c r="X84" s="35" t="s">
        <v>234</v>
      </c>
      <c r="Y84" s="35" t="s">
        <v>234</v>
      </c>
      <c r="Z84" s="257" t="s">
        <v>234</v>
      </c>
      <c r="AA84" s="256" t="s">
        <v>234</v>
      </c>
      <c r="AB84" s="35" t="s">
        <v>234</v>
      </c>
      <c r="AC84" s="35" t="s">
        <v>234</v>
      </c>
      <c r="AD84" s="257" t="s">
        <v>234</v>
      </c>
      <c r="AE84" s="35" t="s">
        <v>234</v>
      </c>
      <c r="AF84" s="35" t="s">
        <v>234</v>
      </c>
      <c r="AG84" s="35" t="s">
        <v>234</v>
      </c>
      <c r="AH84" s="70" t="s">
        <v>234</v>
      </c>
    </row>
    <row r="85" spans="1:34" ht="18" customHeight="1" x14ac:dyDescent="0.25">
      <c r="A85" s="456"/>
      <c r="B85" s="265" t="s">
        <v>66</v>
      </c>
      <c r="C85" s="75">
        <v>54.82</v>
      </c>
      <c r="D85" s="76">
        <v>54.82</v>
      </c>
      <c r="E85" s="76">
        <v>55.59</v>
      </c>
      <c r="F85" s="76">
        <v>58.91</v>
      </c>
      <c r="G85" s="258">
        <v>0.23</v>
      </c>
      <c r="H85" s="76">
        <v>0.23</v>
      </c>
      <c r="I85" s="76">
        <v>0.36</v>
      </c>
      <c r="J85" s="259">
        <v>0.23</v>
      </c>
      <c r="K85" s="258">
        <v>5.44</v>
      </c>
      <c r="L85" s="76">
        <v>5.44</v>
      </c>
      <c r="M85" s="76">
        <v>5.65</v>
      </c>
      <c r="N85" s="259">
        <v>5.18</v>
      </c>
      <c r="O85" s="258">
        <v>5.44</v>
      </c>
      <c r="P85" s="76">
        <v>5.44</v>
      </c>
      <c r="Q85" s="76">
        <v>5.65</v>
      </c>
      <c r="R85" s="259">
        <v>5.18</v>
      </c>
      <c r="S85" s="76" t="s">
        <v>234</v>
      </c>
      <c r="T85" s="76" t="s">
        <v>234</v>
      </c>
      <c r="U85" s="76" t="s">
        <v>234</v>
      </c>
      <c r="V85" s="259" t="s">
        <v>234</v>
      </c>
      <c r="W85" s="258" t="s">
        <v>234</v>
      </c>
      <c r="X85" s="76" t="s">
        <v>234</v>
      </c>
      <c r="Y85" s="76" t="s">
        <v>234</v>
      </c>
      <c r="Z85" s="259" t="s">
        <v>234</v>
      </c>
      <c r="AA85" s="258" t="s">
        <v>234</v>
      </c>
      <c r="AB85" s="76" t="s">
        <v>234</v>
      </c>
      <c r="AC85" s="76" t="s">
        <v>234</v>
      </c>
      <c r="AD85" s="259" t="s">
        <v>234</v>
      </c>
      <c r="AE85" s="76" t="s">
        <v>234</v>
      </c>
      <c r="AF85" s="76" t="s">
        <v>234</v>
      </c>
      <c r="AG85" s="76" t="s">
        <v>234</v>
      </c>
      <c r="AH85" s="77" t="s">
        <v>234</v>
      </c>
    </row>
    <row r="86" spans="1:34" ht="18" customHeight="1" x14ac:dyDescent="0.25">
      <c r="A86" s="454" t="s">
        <v>104</v>
      </c>
      <c r="B86" s="263" t="s">
        <v>55</v>
      </c>
      <c r="C86" s="71">
        <v>55.39</v>
      </c>
      <c r="D86" s="72">
        <v>55.39</v>
      </c>
      <c r="E86" s="72">
        <v>56.05</v>
      </c>
      <c r="F86" s="72">
        <v>59.23</v>
      </c>
      <c r="G86" s="254">
        <v>1.05</v>
      </c>
      <c r="H86" s="72">
        <v>1.05</v>
      </c>
      <c r="I86" s="72">
        <v>0.83</v>
      </c>
      <c r="J86" s="255">
        <v>0.54</v>
      </c>
      <c r="K86" s="254">
        <v>1.05</v>
      </c>
      <c r="L86" s="72">
        <v>1.05</v>
      </c>
      <c r="M86" s="74">
        <v>0.83</v>
      </c>
      <c r="N86" s="255">
        <v>0.54</v>
      </c>
      <c r="O86" s="254">
        <v>5.61</v>
      </c>
      <c r="P86" s="72">
        <v>5.61</v>
      </c>
      <c r="Q86" s="72">
        <v>5.54</v>
      </c>
      <c r="R86" s="255">
        <v>4.9400000000000004</v>
      </c>
      <c r="S86" s="72" t="s">
        <v>234</v>
      </c>
      <c r="T86" s="72" t="s">
        <v>234</v>
      </c>
      <c r="U86" s="72" t="s">
        <v>234</v>
      </c>
      <c r="V86" s="255" t="s">
        <v>234</v>
      </c>
      <c r="W86" s="254" t="s">
        <v>234</v>
      </c>
      <c r="X86" s="72" t="s">
        <v>234</v>
      </c>
      <c r="Y86" s="72" t="s">
        <v>234</v>
      </c>
      <c r="Z86" s="255" t="s">
        <v>234</v>
      </c>
      <c r="AA86" s="254" t="s">
        <v>234</v>
      </c>
      <c r="AB86" s="72" t="s">
        <v>234</v>
      </c>
      <c r="AC86" s="72" t="s">
        <v>234</v>
      </c>
      <c r="AD86" s="255" t="s">
        <v>234</v>
      </c>
      <c r="AE86" s="72" t="s">
        <v>234</v>
      </c>
      <c r="AF86" s="72" t="s">
        <v>234</v>
      </c>
      <c r="AG86" s="72" t="s">
        <v>234</v>
      </c>
      <c r="AH86" s="73" t="s">
        <v>234</v>
      </c>
    </row>
    <row r="87" spans="1:34" ht="18" customHeight="1" x14ac:dyDescent="0.25">
      <c r="A87" s="455"/>
      <c r="B87" s="264" t="s">
        <v>56</v>
      </c>
      <c r="C87" s="69">
        <v>56.01</v>
      </c>
      <c r="D87" s="35">
        <v>56.01</v>
      </c>
      <c r="E87" s="35">
        <v>56.58</v>
      </c>
      <c r="F87" s="35">
        <v>59.91</v>
      </c>
      <c r="G87" s="256">
        <v>1.1100000000000001</v>
      </c>
      <c r="H87" s="35">
        <v>1.1100000000000001</v>
      </c>
      <c r="I87" s="35">
        <v>0.93</v>
      </c>
      <c r="J87" s="257">
        <v>1.1599999999999999</v>
      </c>
      <c r="K87" s="256">
        <v>2.17</v>
      </c>
      <c r="L87" s="35">
        <v>2.17</v>
      </c>
      <c r="M87" s="35">
        <v>1.77</v>
      </c>
      <c r="N87" s="257">
        <v>1.71</v>
      </c>
      <c r="O87" s="256">
        <v>5.43</v>
      </c>
      <c r="P87" s="35">
        <v>5.43</v>
      </c>
      <c r="Q87" s="35">
        <v>5.23</v>
      </c>
      <c r="R87" s="257">
        <v>5.0599999999999996</v>
      </c>
      <c r="S87" s="35" t="s">
        <v>234</v>
      </c>
      <c r="T87" s="35" t="s">
        <v>234</v>
      </c>
      <c r="U87" s="35" t="s">
        <v>234</v>
      </c>
      <c r="V87" s="257" t="s">
        <v>234</v>
      </c>
      <c r="W87" s="256" t="s">
        <v>234</v>
      </c>
      <c r="X87" s="35" t="s">
        <v>234</v>
      </c>
      <c r="Y87" s="35" t="s">
        <v>234</v>
      </c>
      <c r="Z87" s="257" t="s">
        <v>234</v>
      </c>
      <c r="AA87" s="256" t="s">
        <v>234</v>
      </c>
      <c r="AB87" s="35" t="s">
        <v>234</v>
      </c>
      <c r="AC87" s="35" t="s">
        <v>234</v>
      </c>
      <c r="AD87" s="257" t="s">
        <v>234</v>
      </c>
      <c r="AE87" s="35" t="s">
        <v>234</v>
      </c>
      <c r="AF87" s="35" t="s">
        <v>234</v>
      </c>
      <c r="AG87" s="35" t="s">
        <v>234</v>
      </c>
      <c r="AH87" s="70" t="s">
        <v>234</v>
      </c>
    </row>
    <row r="88" spans="1:34" ht="18" customHeight="1" x14ac:dyDescent="0.25">
      <c r="A88" s="455"/>
      <c r="B88" s="264" t="s">
        <v>57</v>
      </c>
      <c r="C88" s="69">
        <v>56.54</v>
      </c>
      <c r="D88" s="35">
        <v>56.54</v>
      </c>
      <c r="E88" s="35">
        <v>57</v>
      </c>
      <c r="F88" s="35">
        <v>60.3</v>
      </c>
      <c r="G88" s="256">
        <v>0.96</v>
      </c>
      <c r="H88" s="35">
        <v>0.96</v>
      </c>
      <c r="I88" s="35">
        <v>0.74</v>
      </c>
      <c r="J88" s="257">
        <v>0.64</v>
      </c>
      <c r="K88" s="256">
        <v>3.14</v>
      </c>
      <c r="L88" s="35">
        <v>3.14</v>
      </c>
      <c r="M88" s="35">
        <v>2.5299999999999998</v>
      </c>
      <c r="N88" s="257">
        <v>2.36</v>
      </c>
      <c r="O88" s="256">
        <v>5.36</v>
      </c>
      <c r="P88" s="35">
        <v>5.36</v>
      </c>
      <c r="Q88" s="35">
        <v>4.99</v>
      </c>
      <c r="R88" s="257">
        <v>4.7300000000000004</v>
      </c>
      <c r="S88" s="35" t="s">
        <v>234</v>
      </c>
      <c r="T88" s="35" t="s">
        <v>234</v>
      </c>
      <c r="U88" s="35" t="s">
        <v>234</v>
      </c>
      <c r="V88" s="257" t="s">
        <v>234</v>
      </c>
      <c r="W88" s="256" t="s">
        <v>234</v>
      </c>
      <c r="X88" s="35" t="s">
        <v>234</v>
      </c>
      <c r="Y88" s="35" t="s">
        <v>234</v>
      </c>
      <c r="Z88" s="257" t="s">
        <v>234</v>
      </c>
      <c r="AA88" s="256" t="s">
        <v>234</v>
      </c>
      <c r="AB88" s="35" t="s">
        <v>234</v>
      </c>
      <c r="AC88" s="35" t="s">
        <v>234</v>
      </c>
      <c r="AD88" s="257" t="s">
        <v>234</v>
      </c>
      <c r="AE88" s="35" t="s">
        <v>234</v>
      </c>
      <c r="AF88" s="35" t="s">
        <v>234</v>
      </c>
      <c r="AG88" s="35" t="s">
        <v>234</v>
      </c>
      <c r="AH88" s="70" t="s">
        <v>234</v>
      </c>
    </row>
    <row r="89" spans="1:34" ht="18" customHeight="1" x14ac:dyDescent="0.25">
      <c r="A89" s="455"/>
      <c r="B89" s="264" t="s">
        <v>58</v>
      </c>
      <c r="C89" s="69">
        <v>56.8</v>
      </c>
      <c r="D89" s="35">
        <v>56.8</v>
      </c>
      <c r="E89" s="35">
        <v>57.26</v>
      </c>
      <c r="F89" s="35">
        <v>60.5</v>
      </c>
      <c r="G89" s="256">
        <v>0.46</v>
      </c>
      <c r="H89" s="35">
        <v>0.46</v>
      </c>
      <c r="I89" s="35">
        <v>0.47</v>
      </c>
      <c r="J89" s="257">
        <v>0.34</v>
      </c>
      <c r="K89" s="256">
        <v>3.62</v>
      </c>
      <c r="L89" s="35">
        <v>3.62</v>
      </c>
      <c r="M89" s="35">
        <v>3</v>
      </c>
      <c r="N89" s="257">
        <v>2.7</v>
      </c>
      <c r="O89" s="256">
        <v>5.28</v>
      </c>
      <c r="P89" s="35">
        <v>5.28</v>
      </c>
      <c r="Q89" s="35">
        <v>4.9800000000000004</v>
      </c>
      <c r="R89" s="257">
        <v>4.7699999999999996</v>
      </c>
      <c r="S89" s="35" t="s">
        <v>234</v>
      </c>
      <c r="T89" s="35" t="s">
        <v>234</v>
      </c>
      <c r="U89" s="35" t="s">
        <v>234</v>
      </c>
      <c r="V89" s="257" t="s">
        <v>234</v>
      </c>
      <c r="W89" s="256" t="s">
        <v>234</v>
      </c>
      <c r="X89" s="35" t="s">
        <v>234</v>
      </c>
      <c r="Y89" s="35" t="s">
        <v>234</v>
      </c>
      <c r="Z89" s="257" t="s">
        <v>234</v>
      </c>
      <c r="AA89" s="256" t="s">
        <v>234</v>
      </c>
      <c r="AB89" s="35" t="s">
        <v>234</v>
      </c>
      <c r="AC89" s="35" t="s">
        <v>234</v>
      </c>
      <c r="AD89" s="257" t="s">
        <v>234</v>
      </c>
      <c r="AE89" s="35" t="s">
        <v>234</v>
      </c>
      <c r="AF89" s="35" t="s">
        <v>234</v>
      </c>
      <c r="AG89" s="35" t="s">
        <v>234</v>
      </c>
      <c r="AH89" s="70" t="s">
        <v>234</v>
      </c>
    </row>
    <row r="90" spans="1:34" ht="18" customHeight="1" x14ac:dyDescent="0.25">
      <c r="A90" s="455"/>
      <c r="B90" s="264" t="s">
        <v>59</v>
      </c>
      <c r="C90" s="69">
        <v>57.14</v>
      </c>
      <c r="D90" s="35">
        <v>57.14</v>
      </c>
      <c r="E90" s="35">
        <v>57.5</v>
      </c>
      <c r="F90" s="35">
        <v>60.61</v>
      </c>
      <c r="G90" s="256">
        <v>0.59</v>
      </c>
      <c r="H90" s="35">
        <v>0.59</v>
      </c>
      <c r="I90" s="35">
        <v>0.42</v>
      </c>
      <c r="J90" s="257">
        <v>0.17</v>
      </c>
      <c r="K90" s="256">
        <v>4.2300000000000004</v>
      </c>
      <c r="L90" s="35">
        <v>4.2300000000000004</v>
      </c>
      <c r="M90" s="35">
        <v>3.43</v>
      </c>
      <c r="N90" s="257">
        <v>2.88</v>
      </c>
      <c r="O90" s="256">
        <v>5.25</v>
      </c>
      <c r="P90" s="35">
        <v>5.25</v>
      </c>
      <c r="Q90" s="35">
        <v>5.04</v>
      </c>
      <c r="R90" s="257">
        <v>4.7699999999999996</v>
      </c>
      <c r="S90" s="35" t="s">
        <v>234</v>
      </c>
      <c r="T90" s="35" t="s">
        <v>234</v>
      </c>
      <c r="U90" s="35" t="s">
        <v>234</v>
      </c>
      <c r="V90" s="257" t="s">
        <v>234</v>
      </c>
      <c r="W90" s="256" t="s">
        <v>234</v>
      </c>
      <c r="X90" s="35" t="s">
        <v>234</v>
      </c>
      <c r="Y90" s="35" t="s">
        <v>234</v>
      </c>
      <c r="Z90" s="257" t="s">
        <v>234</v>
      </c>
      <c r="AA90" s="256" t="s">
        <v>234</v>
      </c>
      <c r="AB90" s="35" t="s">
        <v>234</v>
      </c>
      <c r="AC90" s="35" t="s">
        <v>234</v>
      </c>
      <c r="AD90" s="257" t="s">
        <v>234</v>
      </c>
      <c r="AE90" s="35" t="s">
        <v>234</v>
      </c>
      <c r="AF90" s="35" t="s">
        <v>234</v>
      </c>
      <c r="AG90" s="35" t="s">
        <v>234</v>
      </c>
      <c r="AH90" s="70" t="s">
        <v>234</v>
      </c>
    </row>
    <row r="91" spans="1:34" ht="18" customHeight="1" x14ac:dyDescent="0.25">
      <c r="A91" s="455"/>
      <c r="B91" s="264" t="s">
        <v>60</v>
      </c>
      <c r="C91" s="69">
        <v>57.47</v>
      </c>
      <c r="D91" s="35">
        <v>57.47</v>
      </c>
      <c r="E91" s="35">
        <v>57.74</v>
      </c>
      <c r="F91" s="35">
        <v>60.7</v>
      </c>
      <c r="G91" s="256">
        <v>0.57999999999999996</v>
      </c>
      <c r="H91" s="35">
        <v>0.57999999999999996</v>
      </c>
      <c r="I91" s="35">
        <v>0.42</v>
      </c>
      <c r="J91" s="257">
        <v>0.15</v>
      </c>
      <c r="K91" s="256">
        <v>4.84</v>
      </c>
      <c r="L91" s="35">
        <v>4.84</v>
      </c>
      <c r="M91" s="35">
        <v>3.86</v>
      </c>
      <c r="N91" s="257">
        <v>3.04</v>
      </c>
      <c r="O91" s="256">
        <v>5.13</v>
      </c>
      <c r="P91" s="35">
        <v>5.13</v>
      </c>
      <c r="Q91" s="35">
        <v>4.91</v>
      </c>
      <c r="R91" s="257">
        <v>4.24</v>
      </c>
      <c r="S91" s="35" t="s">
        <v>234</v>
      </c>
      <c r="T91" s="35" t="s">
        <v>234</v>
      </c>
      <c r="U91" s="35" t="s">
        <v>234</v>
      </c>
      <c r="V91" s="257" t="s">
        <v>234</v>
      </c>
      <c r="W91" s="256" t="s">
        <v>234</v>
      </c>
      <c r="X91" s="35" t="s">
        <v>234</v>
      </c>
      <c r="Y91" s="35" t="s">
        <v>234</v>
      </c>
      <c r="Z91" s="257" t="s">
        <v>234</v>
      </c>
      <c r="AA91" s="256" t="s">
        <v>234</v>
      </c>
      <c r="AB91" s="35" t="s">
        <v>234</v>
      </c>
      <c r="AC91" s="35" t="s">
        <v>234</v>
      </c>
      <c r="AD91" s="257" t="s">
        <v>234</v>
      </c>
      <c r="AE91" s="35" t="s">
        <v>234</v>
      </c>
      <c r="AF91" s="35" t="s">
        <v>234</v>
      </c>
      <c r="AG91" s="35" t="s">
        <v>234</v>
      </c>
      <c r="AH91" s="70" t="s">
        <v>234</v>
      </c>
    </row>
    <row r="92" spans="1:34" ht="18" customHeight="1" x14ac:dyDescent="0.25">
      <c r="A92" s="455"/>
      <c r="B92" s="264" t="s">
        <v>61</v>
      </c>
      <c r="C92" s="69">
        <v>57.45</v>
      </c>
      <c r="D92" s="35">
        <v>57.45</v>
      </c>
      <c r="E92" s="35">
        <v>57.76</v>
      </c>
      <c r="F92" s="35">
        <v>60.81</v>
      </c>
      <c r="G92" s="256">
        <v>-0.04</v>
      </c>
      <c r="H92" s="35">
        <v>-0.04</v>
      </c>
      <c r="I92" s="35">
        <v>0.04</v>
      </c>
      <c r="J92" s="257">
        <v>0.18</v>
      </c>
      <c r="K92" s="256">
        <v>4.8</v>
      </c>
      <c r="L92" s="35">
        <v>4.8</v>
      </c>
      <c r="M92" s="35">
        <v>3.9</v>
      </c>
      <c r="N92" s="257">
        <v>3.22</v>
      </c>
      <c r="O92" s="256">
        <v>5.42</v>
      </c>
      <c r="P92" s="35">
        <v>5.42</v>
      </c>
      <c r="Q92" s="35">
        <v>4.96</v>
      </c>
      <c r="R92" s="257">
        <v>4.1900000000000004</v>
      </c>
      <c r="S92" s="35" t="s">
        <v>234</v>
      </c>
      <c r="T92" s="35" t="s">
        <v>234</v>
      </c>
      <c r="U92" s="35" t="s">
        <v>234</v>
      </c>
      <c r="V92" s="257" t="s">
        <v>234</v>
      </c>
      <c r="W92" s="256" t="s">
        <v>234</v>
      </c>
      <c r="X92" s="35" t="s">
        <v>234</v>
      </c>
      <c r="Y92" s="35" t="s">
        <v>234</v>
      </c>
      <c r="Z92" s="257" t="s">
        <v>234</v>
      </c>
      <c r="AA92" s="256" t="s">
        <v>234</v>
      </c>
      <c r="AB92" s="35" t="s">
        <v>234</v>
      </c>
      <c r="AC92" s="35" t="s">
        <v>234</v>
      </c>
      <c r="AD92" s="257" t="s">
        <v>234</v>
      </c>
      <c r="AE92" s="35" t="s">
        <v>234</v>
      </c>
      <c r="AF92" s="35" t="s">
        <v>234</v>
      </c>
      <c r="AG92" s="35" t="s">
        <v>234</v>
      </c>
      <c r="AH92" s="70" t="s">
        <v>234</v>
      </c>
    </row>
    <row r="93" spans="1:34" ht="18" customHeight="1" x14ac:dyDescent="0.25">
      <c r="A93" s="455"/>
      <c r="B93" s="264" t="s">
        <v>62</v>
      </c>
      <c r="C93" s="69">
        <v>57.35</v>
      </c>
      <c r="D93" s="35">
        <v>57.35</v>
      </c>
      <c r="E93" s="35">
        <v>57.77</v>
      </c>
      <c r="F93" s="35">
        <v>60.9</v>
      </c>
      <c r="G93" s="256">
        <v>-0.16</v>
      </c>
      <c r="H93" s="35">
        <v>-0.16</v>
      </c>
      <c r="I93" s="35">
        <v>0.02</v>
      </c>
      <c r="J93" s="257">
        <v>0.15</v>
      </c>
      <c r="K93" s="256">
        <v>4.62</v>
      </c>
      <c r="L93" s="35">
        <v>4.62</v>
      </c>
      <c r="M93" s="35">
        <v>3.92</v>
      </c>
      <c r="N93" s="257">
        <v>3.37</v>
      </c>
      <c r="O93" s="256">
        <v>5.39</v>
      </c>
      <c r="P93" s="35">
        <v>5.39</v>
      </c>
      <c r="Q93" s="35">
        <v>4.91</v>
      </c>
      <c r="R93" s="257">
        <v>4.21</v>
      </c>
      <c r="S93" s="35" t="s">
        <v>234</v>
      </c>
      <c r="T93" s="35" t="s">
        <v>234</v>
      </c>
      <c r="U93" s="35" t="s">
        <v>234</v>
      </c>
      <c r="V93" s="257" t="s">
        <v>234</v>
      </c>
      <c r="W93" s="256" t="s">
        <v>234</v>
      </c>
      <c r="X93" s="35" t="s">
        <v>234</v>
      </c>
      <c r="Y93" s="35" t="s">
        <v>234</v>
      </c>
      <c r="Z93" s="257" t="s">
        <v>234</v>
      </c>
      <c r="AA93" s="256" t="s">
        <v>234</v>
      </c>
      <c r="AB93" s="35" t="s">
        <v>234</v>
      </c>
      <c r="AC93" s="35" t="s">
        <v>234</v>
      </c>
      <c r="AD93" s="257" t="s">
        <v>234</v>
      </c>
      <c r="AE93" s="35" t="s">
        <v>234</v>
      </c>
      <c r="AF93" s="35" t="s">
        <v>234</v>
      </c>
      <c r="AG93" s="35" t="s">
        <v>234</v>
      </c>
      <c r="AH93" s="70" t="s">
        <v>234</v>
      </c>
    </row>
    <row r="94" spans="1:34" ht="18" customHeight="1" x14ac:dyDescent="0.25">
      <c r="A94" s="455"/>
      <c r="B94" s="264" t="s">
        <v>63</v>
      </c>
      <c r="C94" s="69">
        <v>57.59</v>
      </c>
      <c r="D94" s="35">
        <v>57.59</v>
      </c>
      <c r="E94" s="35">
        <v>58.04</v>
      </c>
      <c r="F94" s="35">
        <v>61.12</v>
      </c>
      <c r="G94" s="256">
        <v>0.42</v>
      </c>
      <c r="H94" s="35">
        <v>0.42</v>
      </c>
      <c r="I94" s="35">
        <v>0.46</v>
      </c>
      <c r="J94" s="257">
        <v>0.36</v>
      </c>
      <c r="K94" s="256">
        <v>5.07</v>
      </c>
      <c r="L94" s="35">
        <v>5.07</v>
      </c>
      <c r="M94" s="35">
        <v>4.4000000000000004</v>
      </c>
      <c r="N94" s="257">
        <v>3.75</v>
      </c>
      <c r="O94" s="256">
        <v>5.6</v>
      </c>
      <c r="P94" s="35">
        <v>5.6</v>
      </c>
      <c r="Q94" s="35">
        <v>5.07</v>
      </c>
      <c r="R94" s="257">
        <v>4.21</v>
      </c>
      <c r="S94" s="35" t="s">
        <v>234</v>
      </c>
      <c r="T94" s="35" t="s">
        <v>234</v>
      </c>
      <c r="U94" s="35" t="s">
        <v>234</v>
      </c>
      <c r="V94" s="257" t="s">
        <v>234</v>
      </c>
      <c r="W94" s="256" t="s">
        <v>234</v>
      </c>
      <c r="X94" s="35" t="s">
        <v>234</v>
      </c>
      <c r="Y94" s="35" t="s">
        <v>234</v>
      </c>
      <c r="Z94" s="257" t="s">
        <v>234</v>
      </c>
      <c r="AA94" s="256" t="s">
        <v>234</v>
      </c>
      <c r="AB94" s="35" t="s">
        <v>234</v>
      </c>
      <c r="AC94" s="35" t="s">
        <v>234</v>
      </c>
      <c r="AD94" s="257" t="s">
        <v>234</v>
      </c>
      <c r="AE94" s="35" t="s">
        <v>234</v>
      </c>
      <c r="AF94" s="35" t="s">
        <v>234</v>
      </c>
      <c r="AG94" s="35" t="s">
        <v>234</v>
      </c>
      <c r="AH94" s="70" t="s">
        <v>234</v>
      </c>
    </row>
    <row r="95" spans="1:34" ht="18" customHeight="1" x14ac:dyDescent="0.25">
      <c r="A95" s="455"/>
      <c r="B95" s="264" t="s">
        <v>64</v>
      </c>
      <c r="C95" s="69">
        <v>57.76</v>
      </c>
      <c r="D95" s="35">
        <v>57.76</v>
      </c>
      <c r="E95" s="35">
        <v>58.17</v>
      </c>
      <c r="F95" s="35">
        <v>61.23</v>
      </c>
      <c r="G95" s="256">
        <v>0.28000000000000003</v>
      </c>
      <c r="H95" s="35">
        <v>0.28000000000000003</v>
      </c>
      <c r="I95" s="35">
        <v>0.22</v>
      </c>
      <c r="J95" s="257">
        <v>0.19</v>
      </c>
      <c r="K95" s="256">
        <v>5.36</v>
      </c>
      <c r="L95" s="35">
        <v>5.36</v>
      </c>
      <c r="M95" s="35">
        <v>4.63</v>
      </c>
      <c r="N95" s="257">
        <v>3.95</v>
      </c>
      <c r="O95" s="256">
        <v>5.89</v>
      </c>
      <c r="P95" s="35">
        <v>5.89</v>
      </c>
      <c r="Q95" s="35">
        <v>5.32</v>
      </c>
      <c r="R95" s="257">
        <v>4.43</v>
      </c>
      <c r="S95" s="35" t="s">
        <v>234</v>
      </c>
      <c r="T95" s="35" t="s">
        <v>234</v>
      </c>
      <c r="U95" s="35" t="s">
        <v>234</v>
      </c>
      <c r="V95" s="257" t="s">
        <v>234</v>
      </c>
      <c r="W95" s="256" t="s">
        <v>234</v>
      </c>
      <c r="X95" s="35" t="s">
        <v>234</v>
      </c>
      <c r="Y95" s="35" t="s">
        <v>234</v>
      </c>
      <c r="Z95" s="257" t="s">
        <v>234</v>
      </c>
      <c r="AA95" s="256" t="s">
        <v>234</v>
      </c>
      <c r="AB95" s="35" t="s">
        <v>234</v>
      </c>
      <c r="AC95" s="35" t="s">
        <v>234</v>
      </c>
      <c r="AD95" s="257" t="s">
        <v>234</v>
      </c>
      <c r="AE95" s="35" t="s">
        <v>234</v>
      </c>
      <c r="AF95" s="35" t="s">
        <v>234</v>
      </c>
      <c r="AG95" s="35" t="s">
        <v>234</v>
      </c>
      <c r="AH95" s="70" t="s">
        <v>234</v>
      </c>
    </row>
    <row r="96" spans="1:34" ht="18" customHeight="1" x14ac:dyDescent="0.25">
      <c r="A96" s="455"/>
      <c r="B96" s="264" t="s">
        <v>65</v>
      </c>
      <c r="C96" s="69">
        <v>57.71</v>
      </c>
      <c r="D96" s="35">
        <v>57.71</v>
      </c>
      <c r="E96" s="35">
        <v>58.25</v>
      </c>
      <c r="F96" s="35">
        <v>61.39</v>
      </c>
      <c r="G96" s="256">
        <v>-0.09</v>
      </c>
      <c r="H96" s="35">
        <v>-0.09</v>
      </c>
      <c r="I96" s="35">
        <v>0.15</v>
      </c>
      <c r="J96" s="257">
        <v>0.26</v>
      </c>
      <c r="K96" s="256">
        <v>5.27</v>
      </c>
      <c r="L96" s="35">
        <v>5.27</v>
      </c>
      <c r="M96" s="35">
        <v>4.79</v>
      </c>
      <c r="N96" s="257">
        <v>4.21</v>
      </c>
      <c r="O96" s="256">
        <v>5.51</v>
      </c>
      <c r="P96" s="35">
        <v>5.51</v>
      </c>
      <c r="Q96" s="35">
        <v>5.16</v>
      </c>
      <c r="R96" s="257">
        <v>4.45</v>
      </c>
      <c r="S96" s="35" t="s">
        <v>234</v>
      </c>
      <c r="T96" s="35" t="s">
        <v>234</v>
      </c>
      <c r="U96" s="35" t="s">
        <v>234</v>
      </c>
      <c r="V96" s="257" t="s">
        <v>234</v>
      </c>
      <c r="W96" s="256" t="s">
        <v>234</v>
      </c>
      <c r="X96" s="35" t="s">
        <v>234</v>
      </c>
      <c r="Y96" s="35" t="s">
        <v>234</v>
      </c>
      <c r="Z96" s="257" t="s">
        <v>234</v>
      </c>
      <c r="AA96" s="256" t="s">
        <v>234</v>
      </c>
      <c r="AB96" s="35" t="s">
        <v>234</v>
      </c>
      <c r="AC96" s="35" t="s">
        <v>234</v>
      </c>
      <c r="AD96" s="257" t="s">
        <v>234</v>
      </c>
      <c r="AE96" s="35" t="s">
        <v>234</v>
      </c>
      <c r="AF96" s="35" t="s">
        <v>234</v>
      </c>
      <c r="AG96" s="35" t="s">
        <v>234</v>
      </c>
      <c r="AH96" s="70" t="s">
        <v>234</v>
      </c>
    </row>
    <row r="97" spans="1:34" ht="18" customHeight="1" x14ac:dyDescent="0.25">
      <c r="A97" s="456"/>
      <c r="B97" s="265" t="s">
        <v>66</v>
      </c>
      <c r="C97" s="75">
        <v>57.67</v>
      </c>
      <c r="D97" s="76">
        <v>57.67</v>
      </c>
      <c r="E97" s="76">
        <v>58.33</v>
      </c>
      <c r="F97" s="76">
        <v>61.44</v>
      </c>
      <c r="G97" s="258">
        <v>-0.06</v>
      </c>
      <c r="H97" s="76">
        <v>-0.06</v>
      </c>
      <c r="I97" s="76">
        <v>0.12</v>
      </c>
      <c r="J97" s="259">
        <v>0.08</v>
      </c>
      <c r="K97" s="258">
        <v>5.21</v>
      </c>
      <c r="L97" s="76">
        <v>5.21</v>
      </c>
      <c r="M97" s="76">
        <v>4.91</v>
      </c>
      <c r="N97" s="259">
        <v>4.3</v>
      </c>
      <c r="O97" s="258">
        <v>5.21</v>
      </c>
      <c r="P97" s="76">
        <v>5.21</v>
      </c>
      <c r="Q97" s="76">
        <v>4.91</v>
      </c>
      <c r="R97" s="259">
        <v>4.3</v>
      </c>
      <c r="S97" s="76" t="s">
        <v>234</v>
      </c>
      <c r="T97" s="76" t="s">
        <v>234</v>
      </c>
      <c r="U97" s="76" t="s">
        <v>234</v>
      </c>
      <c r="V97" s="259" t="s">
        <v>234</v>
      </c>
      <c r="W97" s="258" t="s">
        <v>234</v>
      </c>
      <c r="X97" s="76" t="s">
        <v>234</v>
      </c>
      <c r="Y97" s="76" t="s">
        <v>234</v>
      </c>
      <c r="Z97" s="259" t="s">
        <v>234</v>
      </c>
      <c r="AA97" s="258" t="s">
        <v>234</v>
      </c>
      <c r="AB97" s="76" t="s">
        <v>234</v>
      </c>
      <c r="AC97" s="76" t="s">
        <v>234</v>
      </c>
      <c r="AD97" s="259" t="s">
        <v>234</v>
      </c>
      <c r="AE97" s="76" t="s">
        <v>234</v>
      </c>
      <c r="AF97" s="76" t="s">
        <v>234</v>
      </c>
      <c r="AG97" s="76" t="s">
        <v>234</v>
      </c>
      <c r="AH97" s="77" t="s">
        <v>234</v>
      </c>
    </row>
    <row r="98" spans="1:34" ht="18" customHeight="1" x14ac:dyDescent="0.25">
      <c r="A98" s="454" t="s">
        <v>105</v>
      </c>
      <c r="B98" s="263" t="s">
        <v>55</v>
      </c>
      <c r="C98" s="71">
        <v>58.03</v>
      </c>
      <c r="D98" s="72">
        <v>58.03</v>
      </c>
      <c r="E98" s="72">
        <v>58.64</v>
      </c>
      <c r="F98" s="72">
        <v>61.72</v>
      </c>
      <c r="G98" s="254">
        <v>0.63</v>
      </c>
      <c r="H98" s="72">
        <v>0.63</v>
      </c>
      <c r="I98" s="72">
        <v>0.54</v>
      </c>
      <c r="J98" s="255">
        <v>0.45</v>
      </c>
      <c r="K98" s="254">
        <v>0.63</v>
      </c>
      <c r="L98" s="72">
        <v>0.63</v>
      </c>
      <c r="M98" s="74">
        <v>0.54</v>
      </c>
      <c r="N98" s="255">
        <v>0.45</v>
      </c>
      <c r="O98" s="254">
        <v>4.7699999999999996</v>
      </c>
      <c r="P98" s="72">
        <v>4.7699999999999996</v>
      </c>
      <c r="Q98" s="72">
        <v>4.6100000000000003</v>
      </c>
      <c r="R98" s="255">
        <v>4.2</v>
      </c>
      <c r="S98" s="72" t="s">
        <v>234</v>
      </c>
      <c r="T98" s="72" t="s">
        <v>234</v>
      </c>
      <c r="U98" s="72" t="s">
        <v>234</v>
      </c>
      <c r="V98" s="255" t="s">
        <v>234</v>
      </c>
      <c r="W98" s="254" t="s">
        <v>234</v>
      </c>
      <c r="X98" s="72" t="s">
        <v>234</v>
      </c>
      <c r="Y98" s="72" t="s">
        <v>234</v>
      </c>
      <c r="Z98" s="255" t="s">
        <v>234</v>
      </c>
      <c r="AA98" s="254" t="s">
        <v>234</v>
      </c>
      <c r="AB98" s="72" t="s">
        <v>234</v>
      </c>
      <c r="AC98" s="72" t="s">
        <v>234</v>
      </c>
      <c r="AD98" s="255" t="s">
        <v>234</v>
      </c>
      <c r="AE98" s="72" t="s">
        <v>234</v>
      </c>
      <c r="AF98" s="72" t="s">
        <v>234</v>
      </c>
      <c r="AG98" s="72" t="s">
        <v>234</v>
      </c>
      <c r="AH98" s="73" t="s">
        <v>234</v>
      </c>
    </row>
    <row r="99" spans="1:34" ht="18" customHeight="1" x14ac:dyDescent="0.25">
      <c r="A99" s="455"/>
      <c r="B99" s="264" t="s">
        <v>56</v>
      </c>
      <c r="C99" s="69">
        <v>58.21</v>
      </c>
      <c r="D99" s="35">
        <v>58.21</v>
      </c>
      <c r="E99" s="35">
        <v>59.12</v>
      </c>
      <c r="F99" s="35">
        <v>62.11</v>
      </c>
      <c r="G99" s="256">
        <v>0.31</v>
      </c>
      <c r="H99" s="35">
        <v>0.31</v>
      </c>
      <c r="I99" s="35">
        <v>0.82</v>
      </c>
      <c r="J99" s="257">
        <v>0.64</v>
      </c>
      <c r="K99" s="256">
        <v>0.94</v>
      </c>
      <c r="L99" s="35">
        <v>0.94</v>
      </c>
      <c r="M99" s="35">
        <v>1.36</v>
      </c>
      <c r="N99" s="257">
        <v>1.0900000000000001</v>
      </c>
      <c r="O99" s="256">
        <v>3.94</v>
      </c>
      <c r="P99" s="35">
        <v>3.94</v>
      </c>
      <c r="Q99" s="35">
        <v>4.49</v>
      </c>
      <c r="R99" s="257">
        <v>3.67</v>
      </c>
      <c r="S99" s="35" t="s">
        <v>234</v>
      </c>
      <c r="T99" s="35" t="s">
        <v>234</v>
      </c>
      <c r="U99" s="35" t="s">
        <v>234</v>
      </c>
      <c r="V99" s="257" t="s">
        <v>234</v>
      </c>
      <c r="W99" s="256" t="s">
        <v>234</v>
      </c>
      <c r="X99" s="35" t="s">
        <v>234</v>
      </c>
      <c r="Y99" s="35" t="s">
        <v>234</v>
      </c>
      <c r="Z99" s="257" t="s">
        <v>234</v>
      </c>
      <c r="AA99" s="256" t="s">
        <v>234</v>
      </c>
      <c r="AB99" s="35" t="s">
        <v>234</v>
      </c>
      <c r="AC99" s="35" t="s">
        <v>234</v>
      </c>
      <c r="AD99" s="257" t="s">
        <v>234</v>
      </c>
      <c r="AE99" s="35" t="s">
        <v>234</v>
      </c>
      <c r="AF99" s="35" t="s">
        <v>234</v>
      </c>
      <c r="AG99" s="35" t="s">
        <v>234</v>
      </c>
      <c r="AH99" s="70" t="s">
        <v>234</v>
      </c>
    </row>
    <row r="100" spans="1:34" ht="18" customHeight="1" x14ac:dyDescent="0.25">
      <c r="A100" s="455"/>
      <c r="B100" s="264" t="s">
        <v>57</v>
      </c>
      <c r="C100" s="69">
        <v>58.78</v>
      </c>
      <c r="D100" s="35">
        <v>58.78</v>
      </c>
      <c r="E100" s="35">
        <v>59.52</v>
      </c>
      <c r="F100" s="35">
        <v>62.41</v>
      </c>
      <c r="G100" s="256">
        <v>0.97</v>
      </c>
      <c r="H100" s="35">
        <v>0.97</v>
      </c>
      <c r="I100" s="35">
        <v>0.67</v>
      </c>
      <c r="J100" s="257">
        <v>0.48</v>
      </c>
      <c r="K100" s="256">
        <v>1.92</v>
      </c>
      <c r="L100" s="35">
        <v>1.92</v>
      </c>
      <c r="M100" s="35">
        <v>2.04</v>
      </c>
      <c r="N100" s="257">
        <v>1.58</v>
      </c>
      <c r="O100" s="256">
        <v>3.96</v>
      </c>
      <c r="P100" s="35">
        <v>3.96</v>
      </c>
      <c r="Q100" s="35">
        <v>4.42</v>
      </c>
      <c r="R100" s="257">
        <v>3.5</v>
      </c>
      <c r="S100" s="35" t="s">
        <v>234</v>
      </c>
      <c r="T100" s="35" t="s">
        <v>234</v>
      </c>
      <c r="U100" s="35" t="s">
        <v>234</v>
      </c>
      <c r="V100" s="257" t="s">
        <v>234</v>
      </c>
      <c r="W100" s="256" t="s">
        <v>234</v>
      </c>
      <c r="X100" s="35" t="s">
        <v>234</v>
      </c>
      <c r="Y100" s="35" t="s">
        <v>234</v>
      </c>
      <c r="Z100" s="257" t="s">
        <v>234</v>
      </c>
      <c r="AA100" s="256" t="s">
        <v>234</v>
      </c>
      <c r="AB100" s="35" t="s">
        <v>234</v>
      </c>
      <c r="AC100" s="35" t="s">
        <v>234</v>
      </c>
      <c r="AD100" s="257" t="s">
        <v>234</v>
      </c>
      <c r="AE100" s="35" t="s">
        <v>234</v>
      </c>
      <c r="AF100" s="35" t="s">
        <v>234</v>
      </c>
      <c r="AG100" s="35" t="s">
        <v>234</v>
      </c>
      <c r="AH100" s="70" t="s">
        <v>234</v>
      </c>
    </row>
    <row r="101" spans="1:34" ht="18" customHeight="1" x14ac:dyDescent="0.25">
      <c r="A101" s="455"/>
      <c r="B101" s="264" t="s">
        <v>58</v>
      </c>
      <c r="C101" s="69">
        <v>59.09</v>
      </c>
      <c r="D101" s="35">
        <v>59.09</v>
      </c>
      <c r="E101" s="35">
        <v>59.79</v>
      </c>
      <c r="F101" s="35">
        <v>62.6</v>
      </c>
      <c r="G101" s="256">
        <v>0.54</v>
      </c>
      <c r="H101" s="35">
        <v>0.54</v>
      </c>
      <c r="I101" s="35">
        <v>0.46</v>
      </c>
      <c r="J101" s="257">
        <v>0.31</v>
      </c>
      <c r="K101" s="256">
        <v>2.46</v>
      </c>
      <c r="L101" s="35">
        <v>2.46</v>
      </c>
      <c r="M101" s="35">
        <v>2.5099999999999998</v>
      </c>
      <c r="N101" s="257">
        <v>1.89</v>
      </c>
      <c r="O101" s="256">
        <v>4.03</v>
      </c>
      <c r="P101" s="35">
        <v>4.03</v>
      </c>
      <c r="Q101" s="35">
        <v>4.41</v>
      </c>
      <c r="R101" s="257">
        <v>3.47</v>
      </c>
      <c r="S101" s="35" t="s">
        <v>234</v>
      </c>
      <c r="T101" s="35" t="s">
        <v>234</v>
      </c>
      <c r="U101" s="35" t="s">
        <v>234</v>
      </c>
      <c r="V101" s="257" t="s">
        <v>234</v>
      </c>
      <c r="W101" s="256" t="s">
        <v>234</v>
      </c>
      <c r="X101" s="35" t="s">
        <v>234</v>
      </c>
      <c r="Y101" s="35" t="s">
        <v>234</v>
      </c>
      <c r="Z101" s="257" t="s">
        <v>234</v>
      </c>
      <c r="AA101" s="256" t="s">
        <v>234</v>
      </c>
      <c r="AB101" s="35" t="s">
        <v>234</v>
      </c>
      <c r="AC101" s="35" t="s">
        <v>234</v>
      </c>
      <c r="AD101" s="257" t="s">
        <v>234</v>
      </c>
      <c r="AE101" s="35" t="s">
        <v>234</v>
      </c>
      <c r="AF101" s="35" t="s">
        <v>234</v>
      </c>
      <c r="AG101" s="35" t="s">
        <v>234</v>
      </c>
      <c r="AH101" s="70" t="s">
        <v>234</v>
      </c>
    </row>
    <row r="102" spans="1:34" ht="18" customHeight="1" x14ac:dyDescent="0.25">
      <c r="A102" s="455"/>
      <c r="B102" s="264" t="s">
        <v>59</v>
      </c>
      <c r="C102" s="69">
        <v>59.27</v>
      </c>
      <c r="D102" s="35">
        <v>59.27</v>
      </c>
      <c r="E102" s="35">
        <v>60.01</v>
      </c>
      <c r="F102" s="35">
        <v>62.76</v>
      </c>
      <c r="G102" s="256">
        <v>0.3</v>
      </c>
      <c r="H102" s="35">
        <v>0.3</v>
      </c>
      <c r="I102" s="35">
        <v>0.37</v>
      </c>
      <c r="J102" s="257">
        <v>0.25</v>
      </c>
      <c r="K102" s="256">
        <v>2.77</v>
      </c>
      <c r="L102" s="35">
        <v>2.77</v>
      </c>
      <c r="M102" s="35">
        <v>2.9</v>
      </c>
      <c r="N102" s="257">
        <v>2.14</v>
      </c>
      <c r="O102" s="256">
        <v>3.73</v>
      </c>
      <c r="P102" s="35">
        <v>3.73</v>
      </c>
      <c r="Q102" s="35">
        <v>4.37</v>
      </c>
      <c r="R102" s="257">
        <v>3.55</v>
      </c>
      <c r="S102" s="35" t="s">
        <v>234</v>
      </c>
      <c r="T102" s="35" t="s">
        <v>234</v>
      </c>
      <c r="U102" s="35" t="s">
        <v>234</v>
      </c>
      <c r="V102" s="257" t="s">
        <v>234</v>
      </c>
      <c r="W102" s="256" t="s">
        <v>234</v>
      </c>
      <c r="X102" s="35" t="s">
        <v>234</v>
      </c>
      <c r="Y102" s="35" t="s">
        <v>234</v>
      </c>
      <c r="Z102" s="257" t="s">
        <v>234</v>
      </c>
      <c r="AA102" s="256" t="s">
        <v>234</v>
      </c>
      <c r="AB102" s="35" t="s">
        <v>234</v>
      </c>
      <c r="AC102" s="35" t="s">
        <v>234</v>
      </c>
      <c r="AD102" s="257" t="s">
        <v>234</v>
      </c>
      <c r="AE102" s="35" t="s">
        <v>234</v>
      </c>
      <c r="AF102" s="35" t="s">
        <v>234</v>
      </c>
      <c r="AG102" s="35" t="s">
        <v>234</v>
      </c>
      <c r="AH102" s="70" t="s">
        <v>234</v>
      </c>
    </row>
    <row r="103" spans="1:34" ht="18" customHeight="1" x14ac:dyDescent="0.25">
      <c r="A103" s="455"/>
      <c r="B103" s="264" t="s">
        <v>60</v>
      </c>
      <c r="C103" s="69">
        <v>59.35</v>
      </c>
      <c r="D103" s="35">
        <v>59.35</v>
      </c>
      <c r="E103" s="35">
        <v>60.22</v>
      </c>
      <c r="F103" s="35">
        <v>63.01</v>
      </c>
      <c r="G103" s="256">
        <v>0.13</v>
      </c>
      <c r="H103" s="35">
        <v>0.13</v>
      </c>
      <c r="I103" s="35">
        <v>0.34</v>
      </c>
      <c r="J103" s="257">
        <v>0.41</v>
      </c>
      <c r="K103" s="256">
        <v>2.91</v>
      </c>
      <c r="L103" s="35">
        <v>2.91</v>
      </c>
      <c r="M103" s="35">
        <v>3.25</v>
      </c>
      <c r="N103" s="257">
        <v>2.56</v>
      </c>
      <c r="O103" s="256">
        <v>3.27</v>
      </c>
      <c r="P103" s="35">
        <v>3.27</v>
      </c>
      <c r="Q103" s="35">
        <v>4.29</v>
      </c>
      <c r="R103" s="257">
        <v>3.81</v>
      </c>
      <c r="S103" s="35" t="s">
        <v>234</v>
      </c>
      <c r="T103" s="35" t="s">
        <v>234</v>
      </c>
      <c r="U103" s="35" t="s">
        <v>234</v>
      </c>
      <c r="V103" s="257" t="s">
        <v>234</v>
      </c>
      <c r="W103" s="256" t="s">
        <v>234</v>
      </c>
      <c r="X103" s="35" t="s">
        <v>234</v>
      </c>
      <c r="Y103" s="35" t="s">
        <v>234</v>
      </c>
      <c r="Z103" s="257" t="s">
        <v>234</v>
      </c>
      <c r="AA103" s="256" t="s">
        <v>234</v>
      </c>
      <c r="AB103" s="35" t="s">
        <v>234</v>
      </c>
      <c r="AC103" s="35" t="s">
        <v>234</v>
      </c>
      <c r="AD103" s="257" t="s">
        <v>234</v>
      </c>
      <c r="AE103" s="35" t="s">
        <v>234</v>
      </c>
      <c r="AF103" s="35" t="s">
        <v>234</v>
      </c>
      <c r="AG103" s="35" t="s">
        <v>234</v>
      </c>
      <c r="AH103" s="70" t="s">
        <v>234</v>
      </c>
    </row>
    <row r="104" spans="1:34" ht="18" customHeight="1" x14ac:dyDescent="0.25">
      <c r="A104" s="455"/>
      <c r="B104" s="264" t="s">
        <v>61</v>
      </c>
      <c r="C104" s="69">
        <v>59.57</v>
      </c>
      <c r="D104" s="35">
        <v>59.57</v>
      </c>
      <c r="E104" s="35">
        <v>60.46</v>
      </c>
      <c r="F104" s="35">
        <v>63.32</v>
      </c>
      <c r="G104" s="256">
        <v>0.38</v>
      </c>
      <c r="H104" s="35">
        <v>0.38</v>
      </c>
      <c r="I104" s="35">
        <v>0.4</v>
      </c>
      <c r="J104" s="257">
        <v>0.49</v>
      </c>
      <c r="K104" s="256">
        <v>3.3</v>
      </c>
      <c r="L104" s="35">
        <v>3.3</v>
      </c>
      <c r="M104" s="35">
        <v>3.65</v>
      </c>
      <c r="N104" s="257">
        <v>3.07</v>
      </c>
      <c r="O104" s="256">
        <v>3.71</v>
      </c>
      <c r="P104" s="35">
        <v>3.71</v>
      </c>
      <c r="Q104" s="35">
        <v>4.66</v>
      </c>
      <c r="R104" s="257">
        <v>4.1399999999999997</v>
      </c>
      <c r="S104" s="35" t="s">
        <v>234</v>
      </c>
      <c r="T104" s="35" t="s">
        <v>234</v>
      </c>
      <c r="U104" s="35" t="s">
        <v>234</v>
      </c>
      <c r="V104" s="257" t="s">
        <v>234</v>
      </c>
      <c r="W104" s="256" t="s">
        <v>234</v>
      </c>
      <c r="X104" s="35" t="s">
        <v>234</v>
      </c>
      <c r="Y104" s="35" t="s">
        <v>234</v>
      </c>
      <c r="Z104" s="257" t="s">
        <v>234</v>
      </c>
      <c r="AA104" s="256" t="s">
        <v>234</v>
      </c>
      <c r="AB104" s="35" t="s">
        <v>234</v>
      </c>
      <c r="AC104" s="35" t="s">
        <v>234</v>
      </c>
      <c r="AD104" s="257" t="s">
        <v>234</v>
      </c>
      <c r="AE104" s="35" t="s">
        <v>234</v>
      </c>
      <c r="AF104" s="35" t="s">
        <v>234</v>
      </c>
      <c r="AG104" s="35" t="s">
        <v>234</v>
      </c>
      <c r="AH104" s="70" t="s">
        <v>234</v>
      </c>
    </row>
    <row r="105" spans="1:34" ht="18" customHeight="1" x14ac:dyDescent="0.25">
      <c r="A105" s="455"/>
      <c r="B105" s="264" t="s">
        <v>62</v>
      </c>
      <c r="C105" s="69">
        <v>59.8</v>
      </c>
      <c r="D105" s="35">
        <v>59.8</v>
      </c>
      <c r="E105" s="35">
        <v>60.69</v>
      </c>
      <c r="F105" s="35">
        <v>63.59</v>
      </c>
      <c r="G105" s="256">
        <v>0.37</v>
      </c>
      <c r="H105" s="35">
        <v>0.37</v>
      </c>
      <c r="I105" s="35">
        <v>0.39</v>
      </c>
      <c r="J105" s="257">
        <v>0.42</v>
      </c>
      <c r="K105" s="256">
        <v>3.69</v>
      </c>
      <c r="L105" s="35">
        <v>3.69</v>
      </c>
      <c r="M105" s="35">
        <v>4.0599999999999996</v>
      </c>
      <c r="N105" s="257">
        <v>3.5</v>
      </c>
      <c r="O105" s="256">
        <v>4.26</v>
      </c>
      <c r="P105" s="35">
        <v>4.26</v>
      </c>
      <c r="Q105" s="35">
        <v>5.05</v>
      </c>
      <c r="R105" s="257">
        <v>4.42</v>
      </c>
      <c r="S105" s="35" t="s">
        <v>234</v>
      </c>
      <c r="T105" s="35" t="s">
        <v>234</v>
      </c>
      <c r="U105" s="35" t="s">
        <v>234</v>
      </c>
      <c r="V105" s="257" t="s">
        <v>234</v>
      </c>
      <c r="W105" s="256" t="s">
        <v>234</v>
      </c>
      <c r="X105" s="35" t="s">
        <v>234</v>
      </c>
      <c r="Y105" s="35" t="s">
        <v>234</v>
      </c>
      <c r="Z105" s="257" t="s">
        <v>234</v>
      </c>
      <c r="AA105" s="256" t="s">
        <v>234</v>
      </c>
      <c r="AB105" s="35" t="s">
        <v>234</v>
      </c>
      <c r="AC105" s="35" t="s">
        <v>234</v>
      </c>
      <c r="AD105" s="257" t="s">
        <v>234</v>
      </c>
      <c r="AE105" s="35" t="s">
        <v>234</v>
      </c>
      <c r="AF105" s="35" t="s">
        <v>234</v>
      </c>
      <c r="AG105" s="35" t="s">
        <v>234</v>
      </c>
      <c r="AH105" s="70" t="s">
        <v>234</v>
      </c>
    </row>
    <row r="106" spans="1:34" ht="18" customHeight="1" x14ac:dyDescent="0.25">
      <c r="A106" s="455"/>
      <c r="B106" s="264" t="s">
        <v>63</v>
      </c>
      <c r="C106" s="69">
        <v>60</v>
      </c>
      <c r="D106" s="35">
        <v>60</v>
      </c>
      <c r="E106" s="35">
        <v>60.87</v>
      </c>
      <c r="F106" s="35">
        <v>63.73</v>
      </c>
      <c r="G106" s="256">
        <v>0.34</v>
      </c>
      <c r="H106" s="35">
        <v>0.34</v>
      </c>
      <c r="I106" s="35">
        <v>0.28999999999999998</v>
      </c>
      <c r="J106" s="257">
        <v>0.22</v>
      </c>
      <c r="K106" s="256">
        <v>4.04</v>
      </c>
      <c r="L106" s="35">
        <v>4.04</v>
      </c>
      <c r="M106" s="35">
        <v>4.3600000000000003</v>
      </c>
      <c r="N106" s="257">
        <v>3.73</v>
      </c>
      <c r="O106" s="256">
        <v>4.18</v>
      </c>
      <c r="P106" s="35">
        <v>4.18</v>
      </c>
      <c r="Q106" s="35">
        <v>4.87</v>
      </c>
      <c r="R106" s="257">
        <v>4.28</v>
      </c>
      <c r="S106" s="35" t="s">
        <v>234</v>
      </c>
      <c r="T106" s="35" t="s">
        <v>234</v>
      </c>
      <c r="U106" s="35" t="s">
        <v>234</v>
      </c>
      <c r="V106" s="257" t="s">
        <v>234</v>
      </c>
      <c r="W106" s="256" t="s">
        <v>234</v>
      </c>
      <c r="X106" s="35" t="s">
        <v>234</v>
      </c>
      <c r="Y106" s="35" t="s">
        <v>234</v>
      </c>
      <c r="Z106" s="257" t="s">
        <v>234</v>
      </c>
      <c r="AA106" s="256" t="s">
        <v>234</v>
      </c>
      <c r="AB106" s="35" t="s">
        <v>234</v>
      </c>
      <c r="AC106" s="35" t="s">
        <v>234</v>
      </c>
      <c r="AD106" s="257" t="s">
        <v>234</v>
      </c>
      <c r="AE106" s="35" t="s">
        <v>234</v>
      </c>
      <c r="AF106" s="35" t="s">
        <v>234</v>
      </c>
      <c r="AG106" s="35" t="s">
        <v>234</v>
      </c>
      <c r="AH106" s="70" t="s">
        <v>234</v>
      </c>
    </row>
    <row r="107" spans="1:34" ht="18" customHeight="1" x14ac:dyDescent="0.25">
      <c r="A107" s="455"/>
      <c r="B107" s="264" t="s">
        <v>64</v>
      </c>
      <c r="C107" s="69">
        <v>59.92</v>
      </c>
      <c r="D107" s="35">
        <v>59.92</v>
      </c>
      <c r="E107" s="35">
        <v>60.77</v>
      </c>
      <c r="F107" s="35">
        <v>63.64</v>
      </c>
      <c r="G107" s="256">
        <v>-0.13</v>
      </c>
      <c r="H107" s="35">
        <v>-0.13</v>
      </c>
      <c r="I107" s="35">
        <v>-0.15</v>
      </c>
      <c r="J107" s="257">
        <v>-0.15</v>
      </c>
      <c r="K107" s="256">
        <v>3.9</v>
      </c>
      <c r="L107" s="35">
        <v>3.9</v>
      </c>
      <c r="M107" s="35">
        <v>4.2</v>
      </c>
      <c r="N107" s="257">
        <v>3.58</v>
      </c>
      <c r="O107" s="256">
        <v>3.75</v>
      </c>
      <c r="P107" s="35">
        <v>3.75</v>
      </c>
      <c r="Q107" s="35">
        <v>4.4800000000000004</v>
      </c>
      <c r="R107" s="257">
        <v>3.93</v>
      </c>
      <c r="S107" s="35" t="s">
        <v>234</v>
      </c>
      <c r="T107" s="35" t="s">
        <v>234</v>
      </c>
      <c r="U107" s="35" t="s">
        <v>234</v>
      </c>
      <c r="V107" s="257" t="s">
        <v>234</v>
      </c>
      <c r="W107" s="256" t="s">
        <v>234</v>
      </c>
      <c r="X107" s="35" t="s">
        <v>234</v>
      </c>
      <c r="Y107" s="35" t="s">
        <v>234</v>
      </c>
      <c r="Z107" s="257" t="s">
        <v>234</v>
      </c>
      <c r="AA107" s="256" t="s">
        <v>234</v>
      </c>
      <c r="AB107" s="35" t="s">
        <v>234</v>
      </c>
      <c r="AC107" s="35" t="s">
        <v>234</v>
      </c>
      <c r="AD107" s="257" t="s">
        <v>234</v>
      </c>
      <c r="AE107" s="35" t="s">
        <v>234</v>
      </c>
      <c r="AF107" s="35" t="s">
        <v>234</v>
      </c>
      <c r="AG107" s="35" t="s">
        <v>234</v>
      </c>
      <c r="AH107" s="70" t="s">
        <v>234</v>
      </c>
    </row>
    <row r="108" spans="1:34" ht="18" customHeight="1" x14ac:dyDescent="0.25">
      <c r="A108" s="455"/>
      <c r="B108" s="264" t="s">
        <v>65</v>
      </c>
      <c r="C108" s="69">
        <v>59.99</v>
      </c>
      <c r="D108" s="35">
        <v>59.99</v>
      </c>
      <c r="E108" s="35">
        <v>60.91</v>
      </c>
      <c r="F108" s="35">
        <v>63.9</v>
      </c>
      <c r="G108" s="256">
        <v>0.11</v>
      </c>
      <c r="H108" s="35">
        <v>0.11</v>
      </c>
      <c r="I108" s="35">
        <v>0.23</v>
      </c>
      <c r="J108" s="257">
        <v>0.41</v>
      </c>
      <c r="K108" s="256">
        <v>4.01</v>
      </c>
      <c r="L108" s="35">
        <v>4.01</v>
      </c>
      <c r="M108" s="35">
        <v>4.4400000000000004</v>
      </c>
      <c r="N108" s="257">
        <v>4</v>
      </c>
      <c r="O108" s="256">
        <v>3.95</v>
      </c>
      <c r="P108" s="35">
        <v>3.95</v>
      </c>
      <c r="Q108" s="35">
        <v>4.57</v>
      </c>
      <c r="R108" s="257">
        <v>4.09</v>
      </c>
      <c r="S108" s="35" t="s">
        <v>234</v>
      </c>
      <c r="T108" s="35" t="s">
        <v>234</v>
      </c>
      <c r="U108" s="35" t="s">
        <v>234</v>
      </c>
      <c r="V108" s="257" t="s">
        <v>234</v>
      </c>
      <c r="W108" s="256" t="s">
        <v>234</v>
      </c>
      <c r="X108" s="35" t="s">
        <v>234</v>
      </c>
      <c r="Y108" s="35" t="s">
        <v>234</v>
      </c>
      <c r="Z108" s="257" t="s">
        <v>234</v>
      </c>
      <c r="AA108" s="256" t="s">
        <v>234</v>
      </c>
      <c r="AB108" s="35" t="s">
        <v>234</v>
      </c>
      <c r="AC108" s="35" t="s">
        <v>234</v>
      </c>
      <c r="AD108" s="257" t="s">
        <v>234</v>
      </c>
      <c r="AE108" s="35" t="s">
        <v>234</v>
      </c>
      <c r="AF108" s="35" t="s">
        <v>234</v>
      </c>
      <c r="AG108" s="35" t="s">
        <v>234</v>
      </c>
      <c r="AH108" s="70" t="s">
        <v>234</v>
      </c>
    </row>
    <row r="109" spans="1:34" ht="18" customHeight="1" x14ac:dyDescent="0.25">
      <c r="A109" s="456"/>
      <c r="B109" s="265" t="s">
        <v>66</v>
      </c>
      <c r="C109" s="75">
        <v>60.08</v>
      </c>
      <c r="D109" s="76">
        <v>60.08</v>
      </c>
      <c r="E109" s="76">
        <v>61.04</v>
      </c>
      <c r="F109" s="76">
        <v>64.13</v>
      </c>
      <c r="G109" s="258">
        <v>0.15</v>
      </c>
      <c r="H109" s="76">
        <v>0.15</v>
      </c>
      <c r="I109" s="76">
        <v>0.21</v>
      </c>
      <c r="J109" s="259">
        <v>0.36</v>
      </c>
      <c r="K109" s="258">
        <v>4.17</v>
      </c>
      <c r="L109" s="76">
        <v>4.17</v>
      </c>
      <c r="M109" s="76">
        <v>4.6500000000000004</v>
      </c>
      <c r="N109" s="259">
        <v>4.38</v>
      </c>
      <c r="O109" s="258">
        <v>4.17</v>
      </c>
      <c r="P109" s="76">
        <v>4.17</v>
      </c>
      <c r="Q109" s="76">
        <v>4.6500000000000004</v>
      </c>
      <c r="R109" s="259">
        <v>4.38</v>
      </c>
      <c r="S109" s="76" t="s">
        <v>234</v>
      </c>
      <c r="T109" s="76" t="s">
        <v>234</v>
      </c>
      <c r="U109" s="76" t="s">
        <v>234</v>
      </c>
      <c r="V109" s="259" t="s">
        <v>234</v>
      </c>
      <c r="W109" s="258" t="s">
        <v>234</v>
      </c>
      <c r="X109" s="76" t="s">
        <v>234</v>
      </c>
      <c r="Y109" s="76" t="s">
        <v>234</v>
      </c>
      <c r="Z109" s="259" t="s">
        <v>234</v>
      </c>
      <c r="AA109" s="258" t="s">
        <v>234</v>
      </c>
      <c r="AB109" s="76" t="s">
        <v>234</v>
      </c>
      <c r="AC109" s="76" t="s">
        <v>234</v>
      </c>
      <c r="AD109" s="259" t="s">
        <v>234</v>
      </c>
      <c r="AE109" s="76" t="s">
        <v>234</v>
      </c>
      <c r="AF109" s="76" t="s">
        <v>234</v>
      </c>
      <c r="AG109" s="76" t="s">
        <v>234</v>
      </c>
      <c r="AH109" s="77" t="s">
        <v>234</v>
      </c>
    </row>
    <row r="110" spans="1:34" ht="18" customHeight="1" x14ac:dyDescent="0.25">
      <c r="A110" s="454" t="s">
        <v>106</v>
      </c>
      <c r="B110" s="263" t="s">
        <v>55</v>
      </c>
      <c r="C110" s="71">
        <v>60.49</v>
      </c>
      <c r="D110" s="72">
        <v>60.49</v>
      </c>
      <c r="E110" s="72">
        <v>61.53</v>
      </c>
      <c r="F110" s="72">
        <v>64.63</v>
      </c>
      <c r="G110" s="254">
        <v>0.68</v>
      </c>
      <c r="H110" s="72">
        <v>0.68</v>
      </c>
      <c r="I110" s="72">
        <v>0.8</v>
      </c>
      <c r="J110" s="255">
        <v>0.78</v>
      </c>
      <c r="K110" s="254">
        <v>0.68</v>
      </c>
      <c r="L110" s="72">
        <v>0.68</v>
      </c>
      <c r="M110" s="74">
        <v>0.8</v>
      </c>
      <c r="N110" s="255">
        <v>0.78</v>
      </c>
      <c r="O110" s="254">
        <v>4.2300000000000004</v>
      </c>
      <c r="P110" s="72">
        <v>4.2300000000000004</v>
      </c>
      <c r="Q110" s="72">
        <v>4.92</v>
      </c>
      <c r="R110" s="255">
        <v>4.7300000000000004</v>
      </c>
      <c r="S110" s="72" t="s">
        <v>234</v>
      </c>
      <c r="T110" s="72" t="s">
        <v>234</v>
      </c>
      <c r="U110" s="72" t="s">
        <v>234</v>
      </c>
      <c r="V110" s="255" t="s">
        <v>234</v>
      </c>
      <c r="W110" s="254" t="s">
        <v>234</v>
      </c>
      <c r="X110" s="72" t="s">
        <v>234</v>
      </c>
      <c r="Y110" s="72" t="s">
        <v>234</v>
      </c>
      <c r="Z110" s="255" t="s">
        <v>234</v>
      </c>
      <c r="AA110" s="254" t="s">
        <v>234</v>
      </c>
      <c r="AB110" s="72" t="s">
        <v>234</v>
      </c>
      <c r="AC110" s="72" t="s">
        <v>234</v>
      </c>
      <c r="AD110" s="255" t="s">
        <v>234</v>
      </c>
      <c r="AE110" s="72" t="s">
        <v>234</v>
      </c>
      <c r="AF110" s="72" t="s">
        <v>234</v>
      </c>
      <c r="AG110" s="72" t="s">
        <v>234</v>
      </c>
      <c r="AH110" s="73" t="s">
        <v>234</v>
      </c>
    </row>
    <row r="111" spans="1:34" ht="18" customHeight="1" x14ac:dyDescent="0.25">
      <c r="A111" s="455"/>
      <c r="B111" s="264" t="s">
        <v>56</v>
      </c>
      <c r="C111" s="69">
        <v>61.2</v>
      </c>
      <c r="D111" s="35">
        <v>61.2</v>
      </c>
      <c r="E111" s="35">
        <v>62.31</v>
      </c>
      <c r="F111" s="35">
        <v>65.22</v>
      </c>
      <c r="G111" s="256">
        <v>1.17</v>
      </c>
      <c r="H111" s="35">
        <v>1.17</v>
      </c>
      <c r="I111" s="35">
        <v>1.27</v>
      </c>
      <c r="J111" s="257">
        <v>0.91</v>
      </c>
      <c r="K111" s="256">
        <v>1.86</v>
      </c>
      <c r="L111" s="35">
        <v>1.86</v>
      </c>
      <c r="M111" s="35">
        <v>2.08</v>
      </c>
      <c r="N111" s="257">
        <v>1.7</v>
      </c>
      <c r="O111" s="256">
        <v>5.12</v>
      </c>
      <c r="P111" s="35">
        <v>5.12</v>
      </c>
      <c r="Q111" s="35">
        <v>5.4</v>
      </c>
      <c r="R111" s="257">
        <v>5</v>
      </c>
      <c r="S111" s="35" t="s">
        <v>234</v>
      </c>
      <c r="T111" s="35" t="s">
        <v>234</v>
      </c>
      <c r="U111" s="35" t="s">
        <v>234</v>
      </c>
      <c r="V111" s="257" t="s">
        <v>234</v>
      </c>
      <c r="W111" s="256" t="s">
        <v>234</v>
      </c>
      <c r="X111" s="35" t="s">
        <v>234</v>
      </c>
      <c r="Y111" s="35" t="s">
        <v>234</v>
      </c>
      <c r="Z111" s="257" t="s">
        <v>234</v>
      </c>
      <c r="AA111" s="256" t="s">
        <v>234</v>
      </c>
      <c r="AB111" s="35" t="s">
        <v>234</v>
      </c>
      <c r="AC111" s="35" t="s">
        <v>234</v>
      </c>
      <c r="AD111" s="257" t="s">
        <v>234</v>
      </c>
      <c r="AE111" s="35" t="s">
        <v>234</v>
      </c>
      <c r="AF111" s="35" t="s">
        <v>234</v>
      </c>
      <c r="AG111" s="35" t="s">
        <v>234</v>
      </c>
      <c r="AH111" s="70" t="s">
        <v>234</v>
      </c>
    </row>
    <row r="112" spans="1:34" ht="18" customHeight="1" x14ac:dyDescent="0.25">
      <c r="A112" s="455"/>
      <c r="B112" s="264" t="s">
        <v>57</v>
      </c>
      <c r="C112" s="69">
        <v>62.22</v>
      </c>
      <c r="D112" s="35">
        <v>62.22</v>
      </c>
      <c r="E112" s="35">
        <v>63.03</v>
      </c>
      <c r="F112" s="35">
        <v>65.77</v>
      </c>
      <c r="G112" s="256">
        <v>1.67</v>
      </c>
      <c r="H112" s="35">
        <v>1.67</v>
      </c>
      <c r="I112" s="35">
        <v>1.1599999999999999</v>
      </c>
      <c r="J112" s="257">
        <v>0.84</v>
      </c>
      <c r="K112" s="256">
        <v>3.56</v>
      </c>
      <c r="L112" s="35">
        <v>3.56</v>
      </c>
      <c r="M112" s="35">
        <v>3.26</v>
      </c>
      <c r="N112" s="257">
        <v>2.5499999999999998</v>
      </c>
      <c r="O112" s="256">
        <v>5.85</v>
      </c>
      <c r="P112" s="35">
        <v>5.85</v>
      </c>
      <c r="Q112" s="35">
        <v>5.9</v>
      </c>
      <c r="R112" s="257">
        <v>5.38</v>
      </c>
      <c r="S112" s="35" t="s">
        <v>234</v>
      </c>
      <c r="T112" s="35" t="s">
        <v>234</v>
      </c>
      <c r="U112" s="35" t="s">
        <v>234</v>
      </c>
      <c r="V112" s="257" t="s">
        <v>234</v>
      </c>
      <c r="W112" s="256" t="s">
        <v>234</v>
      </c>
      <c r="X112" s="35" t="s">
        <v>234</v>
      </c>
      <c r="Y112" s="35" t="s">
        <v>234</v>
      </c>
      <c r="Z112" s="257" t="s">
        <v>234</v>
      </c>
      <c r="AA112" s="256" t="s">
        <v>234</v>
      </c>
      <c r="AB112" s="35" t="s">
        <v>234</v>
      </c>
      <c r="AC112" s="35" t="s">
        <v>234</v>
      </c>
      <c r="AD112" s="257" t="s">
        <v>234</v>
      </c>
      <c r="AE112" s="35" t="s">
        <v>234</v>
      </c>
      <c r="AF112" s="35" t="s">
        <v>234</v>
      </c>
      <c r="AG112" s="35" t="s">
        <v>234</v>
      </c>
      <c r="AH112" s="70" t="s">
        <v>234</v>
      </c>
    </row>
    <row r="113" spans="1:34" ht="18" customHeight="1" x14ac:dyDescent="0.25">
      <c r="A113" s="455"/>
      <c r="B113" s="264" t="s">
        <v>58</v>
      </c>
      <c r="C113" s="69">
        <v>62.92</v>
      </c>
      <c r="D113" s="35">
        <v>62.92</v>
      </c>
      <c r="E113" s="35">
        <v>63.58</v>
      </c>
      <c r="F113" s="35">
        <v>66.22</v>
      </c>
      <c r="G113" s="256">
        <v>1.1299999999999999</v>
      </c>
      <c r="H113" s="35">
        <v>1.1299999999999999</v>
      </c>
      <c r="I113" s="35">
        <v>0.88</v>
      </c>
      <c r="J113" s="257">
        <v>0.68</v>
      </c>
      <c r="K113" s="256">
        <v>4.7300000000000004</v>
      </c>
      <c r="L113" s="35">
        <v>4.7300000000000004</v>
      </c>
      <c r="M113" s="35">
        <v>4.17</v>
      </c>
      <c r="N113" s="257">
        <v>3.25</v>
      </c>
      <c r="O113" s="256">
        <v>6.48</v>
      </c>
      <c r="P113" s="35">
        <v>6.48</v>
      </c>
      <c r="Q113" s="35">
        <v>6.34</v>
      </c>
      <c r="R113" s="257">
        <v>5.77</v>
      </c>
      <c r="S113" s="35" t="s">
        <v>234</v>
      </c>
      <c r="T113" s="35" t="s">
        <v>234</v>
      </c>
      <c r="U113" s="35" t="s">
        <v>234</v>
      </c>
      <c r="V113" s="257" t="s">
        <v>234</v>
      </c>
      <c r="W113" s="256" t="s">
        <v>234</v>
      </c>
      <c r="X113" s="35" t="s">
        <v>234</v>
      </c>
      <c r="Y113" s="35" t="s">
        <v>234</v>
      </c>
      <c r="Z113" s="257" t="s">
        <v>234</v>
      </c>
      <c r="AA113" s="256" t="s">
        <v>234</v>
      </c>
      <c r="AB113" s="35" t="s">
        <v>234</v>
      </c>
      <c r="AC113" s="35" t="s">
        <v>234</v>
      </c>
      <c r="AD113" s="257" t="s">
        <v>234</v>
      </c>
      <c r="AE113" s="35" t="s">
        <v>234</v>
      </c>
      <c r="AF113" s="35" t="s">
        <v>234</v>
      </c>
      <c r="AG113" s="35" t="s">
        <v>234</v>
      </c>
      <c r="AH113" s="70" t="s">
        <v>234</v>
      </c>
    </row>
    <row r="114" spans="1:34" ht="18" customHeight="1" x14ac:dyDescent="0.25">
      <c r="A114" s="455"/>
      <c r="B114" s="264" t="s">
        <v>59</v>
      </c>
      <c r="C114" s="69">
        <v>63.17</v>
      </c>
      <c r="D114" s="35">
        <v>63.17</v>
      </c>
      <c r="E114" s="35">
        <v>63.78</v>
      </c>
      <c r="F114" s="35">
        <v>66.31</v>
      </c>
      <c r="G114" s="256">
        <v>0.4</v>
      </c>
      <c r="H114" s="35">
        <v>0.4</v>
      </c>
      <c r="I114" s="35">
        <v>0.31</v>
      </c>
      <c r="J114" s="257">
        <v>0.15</v>
      </c>
      <c r="K114" s="256">
        <v>5.15</v>
      </c>
      <c r="L114" s="35">
        <v>5.15</v>
      </c>
      <c r="M114" s="35">
        <v>4.5</v>
      </c>
      <c r="N114" s="257">
        <v>3.4</v>
      </c>
      <c r="O114" s="256">
        <v>6.58</v>
      </c>
      <c r="P114" s="35">
        <v>6.58</v>
      </c>
      <c r="Q114" s="35">
        <v>6.28</v>
      </c>
      <c r="R114" s="257">
        <v>5.67</v>
      </c>
      <c r="S114" s="35" t="s">
        <v>234</v>
      </c>
      <c r="T114" s="35" t="s">
        <v>234</v>
      </c>
      <c r="U114" s="35" t="s">
        <v>234</v>
      </c>
      <c r="V114" s="257" t="s">
        <v>234</v>
      </c>
      <c r="W114" s="256" t="s">
        <v>234</v>
      </c>
      <c r="X114" s="35" t="s">
        <v>234</v>
      </c>
      <c r="Y114" s="35" t="s">
        <v>234</v>
      </c>
      <c r="Z114" s="257" t="s">
        <v>234</v>
      </c>
      <c r="AA114" s="256" t="s">
        <v>234</v>
      </c>
      <c r="AB114" s="35" t="s">
        <v>234</v>
      </c>
      <c r="AC114" s="35" t="s">
        <v>234</v>
      </c>
      <c r="AD114" s="257" t="s">
        <v>234</v>
      </c>
      <c r="AE114" s="35" t="s">
        <v>234</v>
      </c>
      <c r="AF114" s="35" t="s">
        <v>234</v>
      </c>
      <c r="AG114" s="35" t="s">
        <v>234</v>
      </c>
      <c r="AH114" s="70" t="s">
        <v>234</v>
      </c>
    </row>
    <row r="115" spans="1:34" ht="18" customHeight="1" x14ac:dyDescent="0.25">
      <c r="A115" s="455"/>
      <c r="B115" s="264" t="s">
        <v>60</v>
      </c>
      <c r="C115" s="69">
        <v>63.2</v>
      </c>
      <c r="D115" s="35">
        <v>63.2</v>
      </c>
      <c r="E115" s="35">
        <v>63.89</v>
      </c>
      <c r="F115" s="35">
        <v>66.37</v>
      </c>
      <c r="G115" s="256">
        <v>0.05</v>
      </c>
      <c r="H115" s="35">
        <v>0.05</v>
      </c>
      <c r="I115" s="35">
        <v>0.17</v>
      </c>
      <c r="J115" s="257">
        <v>0.09</v>
      </c>
      <c r="K115" s="256">
        <v>5.2</v>
      </c>
      <c r="L115" s="35">
        <v>5.2</v>
      </c>
      <c r="M115" s="35">
        <v>4.67</v>
      </c>
      <c r="N115" s="257">
        <v>3.49</v>
      </c>
      <c r="O115" s="256">
        <v>6.49</v>
      </c>
      <c r="P115" s="35">
        <v>6.49</v>
      </c>
      <c r="Q115" s="35">
        <v>6.1</v>
      </c>
      <c r="R115" s="257">
        <v>5.33</v>
      </c>
      <c r="S115" s="35" t="s">
        <v>234</v>
      </c>
      <c r="T115" s="35" t="s">
        <v>234</v>
      </c>
      <c r="U115" s="35" t="s">
        <v>234</v>
      </c>
      <c r="V115" s="257" t="s">
        <v>234</v>
      </c>
      <c r="W115" s="256" t="s">
        <v>234</v>
      </c>
      <c r="X115" s="35" t="s">
        <v>234</v>
      </c>
      <c r="Y115" s="35" t="s">
        <v>234</v>
      </c>
      <c r="Z115" s="257" t="s">
        <v>234</v>
      </c>
      <c r="AA115" s="256" t="s">
        <v>234</v>
      </c>
      <c r="AB115" s="35" t="s">
        <v>234</v>
      </c>
      <c r="AC115" s="35" t="s">
        <v>234</v>
      </c>
      <c r="AD115" s="257" t="s">
        <v>234</v>
      </c>
      <c r="AE115" s="35" t="s">
        <v>234</v>
      </c>
      <c r="AF115" s="35" t="s">
        <v>234</v>
      </c>
      <c r="AG115" s="35" t="s">
        <v>234</v>
      </c>
      <c r="AH115" s="70" t="s">
        <v>234</v>
      </c>
    </row>
    <row r="116" spans="1:34" ht="18" customHeight="1" x14ac:dyDescent="0.25">
      <c r="A116" s="455"/>
      <c r="B116" s="264" t="s">
        <v>61</v>
      </c>
      <c r="C116" s="69">
        <v>63.21</v>
      </c>
      <c r="D116" s="35">
        <v>63.21</v>
      </c>
      <c r="E116" s="35">
        <v>64.040000000000006</v>
      </c>
      <c r="F116" s="35">
        <v>66.47</v>
      </c>
      <c r="G116" s="256">
        <v>0.03</v>
      </c>
      <c r="H116" s="35">
        <v>0.03</v>
      </c>
      <c r="I116" s="35">
        <v>0.23</v>
      </c>
      <c r="J116" s="257">
        <v>0.15</v>
      </c>
      <c r="K116" s="256">
        <v>5.22</v>
      </c>
      <c r="L116" s="35">
        <v>5.22</v>
      </c>
      <c r="M116" s="35">
        <v>4.92</v>
      </c>
      <c r="N116" s="257">
        <v>3.65</v>
      </c>
      <c r="O116" s="256">
        <v>6.11</v>
      </c>
      <c r="P116" s="35">
        <v>6.11</v>
      </c>
      <c r="Q116" s="35">
        <v>5.93</v>
      </c>
      <c r="R116" s="257">
        <v>4.97</v>
      </c>
      <c r="S116" s="35" t="s">
        <v>234</v>
      </c>
      <c r="T116" s="35" t="s">
        <v>234</v>
      </c>
      <c r="U116" s="35" t="s">
        <v>234</v>
      </c>
      <c r="V116" s="257" t="s">
        <v>234</v>
      </c>
      <c r="W116" s="256" t="s">
        <v>234</v>
      </c>
      <c r="X116" s="35" t="s">
        <v>234</v>
      </c>
      <c r="Y116" s="35" t="s">
        <v>234</v>
      </c>
      <c r="Z116" s="257" t="s">
        <v>234</v>
      </c>
      <c r="AA116" s="256" t="s">
        <v>234</v>
      </c>
      <c r="AB116" s="35" t="s">
        <v>234</v>
      </c>
      <c r="AC116" s="35" t="s">
        <v>234</v>
      </c>
      <c r="AD116" s="257" t="s">
        <v>234</v>
      </c>
      <c r="AE116" s="35" t="s">
        <v>234</v>
      </c>
      <c r="AF116" s="35" t="s">
        <v>234</v>
      </c>
      <c r="AG116" s="35" t="s">
        <v>234</v>
      </c>
      <c r="AH116" s="70" t="s">
        <v>234</v>
      </c>
    </row>
    <row r="117" spans="1:34" ht="18" customHeight="1" x14ac:dyDescent="0.25">
      <c r="A117" s="455"/>
      <c r="B117" s="264" t="s">
        <v>62</v>
      </c>
      <c r="C117" s="69">
        <v>62.98</v>
      </c>
      <c r="D117" s="35">
        <v>62.98</v>
      </c>
      <c r="E117" s="35">
        <v>63.95</v>
      </c>
      <c r="F117" s="35">
        <v>66.58</v>
      </c>
      <c r="G117" s="256">
        <v>-0.37</v>
      </c>
      <c r="H117" s="35">
        <v>-0.37</v>
      </c>
      <c r="I117" s="35">
        <v>-0.14000000000000001</v>
      </c>
      <c r="J117" s="257">
        <v>0.17</v>
      </c>
      <c r="K117" s="256">
        <v>4.83</v>
      </c>
      <c r="L117" s="35">
        <v>4.83</v>
      </c>
      <c r="M117" s="35">
        <v>4.7699999999999996</v>
      </c>
      <c r="N117" s="257">
        <v>3.82</v>
      </c>
      <c r="O117" s="256">
        <v>5.32</v>
      </c>
      <c r="P117" s="35">
        <v>5.32</v>
      </c>
      <c r="Q117" s="35">
        <v>5.37</v>
      </c>
      <c r="R117" s="257">
        <v>4.7</v>
      </c>
      <c r="S117" s="35" t="s">
        <v>234</v>
      </c>
      <c r="T117" s="35" t="s">
        <v>234</v>
      </c>
      <c r="U117" s="35" t="s">
        <v>234</v>
      </c>
      <c r="V117" s="257" t="s">
        <v>234</v>
      </c>
      <c r="W117" s="256" t="s">
        <v>234</v>
      </c>
      <c r="X117" s="35" t="s">
        <v>234</v>
      </c>
      <c r="Y117" s="35" t="s">
        <v>234</v>
      </c>
      <c r="Z117" s="257" t="s">
        <v>234</v>
      </c>
      <c r="AA117" s="256" t="s">
        <v>234</v>
      </c>
      <c r="AB117" s="35" t="s">
        <v>234</v>
      </c>
      <c r="AC117" s="35" t="s">
        <v>234</v>
      </c>
      <c r="AD117" s="257" t="s">
        <v>234</v>
      </c>
      <c r="AE117" s="35" t="s">
        <v>234</v>
      </c>
      <c r="AF117" s="35" t="s">
        <v>234</v>
      </c>
      <c r="AG117" s="35" t="s">
        <v>234</v>
      </c>
      <c r="AH117" s="70" t="s">
        <v>234</v>
      </c>
    </row>
    <row r="118" spans="1:34" ht="18" customHeight="1" x14ac:dyDescent="0.25">
      <c r="A118" s="455"/>
      <c r="B118" s="264" t="s">
        <v>63</v>
      </c>
      <c r="C118" s="69">
        <v>63.05</v>
      </c>
      <c r="D118" s="35">
        <v>63.05</v>
      </c>
      <c r="E118" s="35">
        <v>64</v>
      </c>
      <c r="F118" s="35">
        <v>66.63</v>
      </c>
      <c r="G118" s="256">
        <v>0.11</v>
      </c>
      <c r="H118" s="35">
        <v>0.11</v>
      </c>
      <c r="I118" s="35">
        <v>0.08</v>
      </c>
      <c r="J118" s="257">
        <v>0.08</v>
      </c>
      <c r="K118" s="256">
        <v>4.9400000000000004</v>
      </c>
      <c r="L118" s="35">
        <v>4.9400000000000004</v>
      </c>
      <c r="M118" s="35">
        <v>4.8499999999999996</v>
      </c>
      <c r="N118" s="257">
        <v>3.9</v>
      </c>
      <c r="O118" s="256">
        <v>5.08</v>
      </c>
      <c r="P118" s="35">
        <v>5.08</v>
      </c>
      <c r="Q118" s="35">
        <v>5.15</v>
      </c>
      <c r="R118" s="257">
        <v>4.55</v>
      </c>
      <c r="S118" s="35" t="s">
        <v>234</v>
      </c>
      <c r="T118" s="35" t="s">
        <v>234</v>
      </c>
      <c r="U118" s="35" t="s">
        <v>234</v>
      </c>
      <c r="V118" s="257" t="s">
        <v>234</v>
      </c>
      <c r="W118" s="256" t="s">
        <v>234</v>
      </c>
      <c r="X118" s="35" t="s">
        <v>234</v>
      </c>
      <c r="Y118" s="35" t="s">
        <v>234</v>
      </c>
      <c r="Z118" s="257" t="s">
        <v>234</v>
      </c>
      <c r="AA118" s="256" t="s">
        <v>234</v>
      </c>
      <c r="AB118" s="35" t="s">
        <v>234</v>
      </c>
      <c r="AC118" s="35" t="s">
        <v>234</v>
      </c>
      <c r="AD118" s="257" t="s">
        <v>234</v>
      </c>
      <c r="AE118" s="35" t="s">
        <v>234</v>
      </c>
      <c r="AF118" s="35" t="s">
        <v>234</v>
      </c>
      <c r="AG118" s="35" t="s">
        <v>234</v>
      </c>
      <c r="AH118" s="70" t="s">
        <v>234</v>
      </c>
    </row>
    <row r="119" spans="1:34" ht="18" customHeight="1" x14ac:dyDescent="0.25">
      <c r="A119" s="455"/>
      <c r="B119" s="264" t="s">
        <v>64</v>
      </c>
      <c r="C119" s="69">
        <v>62.95</v>
      </c>
      <c r="D119" s="35">
        <v>62.95</v>
      </c>
      <c r="E119" s="35">
        <v>64.02</v>
      </c>
      <c r="F119" s="35">
        <v>66.709999999999994</v>
      </c>
      <c r="G119" s="256">
        <v>-0.16</v>
      </c>
      <c r="H119" s="35">
        <v>-0.16</v>
      </c>
      <c r="I119" s="35">
        <v>0.04</v>
      </c>
      <c r="J119" s="257">
        <v>0.11</v>
      </c>
      <c r="K119" s="256">
        <v>4.78</v>
      </c>
      <c r="L119" s="35">
        <v>4.78</v>
      </c>
      <c r="M119" s="35">
        <v>4.8899999999999997</v>
      </c>
      <c r="N119" s="257">
        <v>4.0199999999999996</v>
      </c>
      <c r="O119" s="256">
        <v>5.05</v>
      </c>
      <c r="P119" s="35">
        <v>5.05</v>
      </c>
      <c r="Q119" s="35">
        <v>5.34</v>
      </c>
      <c r="R119" s="257">
        <v>4.83</v>
      </c>
      <c r="S119" s="35" t="s">
        <v>234</v>
      </c>
      <c r="T119" s="35" t="s">
        <v>234</v>
      </c>
      <c r="U119" s="35" t="s">
        <v>234</v>
      </c>
      <c r="V119" s="257" t="s">
        <v>234</v>
      </c>
      <c r="W119" s="256" t="s">
        <v>234</v>
      </c>
      <c r="X119" s="35" t="s">
        <v>234</v>
      </c>
      <c r="Y119" s="35" t="s">
        <v>234</v>
      </c>
      <c r="Z119" s="257" t="s">
        <v>234</v>
      </c>
      <c r="AA119" s="256" t="s">
        <v>234</v>
      </c>
      <c r="AB119" s="35" t="s">
        <v>234</v>
      </c>
      <c r="AC119" s="35" t="s">
        <v>234</v>
      </c>
      <c r="AD119" s="257" t="s">
        <v>234</v>
      </c>
      <c r="AE119" s="35" t="s">
        <v>234</v>
      </c>
      <c r="AF119" s="35" t="s">
        <v>234</v>
      </c>
      <c r="AG119" s="35" t="s">
        <v>234</v>
      </c>
      <c r="AH119" s="70" t="s">
        <v>234</v>
      </c>
    </row>
    <row r="120" spans="1:34" ht="18" customHeight="1" x14ac:dyDescent="0.25">
      <c r="A120" s="455"/>
      <c r="B120" s="264" t="s">
        <v>65</v>
      </c>
      <c r="C120" s="69">
        <v>63.33</v>
      </c>
      <c r="D120" s="35">
        <v>63.33</v>
      </c>
      <c r="E120" s="35">
        <v>64.3</v>
      </c>
      <c r="F120" s="35">
        <v>66.989999999999995</v>
      </c>
      <c r="G120" s="256">
        <v>0.61</v>
      </c>
      <c r="H120" s="35">
        <v>0.61</v>
      </c>
      <c r="I120" s="35">
        <v>0.44</v>
      </c>
      <c r="J120" s="257">
        <v>0.42</v>
      </c>
      <c r="K120" s="256">
        <v>5.41</v>
      </c>
      <c r="L120" s="35">
        <v>5.41</v>
      </c>
      <c r="M120" s="35">
        <v>5.34</v>
      </c>
      <c r="N120" s="257">
        <v>4.46</v>
      </c>
      <c r="O120" s="256">
        <v>5.57</v>
      </c>
      <c r="P120" s="35">
        <v>5.57</v>
      </c>
      <c r="Q120" s="35">
        <v>5.56</v>
      </c>
      <c r="R120" s="257">
        <v>4.84</v>
      </c>
      <c r="S120" s="35" t="s">
        <v>234</v>
      </c>
      <c r="T120" s="35" t="s">
        <v>234</v>
      </c>
      <c r="U120" s="35" t="s">
        <v>234</v>
      </c>
      <c r="V120" s="257" t="s">
        <v>234</v>
      </c>
      <c r="W120" s="256" t="s">
        <v>234</v>
      </c>
      <c r="X120" s="35" t="s">
        <v>234</v>
      </c>
      <c r="Y120" s="35" t="s">
        <v>234</v>
      </c>
      <c r="Z120" s="257" t="s">
        <v>234</v>
      </c>
      <c r="AA120" s="256" t="s">
        <v>234</v>
      </c>
      <c r="AB120" s="35" t="s">
        <v>234</v>
      </c>
      <c r="AC120" s="35" t="s">
        <v>234</v>
      </c>
      <c r="AD120" s="257" t="s">
        <v>234</v>
      </c>
      <c r="AE120" s="35" t="s">
        <v>234</v>
      </c>
      <c r="AF120" s="35" t="s">
        <v>234</v>
      </c>
      <c r="AG120" s="35" t="s">
        <v>234</v>
      </c>
      <c r="AH120" s="70" t="s">
        <v>234</v>
      </c>
    </row>
    <row r="121" spans="1:34" ht="18" customHeight="1" x14ac:dyDescent="0.25">
      <c r="A121" s="456"/>
      <c r="B121" s="265" t="s">
        <v>66</v>
      </c>
      <c r="C121" s="75">
        <v>63.69</v>
      </c>
      <c r="D121" s="76">
        <v>63.69</v>
      </c>
      <c r="E121" s="76">
        <v>64.62</v>
      </c>
      <c r="F121" s="76">
        <v>67.260000000000005</v>
      </c>
      <c r="G121" s="258">
        <v>0.56999999999999995</v>
      </c>
      <c r="H121" s="76">
        <v>0.56999999999999995</v>
      </c>
      <c r="I121" s="76">
        <v>0.49</v>
      </c>
      <c r="J121" s="259">
        <v>0.41</v>
      </c>
      <c r="K121" s="258">
        <v>6.02</v>
      </c>
      <c r="L121" s="76">
        <v>6.02</v>
      </c>
      <c r="M121" s="76">
        <v>5.86</v>
      </c>
      <c r="N121" s="259">
        <v>4.88</v>
      </c>
      <c r="O121" s="258">
        <v>6.02</v>
      </c>
      <c r="P121" s="76">
        <v>6.02</v>
      </c>
      <c r="Q121" s="76">
        <v>5.86</v>
      </c>
      <c r="R121" s="259">
        <v>4.88</v>
      </c>
      <c r="S121" s="76" t="s">
        <v>234</v>
      </c>
      <c r="T121" s="76" t="s">
        <v>234</v>
      </c>
      <c r="U121" s="76" t="s">
        <v>234</v>
      </c>
      <c r="V121" s="259" t="s">
        <v>234</v>
      </c>
      <c r="W121" s="258" t="s">
        <v>234</v>
      </c>
      <c r="X121" s="76" t="s">
        <v>234</v>
      </c>
      <c r="Y121" s="76" t="s">
        <v>234</v>
      </c>
      <c r="Z121" s="259" t="s">
        <v>234</v>
      </c>
      <c r="AA121" s="258" t="s">
        <v>234</v>
      </c>
      <c r="AB121" s="76" t="s">
        <v>234</v>
      </c>
      <c r="AC121" s="76" t="s">
        <v>234</v>
      </c>
      <c r="AD121" s="259" t="s">
        <v>234</v>
      </c>
      <c r="AE121" s="76" t="s">
        <v>234</v>
      </c>
      <c r="AF121" s="76" t="s">
        <v>234</v>
      </c>
      <c r="AG121" s="76" t="s">
        <v>234</v>
      </c>
      <c r="AH121" s="77" t="s">
        <v>234</v>
      </c>
    </row>
    <row r="122" spans="1:34" ht="18" customHeight="1" x14ac:dyDescent="0.25">
      <c r="A122" s="454" t="s">
        <v>107</v>
      </c>
      <c r="B122" s="263" t="s">
        <v>55</v>
      </c>
      <c r="C122" s="71">
        <v>64.489999999999995</v>
      </c>
      <c r="D122" s="72">
        <v>64.489999999999995</v>
      </c>
      <c r="E122" s="72">
        <v>65.290000000000006</v>
      </c>
      <c r="F122" s="72">
        <v>67.84</v>
      </c>
      <c r="G122" s="254">
        <v>1.26</v>
      </c>
      <c r="H122" s="72">
        <v>1.26</v>
      </c>
      <c r="I122" s="72">
        <v>1.04</v>
      </c>
      <c r="J122" s="255">
        <v>0.85</v>
      </c>
      <c r="K122" s="254">
        <v>1.26</v>
      </c>
      <c r="L122" s="72">
        <v>1.26</v>
      </c>
      <c r="M122" s="74">
        <v>1.04</v>
      </c>
      <c r="N122" s="255">
        <v>0.85</v>
      </c>
      <c r="O122" s="254">
        <v>6.62</v>
      </c>
      <c r="P122" s="72">
        <v>6.62</v>
      </c>
      <c r="Q122" s="72">
        <v>6.12</v>
      </c>
      <c r="R122" s="255">
        <v>4.96</v>
      </c>
      <c r="S122" s="72" t="s">
        <v>234</v>
      </c>
      <c r="T122" s="72" t="s">
        <v>234</v>
      </c>
      <c r="U122" s="72" t="s">
        <v>234</v>
      </c>
      <c r="V122" s="255" t="s">
        <v>234</v>
      </c>
      <c r="W122" s="254" t="s">
        <v>234</v>
      </c>
      <c r="X122" s="72" t="s">
        <v>234</v>
      </c>
      <c r="Y122" s="72" t="s">
        <v>234</v>
      </c>
      <c r="Z122" s="255" t="s">
        <v>234</v>
      </c>
      <c r="AA122" s="254" t="s">
        <v>234</v>
      </c>
      <c r="AB122" s="72" t="s">
        <v>234</v>
      </c>
      <c r="AC122" s="72" t="s">
        <v>234</v>
      </c>
      <c r="AD122" s="255" t="s">
        <v>234</v>
      </c>
      <c r="AE122" s="72" t="s">
        <v>234</v>
      </c>
      <c r="AF122" s="72" t="s">
        <v>234</v>
      </c>
      <c r="AG122" s="72" t="s">
        <v>234</v>
      </c>
      <c r="AH122" s="73" t="s">
        <v>234</v>
      </c>
    </row>
    <row r="123" spans="1:34" ht="18" customHeight="1" x14ac:dyDescent="0.25">
      <c r="A123" s="455"/>
      <c r="B123" s="264" t="s">
        <v>56</v>
      </c>
      <c r="C123" s="69">
        <v>65.69</v>
      </c>
      <c r="D123" s="35">
        <v>65.69</v>
      </c>
      <c r="E123" s="35">
        <v>66.3</v>
      </c>
      <c r="F123" s="35">
        <v>68.540000000000006</v>
      </c>
      <c r="G123" s="256">
        <v>1.85</v>
      </c>
      <c r="H123" s="35">
        <v>1.85</v>
      </c>
      <c r="I123" s="35">
        <v>1.54</v>
      </c>
      <c r="J123" s="257">
        <v>1.03</v>
      </c>
      <c r="K123" s="256">
        <v>3.13</v>
      </c>
      <c r="L123" s="35">
        <v>3.13</v>
      </c>
      <c r="M123" s="35">
        <v>2.6</v>
      </c>
      <c r="N123" s="257">
        <v>1.89</v>
      </c>
      <c r="O123" s="256">
        <v>7.34</v>
      </c>
      <c r="P123" s="35">
        <v>7.34</v>
      </c>
      <c r="Q123" s="35">
        <v>6.4</v>
      </c>
      <c r="R123" s="257">
        <v>5.08</v>
      </c>
      <c r="S123" s="35" t="s">
        <v>234</v>
      </c>
      <c r="T123" s="35" t="s">
        <v>234</v>
      </c>
      <c r="U123" s="35" t="s">
        <v>234</v>
      </c>
      <c r="V123" s="257" t="s">
        <v>234</v>
      </c>
      <c r="W123" s="256" t="s">
        <v>234</v>
      </c>
      <c r="X123" s="35" t="s">
        <v>234</v>
      </c>
      <c r="Y123" s="35" t="s">
        <v>234</v>
      </c>
      <c r="Z123" s="257" t="s">
        <v>234</v>
      </c>
      <c r="AA123" s="256" t="s">
        <v>234</v>
      </c>
      <c r="AB123" s="35" t="s">
        <v>234</v>
      </c>
      <c r="AC123" s="35" t="s">
        <v>234</v>
      </c>
      <c r="AD123" s="257" t="s">
        <v>234</v>
      </c>
      <c r="AE123" s="35" t="s">
        <v>234</v>
      </c>
      <c r="AF123" s="35" t="s">
        <v>234</v>
      </c>
      <c r="AG123" s="35" t="s">
        <v>234</v>
      </c>
      <c r="AH123" s="70" t="s">
        <v>234</v>
      </c>
    </row>
    <row r="124" spans="1:34" ht="18" customHeight="1" x14ac:dyDescent="0.25">
      <c r="A124" s="455"/>
      <c r="B124" s="264" t="s">
        <v>57</v>
      </c>
      <c r="C124" s="69">
        <v>66.290000000000006</v>
      </c>
      <c r="D124" s="35">
        <v>66.290000000000006</v>
      </c>
      <c r="E124" s="35">
        <v>66.849999999999994</v>
      </c>
      <c r="F124" s="35">
        <v>68.94</v>
      </c>
      <c r="G124" s="256">
        <v>0.93</v>
      </c>
      <c r="H124" s="35">
        <v>0.93</v>
      </c>
      <c r="I124" s="35">
        <v>0.84</v>
      </c>
      <c r="J124" s="257">
        <v>0.57999999999999996</v>
      </c>
      <c r="K124" s="256">
        <v>4.09</v>
      </c>
      <c r="L124" s="35">
        <v>4.09</v>
      </c>
      <c r="M124" s="35">
        <v>3.46</v>
      </c>
      <c r="N124" s="257">
        <v>2.4900000000000002</v>
      </c>
      <c r="O124" s="256">
        <v>6.56</v>
      </c>
      <c r="P124" s="35">
        <v>6.56</v>
      </c>
      <c r="Q124" s="35">
        <v>6.07</v>
      </c>
      <c r="R124" s="257">
        <v>4.82</v>
      </c>
      <c r="S124" s="35" t="s">
        <v>234</v>
      </c>
      <c r="T124" s="35" t="s">
        <v>234</v>
      </c>
      <c r="U124" s="35" t="s">
        <v>234</v>
      </c>
      <c r="V124" s="257" t="s">
        <v>234</v>
      </c>
      <c r="W124" s="256" t="s">
        <v>234</v>
      </c>
      <c r="X124" s="35" t="s">
        <v>234</v>
      </c>
      <c r="Y124" s="35" t="s">
        <v>234</v>
      </c>
      <c r="Z124" s="257" t="s">
        <v>234</v>
      </c>
      <c r="AA124" s="256" t="s">
        <v>234</v>
      </c>
      <c r="AB124" s="35" t="s">
        <v>234</v>
      </c>
      <c r="AC124" s="35" t="s">
        <v>234</v>
      </c>
      <c r="AD124" s="257" t="s">
        <v>234</v>
      </c>
      <c r="AE124" s="35" t="s">
        <v>234</v>
      </c>
      <c r="AF124" s="35" t="s">
        <v>234</v>
      </c>
      <c r="AG124" s="35" t="s">
        <v>234</v>
      </c>
      <c r="AH124" s="70" t="s">
        <v>234</v>
      </c>
    </row>
    <row r="125" spans="1:34" ht="18" customHeight="1" x14ac:dyDescent="0.25">
      <c r="A125" s="455"/>
      <c r="B125" s="264" t="s">
        <v>58</v>
      </c>
      <c r="C125" s="69">
        <v>66.84</v>
      </c>
      <c r="D125" s="35">
        <v>66.84</v>
      </c>
      <c r="E125" s="35">
        <v>67.31</v>
      </c>
      <c r="F125" s="35">
        <v>69.38</v>
      </c>
      <c r="G125" s="256">
        <v>0.82</v>
      </c>
      <c r="H125" s="35">
        <v>0.82</v>
      </c>
      <c r="I125" s="35">
        <v>0.69</v>
      </c>
      <c r="J125" s="257">
        <v>0.64</v>
      </c>
      <c r="K125" s="256">
        <v>4.9400000000000004</v>
      </c>
      <c r="L125" s="35">
        <v>4.9400000000000004</v>
      </c>
      <c r="M125" s="35">
        <v>4.17</v>
      </c>
      <c r="N125" s="257">
        <v>3.14</v>
      </c>
      <c r="O125" s="256">
        <v>6.23</v>
      </c>
      <c r="P125" s="35">
        <v>6.23</v>
      </c>
      <c r="Q125" s="35">
        <v>5.87</v>
      </c>
      <c r="R125" s="257">
        <v>4.78</v>
      </c>
      <c r="S125" s="35" t="s">
        <v>234</v>
      </c>
      <c r="T125" s="35" t="s">
        <v>234</v>
      </c>
      <c r="U125" s="35" t="s">
        <v>234</v>
      </c>
      <c r="V125" s="257" t="s">
        <v>234</v>
      </c>
      <c r="W125" s="256" t="s">
        <v>234</v>
      </c>
      <c r="X125" s="35" t="s">
        <v>234</v>
      </c>
      <c r="Y125" s="35" t="s">
        <v>234</v>
      </c>
      <c r="Z125" s="257" t="s">
        <v>234</v>
      </c>
      <c r="AA125" s="256" t="s">
        <v>234</v>
      </c>
      <c r="AB125" s="35" t="s">
        <v>234</v>
      </c>
      <c r="AC125" s="35" t="s">
        <v>234</v>
      </c>
      <c r="AD125" s="257" t="s">
        <v>234</v>
      </c>
      <c r="AE125" s="35" t="s">
        <v>234</v>
      </c>
      <c r="AF125" s="35" t="s">
        <v>234</v>
      </c>
      <c r="AG125" s="35" t="s">
        <v>234</v>
      </c>
      <c r="AH125" s="70" t="s">
        <v>234</v>
      </c>
    </row>
    <row r="126" spans="1:34" ht="18" customHeight="1" x14ac:dyDescent="0.25">
      <c r="A126" s="455"/>
      <c r="B126" s="264" t="s">
        <v>59</v>
      </c>
      <c r="C126" s="69">
        <v>67.87</v>
      </c>
      <c r="D126" s="35">
        <v>67.87</v>
      </c>
      <c r="E126" s="35">
        <v>67.900000000000006</v>
      </c>
      <c r="F126" s="35">
        <v>69.62</v>
      </c>
      <c r="G126" s="256">
        <v>1.55</v>
      </c>
      <c r="H126" s="35">
        <v>1.55</v>
      </c>
      <c r="I126" s="35">
        <v>0.87</v>
      </c>
      <c r="J126" s="257">
        <v>0.35</v>
      </c>
      <c r="K126" s="256">
        <v>6.56</v>
      </c>
      <c r="L126" s="35">
        <v>6.56</v>
      </c>
      <c r="M126" s="35">
        <v>5.08</v>
      </c>
      <c r="N126" s="257">
        <v>3.51</v>
      </c>
      <c r="O126" s="256">
        <v>7.44</v>
      </c>
      <c r="P126" s="35">
        <v>7.44</v>
      </c>
      <c r="Q126" s="35">
        <v>6.46</v>
      </c>
      <c r="R126" s="257">
        <v>4.99</v>
      </c>
      <c r="S126" s="35" t="s">
        <v>234</v>
      </c>
      <c r="T126" s="35" t="s">
        <v>234</v>
      </c>
      <c r="U126" s="35" t="s">
        <v>234</v>
      </c>
      <c r="V126" s="257" t="s">
        <v>234</v>
      </c>
      <c r="W126" s="256" t="s">
        <v>234</v>
      </c>
      <c r="X126" s="35" t="s">
        <v>234</v>
      </c>
      <c r="Y126" s="35" t="s">
        <v>234</v>
      </c>
      <c r="Z126" s="257" t="s">
        <v>234</v>
      </c>
      <c r="AA126" s="256" t="s">
        <v>234</v>
      </c>
      <c r="AB126" s="35" t="s">
        <v>234</v>
      </c>
      <c r="AC126" s="35" t="s">
        <v>234</v>
      </c>
      <c r="AD126" s="257" t="s">
        <v>234</v>
      </c>
      <c r="AE126" s="35" t="s">
        <v>234</v>
      </c>
      <c r="AF126" s="35" t="s">
        <v>234</v>
      </c>
      <c r="AG126" s="35" t="s">
        <v>234</v>
      </c>
      <c r="AH126" s="70" t="s">
        <v>234</v>
      </c>
    </row>
    <row r="127" spans="1:34" ht="18" customHeight="1" x14ac:dyDescent="0.25">
      <c r="A127" s="455"/>
      <c r="B127" s="264" t="s">
        <v>60</v>
      </c>
      <c r="C127" s="69">
        <v>68.78</v>
      </c>
      <c r="D127" s="35">
        <v>68.78</v>
      </c>
      <c r="E127" s="35">
        <v>68.459999999999994</v>
      </c>
      <c r="F127" s="35">
        <v>69.900000000000006</v>
      </c>
      <c r="G127" s="256">
        <v>1.34</v>
      </c>
      <c r="H127" s="35">
        <v>1.34</v>
      </c>
      <c r="I127" s="35">
        <v>0.82</v>
      </c>
      <c r="J127" s="257">
        <v>0.4</v>
      </c>
      <c r="K127" s="256">
        <v>7.99</v>
      </c>
      <c r="L127" s="35">
        <v>7.99</v>
      </c>
      <c r="M127" s="35">
        <v>5.95</v>
      </c>
      <c r="N127" s="257">
        <v>3.92</v>
      </c>
      <c r="O127" s="256">
        <v>8.83</v>
      </c>
      <c r="P127" s="35">
        <v>8.83</v>
      </c>
      <c r="Q127" s="35">
        <v>7.15</v>
      </c>
      <c r="R127" s="257">
        <v>5.32</v>
      </c>
      <c r="S127" s="35" t="s">
        <v>234</v>
      </c>
      <c r="T127" s="35" t="s">
        <v>234</v>
      </c>
      <c r="U127" s="35" t="s">
        <v>234</v>
      </c>
      <c r="V127" s="257" t="s">
        <v>234</v>
      </c>
      <c r="W127" s="256" t="s">
        <v>234</v>
      </c>
      <c r="X127" s="35" t="s">
        <v>234</v>
      </c>
      <c r="Y127" s="35" t="s">
        <v>234</v>
      </c>
      <c r="Z127" s="257" t="s">
        <v>234</v>
      </c>
      <c r="AA127" s="256" t="s">
        <v>234</v>
      </c>
      <c r="AB127" s="35" t="s">
        <v>234</v>
      </c>
      <c r="AC127" s="35" t="s">
        <v>234</v>
      </c>
      <c r="AD127" s="257" t="s">
        <v>234</v>
      </c>
      <c r="AE127" s="35" t="s">
        <v>234</v>
      </c>
      <c r="AF127" s="35" t="s">
        <v>234</v>
      </c>
      <c r="AG127" s="35" t="s">
        <v>234</v>
      </c>
      <c r="AH127" s="70" t="s">
        <v>234</v>
      </c>
    </row>
    <row r="128" spans="1:34" ht="18" customHeight="1" x14ac:dyDescent="0.25">
      <c r="A128" s="455"/>
      <c r="B128" s="264" t="s">
        <v>61</v>
      </c>
      <c r="C128" s="69">
        <v>69.14</v>
      </c>
      <c r="D128" s="35">
        <v>69.14</v>
      </c>
      <c r="E128" s="35">
        <v>68.84</v>
      </c>
      <c r="F128" s="35">
        <v>70.08</v>
      </c>
      <c r="G128" s="256">
        <v>0.52</v>
      </c>
      <c r="H128" s="35">
        <v>0.52</v>
      </c>
      <c r="I128" s="35">
        <v>0.55000000000000004</v>
      </c>
      <c r="J128" s="257">
        <v>0.25</v>
      </c>
      <c r="K128" s="256">
        <v>8.5500000000000007</v>
      </c>
      <c r="L128" s="35">
        <v>8.5500000000000007</v>
      </c>
      <c r="M128" s="35">
        <v>6.53</v>
      </c>
      <c r="N128" s="257">
        <v>4.18</v>
      </c>
      <c r="O128" s="256">
        <v>9.3699999999999992</v>
      </c>
      <c r="P128" s="35">
        <v>9.3699999999999992</v>
      </c>
      <c r="Q128" s="35">
        <v>7.49</v>
      </c>
      <c r="R128" s="257">
        <v>5.43</v>
      </c>
      <c r="S128" s="35" t="s">
        <v>234</v>
      </c>
      <c r="T128" s="35" t="s">
        <v>234</v>
      </c>
      <c r="U128" s="35" t="s">
        <v>234</v>
      </c>
      <c r="V128" s="257" t="s">
        <v>234</v>
      </c>
      <c r="W128" s="256" t="s">
        <v>234</v>
      </c>
      <c r="X128" s="35" t="s">
        <v>234</v>
      </c>
      <c r="Y128" s="35" t="s">
        <v>234</v>
      </c>
      <c r="Z128" s="257" t="s">
        <v>234</v>
      </c>
      <c r="AA128" s="256" t="s">
        <v>234</v>
      </c>
      <c r="AB128" s="35" t="s">
        <v>234</v>
      </c>
      <c r="AC128" s="35" t="s">
        <v>234</v>
      </c>
      <c r="AD128" s="257" t="s">
        <v>234</v>
      </c>
      <c r="AE128" s="35" t="s">
        <v>234</v>
      </c>
      <c r="AF128" s="35" t="s">
        <v>234</v>
      </c>
      <c r="AG128" s="35" t="s">
        <v>234</v>
      </c>
      <c r="AH128" s="70" t="s">
        <v>234</v>
      </c>
    </row>
    <row r="129" spans="1:34" ht="18" customHeight="1" x14ac:dyDescent="0.25">
      <c r="A129" s="455"/>
      <c r="B129" s="264" t="s">
        <v>62</v>
      </c>
      <c r="C129" s="69">
        <v>69.02</v>
      </c>
      <c r="D129" s="35">
        <v>69.02</v>
      </c>
      <c r="E129" s="35">
        <v>69.040000000000006</v>
      </c>
      <c r="F129" s="35">
        <v>70.33</v>
      </c>
      <c r="G129" s="256">
        <v>-0.17</v>
      </c>
      <c r="H129" s="35">
        <v>-0.17</v>
      </c>
      <c r="I129" s="35">
        <v>0.28999999999999998</v>
      </c>
      <c r="J129" s="257">
        <v>0.36</v>
      </c>
      <c r="K129" s="256">
        <v>8.3699999999999992</v>
      </c>
      <c r="L129" s="35">
        <v>8.3699999999999992</v>
      </c>
      <c r="M129" s="35">
        <v>6.84</v>
      </c>
      <c r="N129" s="257">
        <v>4.55</v>
      </c>
      <c r="O129" s="256">
        <v>9.59</v>
      </c>
      <c r="P129" s="35">
        <v>9.59</v>
      </c>
      <c r="Q129" s="35">
        <v>7.96</v>
      </c>
      <c r="R129" s="257">
        <v>5.62</v>
      </c>
      <c r="S129" s="35" t="s">
        <v>234</v>
      </c>
      <c r="T129" s="35" t="s">
        <v>234</v>
      </c>
      <c r="U129" s="35" t="s">
        <v>234</v>
      </c>
      <c r="V129" s="257" t="s">
        <v>234</v>
      </c>
      <c r="W129" s="256" t="s">
        <v>234</v>
      </c>
      <c r="X129" s="35" t="s">
        <v>234</v>
      </c>
      <c r="Y129" s="35" t="s">
        <v>234</v>
      </c>
      <c r="Z129" s="257" t="s">
        <v>234</v>
      </c>
      <c r="AA129" s="256" t="s">
        <v>234</v>
      </c>
      <c r="AB129" s="35" t="s">
        <v>234</v>
      </c>
      <c r="AC129" s="35" t="s">
        <v>234</v>
      </c>
      <c r="AD129" s="257" t="s">
        <v>234</v>
      </c>
      <c r="AE129" s="35" t="s">
        <v>234</v>
      </c>
      <c r="AF129" s="35" t="s">
        <v>234</v>
      </c>
      <c r="AG129" s="35" t="s">
        <v>234</v>
      </c>
      <c r="AH129" s="70" t="s">
        <v>234</v>
      </c>
    </row>
    <row r="130" spans="1:34" ht="18" customHeight="1" x14ac:dyDescent="0.25">
      <c r="A130" s="455"/>
      <c r="B130" s="264" t="s">
        <v>63</v>
      </c>
      <c r="C130" s="69">
        <v>68.63</v>
      </c>
      <c r="D130" s="35">
        <v>68.63</v>
      </c>
      <c r="E130" s="35">
        <v>68.959999999999994</v>
      </c>
      <c r="F130" s="35">
        <v>70.38</v>
      </c>
      <c r="G130" s="256">
        <v>-0.56999999999999995</v>
      </c>
      <c r="H130" s="35">
        <v>-0.56999999999999995</v>
      </c>
      <c r="I130" s="35">
        <v>-0.12</v>
      </c>
      <c r="J130" s="257">
        <v>0.08</v>
      </c>
      <c r="K130" s="256">
        <v>7.75</v>
      </c>
      <c r="L130" s="35">
        <v>7.75</v>
      </c>
      <c r="M130" s="35">
        <v>6.71</v>
      </c>
      <c r="N130" s="257">
        <v>4.63</v>
      </c>
      <c r="O130" s="256">
        <v>8.85</v>
      </c>
      <c r="P130" s="35">
        <v>8.85</v>
      </c>
      <c r="Q130" s="35">
        <v>7.75</v>
      </c>
      <c r="R130" s="257">
        <v>5.62</v>
      </c>
      <c r="S130" s="35" t="s">
        <v>234</v>
      </c>
      <c r="T130" s="35" t="s">
        <v>234</v>
      </c>
      <c r="U130" s="35" t="s">
        <v>234</v>
      </c>
      <c r="V130" s="257" t="s">
        <v>234</v>
      </c>
      <c r="W130" s="256" t="s">
        <v>234</v>
      </c>
      <c r="X130" s="35" t="s">
        <v>234</v>
      </c>
      <c r="Y130" s="35" t="s">
        <v>234</v>
      </c>
      <c r="Z130" s="257" t="s">
        <v>234</v>
      </c>
      <c r="AA130" s="256" t="s">
        <v>234</v>
      </c>
      <c r="AB130" s="35" t="s">
        <v>234</v>
      </c>
      <c r="AC130" s="35" t="s">
        <v>234</v>
      </c>
      <c r="AD130" s="257" t="s">
        <v>234</v>
      </c>
      <c r="AE130" s="35" t="s">
        <v>234</v>
      </c>
      <c r="AF130" s="35" t="s">
        <v>234</v>
      </c>
      <c r="AG130" s="35" t="s">
        <v>234</v>
      </c>
      <c r="AH130" s="70" t="s">
        <v>234</v>
      </c>
    </row>
    <row r="131" spans="1:34" ht="18" customHeight="1" x14ac:dyDescent="0.25">
      <c r="A131" s="455"/>
      <c r="B131" s="264" t="s">
        <v>64</v>
      </c>
      <c r="C131" s="69">
        <v>68.83</v>
      </c>
      <c r="D131" s="35">
        <v>68.83</v>
      </c>
      <c r="E131" s="35">
        <v>69.19</v>
      </c>
      <c r="F131" s="35">
        <v>70.69</v>
      </c>
      <c r="G131" s="256">
        <v>0.28999999999999998</v>
      </c>
      <c r="H131" s="35">
        <v>0.28999999999999998</v>
      </c>
      <c r="I131" s="35">
        <v>0.34</v>
      </c>
      <c r="J131" s="257">
        <v>0.43</v>
      </c>
      <c r="K131" s="256">
        <v>8.06</v>
      </c>
      <c r="L131" s="35">
        <v>8.06</v>
      </c>
      <c r="M131" s="35">
        <v>7.08</v>
      </c>
      <c r="N131" s="257">
        <v>5.09</v>
      </c>
      <c r="O131" s="256">
        <v>9.34</v>
      </c>
      <c r="P131" s="35">
        <v>9.34</v>
      </c>
      <c r="Q131" s="35">
        <v>8.07</v>
      </c>
      <c r="R131" s="257">
        <v>5.96</v>
      </c>
      <c r="S131" s="35" t="s">
        <v>234</v>
      </c>
      <c r="T131" s="35" t="s">
        <v>234</v>
      </c>
      <c r="U131" s="35" t="s">
        <v>234</v>
      </c>
      <c r="V131" s="257" t="s">
        <v>234</v>
      </c>
      <c r="W131" s="256" t="s">
        <v>234</v>
      </c>
      <c r="X131" s="35" t="s">
        <v>234</v>
      </c>
      <c r="Y131" s="35" t="s">
        <v>234</v>
      </c>
      <c r="Z131" s="257" t="s">
        <v>234</v>
      </c>
      <c r="AA131" s="256" t="s">
        <v>234</v>
      </c>
      <c r="AB131" s="35" t="s">
        <v>234</v>
      </c>
      <c r="AC131" s="35" t="s">
        <v>234</v>
      </c>
      <c r="AD131" s="257" t="s">
        <v>234</v>
      </c>
      <c r="AE131" s="35" t="s">
        <v>234</v>
      </c>
      <c r="AF131" s="35" t="s">
        <v>234</v>
      </c>
      <c r="AG131" s="35" t="s">
        <v>234</v>
      </c>
      <c r="AH131" s="70" t="s">
        <v>234</v>
      </c>
    </row>
    <row r="132" spans="1:34" ht="18" customHeight="1" x14ac:dyDescent="0.25">
      <c r="A132" s="455"/>
      <c r="B132" s="264" t="s">
        <v>65</v>
      </c>
      <c r="C132" s="69">
        <v>69.040000000000006</v>
      </c>
      <c r="D132" s="35">
        <v>69.040000000000006</v>
      </c>
      <c r="E132" s="35">
        <v>69.41</v>
      </c>
      <c r="F132" s="35">
        <v>70.790000000000006</v>
      </c>
      <c r="G132" s="256">
        <v>0.31</v>
      </c>
      <c r="H132" s="35">
        <v>0.31</v>
      </c>
      <c r="I132" s="35">
        <v>0.31</v>
      </c>
      <c r="J132" s="257">
        <v>0.15</v>
      </c>
      <c r="K132" s="256">
        <v>8.4</v>
      </c>
      <c r="L132" s="35">
        <v>8.4</v>
      </c>
      <c r="M132" s="35">
        <v>7.41</v>
      </c>
      <c r="N132" s="257">
        <v>5.24</v>
      </c>
      <c r="O132" s="256">
        <v>9.02</v>
      </c>
      <c r="P132" s="35">
        <v>9.02</v>
      </c>
      <c r="Q132" s="35">
        <v>7.94</v>
      </c>
      <c r="R132" s="257">
        <v>5.67</v>
      </c>
      <c r="S132" s="35" t="s">
        <v>234</v>
      </c>
      <c r="T132" s="35" t="s">
        <v>234</v>
      </c>
      <c r="U132" s="35" t="s">
        <v>234</v>
      </c>
      <c r="V132" s="257" t="s">
        <v>234</v>
      </c>
      <c r="W132" s="256" t="s">
        <v>234</v>
      </c>
      <c r="X132" s="35" t="s">
        <v>234</v>
      </c>
      <c r="Y132" s="35" t="s">
        <v>234</v>
      </c>
      <c r="Z132" s="257" t="s">
        <v>234</v>
      </c>
      <c r="AA132" s="256" t="s">
        <v>234</v>
      </c>
      <c r="AB132" s="35" t="s">
        <v>234</v>
      </c>
      <c r="AC132" s="35" t="s">
        <v>234</v>
      </c>
      <c r="AD132" s="257" t="s">
        <v>234</v>
      </c>
      <c r="AE132" s="35" t="s">
        <v>234</v>
      </c>
      <c r="AF132" s="35" t="s">
        <v>234</v>
      </c>
      <c r="AG132" s="35" t="s">
        <v>234</v>
      </c>
      <c r="AH132" s="70" t="s">
        <v>234</v>
      </c>
    </row>
    <row r="133" spans="1:34" ht="18" customHeight="1" x14ac:dyDescent="0.25">
      <c r="A133" s="456"/>
      <c r="B133" s="265" t="s">
        <v>66</v>
      </c>
      <c r="C133" s="75">
        <v>69.42</v>
      </c>
      <c r="D133" s="76">
        <v>69.42</v>
      </c>
      <c r="E133" s="76">
        <v>69.69</v>
      </c>
      <c r="F133" s="76">
        <v>71.09</v>
      </c>
      <c r="G133" s="258">
        <v>0.55000000000000004</v>
      </c>
      <c r="H133" s="76">
        <v>0.55000000000000004</v>
      </c>
      <c r="I133" s="76">
        <v>0.4</v>
      </c>
      <c r="J133" s="259">
        <v>0.42</v>
      </c>
      <c r="K133" s="258">
        <v>8.99</v>
      </c>
      <c r="L133" s="76">
        <v>8.99</v>
      </c>
      <c r="M133" s="76">
        <v>7.84</v>
      </c>
      <c r="N133" s="259">
        <v>5.69</v>
      </c>
      <c r="O133" s="258">
        <v>8.99</v>
      </c>
      <c r="P133" s="76">
        <v>8.99</v>
      </c>
      <c r="Q133" s="76">
        <v>7.84</v>
      </c>
      <c r="R133" s="259">
        <v>5.69</v>
      </c>
      <c r="S133" s="76" t="s">
        <v>234</v>
      </c>
      <c r="T133" s="76" t="s">
        <v>234</v>
      </c>
      <c r="U133" s="76" t="s">
        <v>234</v>
      </c>
      <c r="V133" s="259" t="s">
        <v>234</v>
      </c>
      <c r="W133" s="258" t="s">
        <v>234</v>
      </c>
      <c r="X133" s="76" t="s">
        <v>234</v>
      </c>
      <c r="Y133" s="76" t="s">
        <v>234</v>
      </c>
      <c r="Z133" s="259" t="s">
        <v>234</v>
      </c>
      <c r="AA133" s="258" t="s">
        <v>234</v>
      </c>
      <c r="AB133" s="76" t="s">
        <v>234</v>
      </c>
      <c r="AC133" s="76" t="s">
        <v>234</v>
      </c>
      <c r="AD133" s="259" t="s">
        <v>234</v>
      </c>
      <c r="AE133" s="76" t="s">
        <v>234</v>
      </c>
      <c r="AF133" s="76" t="s">
        <v>234</v>
      </c>
      <c r="AG133" s="76" t="s">
        <v>234</v>
      </c>
      <c r="AH133" s="77" t="s">
        <v>234</v>
      </c>
    </row>
    <row r="134" spans="1:34" ht="18" customHeight="1" x14ac:dyDescent="0.25">
      <c r="A134" s="454" t="s">
        <v>108</v>
      </c>
      <c r="B134" s="263" t="s">
        <v>55</v>
      </c>
      <c r="C134" s="71">
        <v>69.88</v>
      </c>
      <c r="D134" s="72">
        <v>69.88</v>
      </c>
      <c r="E134" s="72">
        <v>70.099999999999994</v>
      </c>
      <c r="F134" s="72">
        <v>71.38</v>
      </c>
      <c r="G134" s="254">
        <v>0.66</v>
      </c>
      <c r="H134" s="72">
        <v>0.66</v>
      </c>
      <c r="I134" s="72">
        <v>0.6</v>
      </c>
      <c r="J134" s="255">
        <v>0.41</v>
      </c>
      <c r="K134" s="254">
        <v>0.66</v>
      </c>
      <c r="L134" s="72">
        <v>0.66</v>
      </c>
      <c r="M134" s="74">
        <v>0.6</v>
      </c>
      <c r="N134" s="255">
        <v>0.41</v>
      </c>
      <c r="O134" s="254">
        <v>8.35</v>
      </c>
      <c r="P134" s="72">
        <v>8.35</v>
      </c>
      <c r="Q134" s="72">
        <v>7.37</v>
      </c>
      <c r="R134" s="255">
        <v>5.23</v>
      </c>
      <c r="S134" s="72" t="s">
        <v>234</v>
      </c>
      <c r="T134" s="72" t="s">
        <v>234</v>
      </c>
      <c r="U134" s="72" t="s">
        <v>234</v>
      </c>
      <c r="V134" s="255" t="s">
        <v>234</v>
      </c>
      <c r="W134" s="254" t="s">
        <v>234</v>
      </c>
      <c r="X134" s="72" t="s">
        <v>234</v>
      </c>
      <c r="Y134" s="72" t="s">
        <v>234</v>
      </c>
      <c r="Z134" s="255" t="s">
        <v>234</v>
      </c>
      <c r="AA134" s="254" t="s">
        <v>234</v>
      </c>
      <c r="AB134" s="72" t="s">
        <v>234</v>
      </c>
      <c r="AC134" s="72" t="s">
        <v>234</v>
      </c>
      <c r="AD134" s="255" t="s">
        <v>234</v>
      </c>
      <c r="AE134" s="72" t="s">
        <v>234</v>
      </c>
      <c r="AF134" s="72" t="s">
        <v>234</v>
      </c>
      <c r="AG134" s="72" t="s">
        <v>234</v>
      </c>
      <c r="AH134" s="73" t="s">
        <v>234</v>
      </c>
    </row>
    <row r="135" spans="1:34" ht="18" customHeight="1" x14ac:dyDescent="0.25">
      <c r="A135" s="455"/>
      <c r="B135" s="264" t="s">
        <v>56</v>
      </c>
      <c r="C135" s="69">
        <v>70.45</v>
      </c>
      <c r="D135" s="35">
        <v>70.45</v>
      </c>
      <c r="E135" s="35">
        <v>70.709999999999994</v>
      </c>
      <c r="F135" s="35">
        <v>71.95</v>
      </c>
      <c r="G135" s="256">
        <v>0.82</v>
      </c>
      <c r="H135" s="35">
        <v>0.82</v>
      </c>
      <c r="I135" s="35">
        <v>0.86</v>
      </c>
      <c r="J135" s="257">
        <v>0.79</v>
      </c>
      <c r="K135" s="256">
        <v>1.48</v>
      </c>
      <c r="L135" s="35">
        <v>1.48</v>
      </c>
      <c r="M135" s="35">
        <v>1.46</v>
      </c>
      <c r="N135" s="257">
        <v>1.21</v>
      </c>
      <c r="O135" s="256">
        <v>7.25</v>
      </c>
      <c r="P135" s="35">
        <v>7.25</v>
      </c>
      <c r="Q135" s="35">
        <v>6.65</v>
      </c>
      <c r="R135" s="257">
        <v>4.9800000000000004</v>
      </c>
      <c r="S135" s="35" t="s">
        <v>234</v>
      </c>
      <c r="T135" s="35" t="s">
        <v>234</v>
      </c>
      <c r="U135" s="35" t="s">
        <v>234</v>
      </c>
      <c r="V135" s="257" t="s">
        <v>234</v>
      </c>
      <c r="W135" s="256" t="s">
        <v>234</v>
      </c>
      <c r="X135" s="35" t="s">
        <v>234</v>
      </c>
      <c r="Y135" s="35" t="s">
        <v>234</v>
      </c>
      <c r="Z135" s="257" t="s">
        <v>234</v>
      </c>
      <c r="AA135" s="256" t="s">
        <v>234</v>
      </c>
      <c r="AB135" s="35" t="s">
        <v>234</v>
      </c>
      <c r="AC135" s="35" t="s">
        <v>234</v>
      </c>
      <c r="AD135" s="257" t="s">
        <v>234</v>
      </c>
      <c r="AE135" s="35" t="s">
        <v>234</v>
      </c>
      <c r="AF135" s="35" t="s">
        <v>234</v>
      </c>
      <c r="AG135" s="35" t="s">
        <v>234</v>
      </c>
      <c r="AH135" s="70" t="s">
        <v>234</v>
      </c>
    </row>
    <row r="136" spans="1:34" ht="18" customHeight="1" x14ac:dyDescent="0.25">
      <c r="A136" s="455"/>
      <c r="B136" s="264" t="s">
        <v>57</v>
      </c>
      <c r="C136" s="69">
        <v>70.819999999999993</v>
      </c>
      <c r="D136" s="35">
        <v>70.819999999999993</v>
      </c>
      <c r="E136" s="35">
        <v>71.05</v>
      </c>
      <c r="F136" s="35">
        <v>72.290000000000006</v>
      </c>
      <c r="G136" s="256">
        <v>0.54</v>
      </c>
      <c r="H136" s="35">
        <v>0.54</v>
      </c>
      <c r="I136" s="35">
        <v>0.48</v>
      </c>
      <c r="J136" s="257">
        <v>0.47</v>
      </c>
      <c r="K136" s="256">
        <v>2.02</v>
      </c>
      <c r="L136" s="35">
        <v>2.02</v>
      </c>
      <c r="M136" s="35">
        <v>1.96</v>
      </c>
      <c r="N136" s="257">
        <v>1.68</v>
      </c>
      <c r="O136" s="256">
        <v>6.83</v>
      </c>
      <c r="P136" s="35">
        <v>6.83</v>
      </c>
      <c r="Q136" s="35">
        <v>6.27</v>
      </c>
      <c r="R136" s="257">
        <v>4.8600000000000003</v>
      </c>
      <c r="S136" s="35" t="s">
        <v>234</v>
      </c>
      <c r="T136" s="35" t="s">
        <v>234</v>
      </c>
      <c r="U136" s="35" t="s">
        <v>234</v>
      </c>
      <c r="V136" s="257" t="s">
        <v>234</v>
      </c>
      <c r="W136" s="256" t="s">
        <v>234</v>
      </c>
      <c r="X136" s="35" t="s">
        <v>234</v>
      </c>
      <c r="Y136" s="35" t="s">
        <v>234</v>
      </c>
      <c r="Z136" s="257" t="s">
        <v>234</v>
      </c>
      <c r="AA136" s="256" t="s">
        <v>234</v>
      </c>
      <c r="AB136" s="35" t="s">
        <v>234</v>
      </c>
      <c r="AC136" s="35" t="s">
        <v>234</v>
      </c>
      <c r="AD136" s="257" t="s">
        <v>234</v>
      </c>
      <c r="AE136" s="35" t="s">
        <v>234</v>
      </c>
      <c r="AF136" s="35" t="s">
        <v>234</v>
      </c>
      <c r="AG136" s="35" t="s">
        <v>234</v>
      </c>
      <c r="AH136" s="70" t="s">
        <v>234</v>
      </c>
    </row>
    <row r="137" spans="1:34" ht="18" customHeight="1" x14ac:dyDescent="0.25">
      <c r="A137" s="455"/>
      <c r="B137" s="264" t="s">
        <v>58</v>
      </c>
      <c r="C137" s="69">
        <v>71.099999999999994</v>
      </c>
      <c r="D137" s="35">
        <v>71.099999999999994</v>
      </c>
      <c r="E137" s="35">
        <v>71.25</v>
      </c>
      <c r="F137" s="35">
        <v>72.489999999999995</v>
      </c>
      <c r="G137" s="256">
        <v>0.4</v>
      </c>
      <c r="H137" s="35">
        <v>0.4</v>
      </c>
      <c r="I137" s="35">
        <v>0.28999999999999998</v>
      </c>
      <c r="J137" s="257">
        <v>0.28999999999999998</v>
      </c>
      <c r="K137" s="256">
        <v>2.4300000000000002</v>
      </c>
      <c r="L137" s="35">
        <v>2.4300000000000002</v>
      </c>
      <c r="M137" s="35">
        <v>2.25</v>
      </c>
      <c r="N137" s="257">
        <v>1.97</v>
      </c>
      <c r="O137" s="256">
        <v>6.38</v>
      </c>
      <c r="P137" s="35">
        <v>6.38</v>
      </c>
      <c r="Q137" s="35">
        <v>5.85</v>
      </c>
      <c r="R137" s="257">
        <v>4.49</v>
      </c>
      <c r="S137" s="35" t="s">
        <v>234</v>
      </c>
      <c r="T137" s="35" t="s">
        <v>234</v>
      </c>
      <c r="U137" s="35" t="s">
        <v>234</v>
      </c>
      <c r="V137" s="257" t="s">
        <v>234</v>
      </c>
      <c r="W137" s="256" t="s">
        <v>234</v>
      </c>
      <c r="X137" s="35" t="s">
        <v>234</v>
      </c>
      <c r="Y137" s="35" t="s">
        <v>234</v>
      </c>
      <c r="Z137" s="257" t="s">
        <v>234</v>
      </c>
      <c r="AA137" s="256" t="s">
        <v>234</v>
      </c>
      <c r="AB137" s="35" t="s">
        <v>234</v>
      </c>
      <c r="AC137" s="35" t="s">
        <v>234</v>
      </c>
      <c r="AD137" s="257" t="s">
        <v>234</v>
      </c>
      <c r="AE137" s="35" t="s">
        <v>234</v>
      </c>
      <c r="AF137" s="35" t="s">
        <v>234</v>
      </c>
      <c r="AG137" s="35" t="s">
        <v>234</v>
      </c>
      <c r="AH137" s="70" t="s">
        <v>234</v>
      </c>
    </row>
    <row r="138" spans="1:34" ht="18" customHeight="1" x14ac:dyDescent="0.25">
      <c r="A138" s="455"/>
      <c r="B138" s="264" t="s">
        <v>59</v>
      </c>
      <c r="C138" s="69">
        <v>71.16</v>
      </c>
      <c r="D138" s="35">
        <v>71.16</v>
      </c>
      <c r="E138" s="35">
        <v>71.27</v>
      </c>
      <c r="F138" s="35">
        <v>72.39</v>
      </c>
      <c r="G138" s="256">
        <v>7.0000000000000007E-2</v>
      </c>
      <c r="H138" s="35">
        <v>7.0000000000000007E-2</v>
      </c>
      <c r="I138" s="35">
        <v>0.02</v>
      </c>
      <c r="J138" s="257">
        <v>-0.14000000000000001</v>
      </c>
      <c r="K138" s="256">
        <v>2.5</v>
      </c>
      <c r="L138" s="35">
        <v>2.5</v>
      </c>
      <c r="M138" s="35">
        <v>2.27</v>
      </c>
      <c r="N138" s="257">
        <v>1.83</v>
      </c>
      <c r="O138" s="256">
        <v>4.84</v>
      </c>
      <c r="P138" s="35">
        <v>4.84</v>
      </c>
      <c r="Q138" s="35">
        <v>4.95</v>
      </c>
      <c r="R138" s="257">
        <v>3.98</v>
      </c>
      <c r="S138" s="35" t="s">
        <v>234</v>
      </c>
      <c r="T138" s="35" t="s">
        <v>234</v>
      </c>
      <c r="U138" s="35" t="s">
        <v>234</v>
      </c>
      <c r="V138" s="257" t="s">
        <v>234</v>
      </c>
      <c r="W138" s="256" t="s">
        <v>234</v>
      </c>
      <c r="X138" s="35" t="s">
        <v>234</v>
      </c>
      <c r="Y138" s="35" t="s">
        <v>234</v>
      </c>
      <c r="Z138" s="257" t="s">
        <v>234</v>
      </c>
      <c r="AA138" s="256" t="s">
        <v>234</v>
      </c>
      <c r="AB138" s="35" t="s">
        <v>234</v>
      </c>
      <c r="AC138" s="35" t="s">
        <v>234</v>
      </c>
      <c r="AD138" s="257" t="s">
        <v>234</v>
      </c>
      <c r="AE138" s="35" t="s">
        <v>234</v>
      </c>
      <c r="AF138" s="35" t="s">
        <v>234</v>
      </c>
      <c r="AG138" s="35" t="s">
        <v>234</v>
      </c>
      <c r="AH138" s="70" t="s">
        <v>234</v>
      </c>
    </row>
    <row r="139" spans="1:34" ht="18" customHeight="1" x14ac:dyDescent="0.25">
      <c r="A139" s="455"/>
      <c r="B139" s="264" t="s">
        <v>60</v>
      </c>
      <c r="C139" s="69">
        <v>71.02</v>
      </c>
      <c r="D139" s="35">
        <v>71.02</v>
      </c>
      <c r="E139" s="35">
        <v>71.27</v>
      </c>
      <c r="F139" s="35">
        <v>72.400000000000006</v>
      </c>
      <c r="G139" s="256">
        <v>-0.2</v>
      </c>
      <c r="H139" s="35">
        <v>-0.2</v>
      </c>
      <c r="I139" s="35">
        <v>0.01</v>
      </c>
      <c r="J139" s="257">
        <v>0.01</v>
      </c>
      <c r="K139" s="256">
        <v>2.2999999999999998</v>
      </c>
      <c r="L139" s="35">
        <v>2.2999999999999998</v>
      </c>
      <c r="M139" s="35">
        <v>2.2799999999999998</v>
      </c>
      <c r="N139" s="257">
        <v>1.84</v>
      </c>
      <c r="O139" s="256">
        <v>3.25</v>
      </c>
      <c r="P139" s="35">
        <v>3.25</v>
      </c>
      <c r="Q139" s="35">
        <v>4.1100000000000003</v>
      </c>
      <c r="R139" s="257">
        <v>3.58</v>
      </c>
      <c r="S139" s="35" t="s">
        <v>234</v>
      </c>
      <c r="T139" s="35" t="s">
        <v>234</v>
      </c>
      <c r="U139" s="35" t="s">
        <v>234</v>
      </c>
      <c r="V139" s="257" t="s">
        <v>234</v>
      </c>
      <c r="W139" s="256" t="s">
        <v>234</v>
      </c>
      <c r="X139" s="35" t="s">
        <v>234</v>
      </c>
      <c r="Y139" s="35" t="s">
        <v>234</v>
      </c>
      <c r="Z139" s="257" t="s">
        <v>234</v>
      </c>
      <c r="AA139" s="256" t="s">
        <v>234</v>
      </c>
      <c r="AB139" s="35" t="s">
        <v>234</v>
      </c>
      <c r="AC139" s="35" t="s">
        <v>234</v>
      </c>
      <c r="AD139" s="257" t="s">
        <v>234</v>
      </c>
      <c r="AE139" s="35" t="s">
        <v>234</v>
      </c>
      <c r="AF139" s="35" t="s">
        <v>234</v>
      </c>
      <c r="AG139" s="35" t="s">
        <v>234</v>
      </c>
      <c r="AH139" s="70" t="s">
        <v>234</v>
      </c>
    </row>
    <row r="140" spans="1:34" ht="18" customHeight="1" x14ac:dyDescent="0.25">
      <c r="A140" s="455"/>
      <c r="B140" s="264" t="s">
        <v>61</v>
      </c>
      <c r="C140" s="69">
        <v>70.91</v>
      </c>
      <c r="D140" s="35">
        <v>70.91</v>
      </c>
      <c r="E140" s="35">
        <v>71.260000000000005</v>
      </c>
      <c r="F140" s="35">
        <v>72.510000000000005</v>
      </c>
      <c r="G140" s="256">
        <v>-0.15</v>
      </c>
      <c r="H140" s="35">
        <v>-0.15</v>
      </c>
      <c r="I140" s="35">
        <v>-0.02</v>
      </c>
      <c r="J140" s="257">
        <v>0.15</v>
      </c>
      <c r="K140" s="256">
        <v>2.14</v>
      </c>
      <c r="L140" s="35">
        <v>2.14</v>
      </c>
      <c r="M140" s="35">
        <v>2.2599999999999998</v>
      </c>
      <c r="N140" s="257">
        <v>1.99</v>
      </c>
      <c r="O140" s="256">
        <v>2.56</v>
      </c>
      <c r="P140" s="35">
        <v>2.56</v>
      </c>
      <c r="Q140" s="35">
        <v>3.52</v>
      </c>
      <c r="R140" s="257">
        <v>3.47</v>
      </c>
      <c r="S140" s="35" t="s">
        <v>234</v>
      </c>
      <c r="T140" s="35" t="s">
        <v>234</v>
      </c>
      <c r="U140" s="35" t="s">
        <v>234</v>
      </c>
      <c r="V140" s="257" t="s">
        <v>234</v>
      </c>
      <c r="W140" s="256" t="s">
        <v>234</v>
      </c>
      <c r="X140" s="35" t="s">
        <v>234</v>
      </c>
      <c r="Y140" s="35" t="s">
        <v>234</v>
      </c>
      <c r="Z140" s="257" t="s">
        <v>234</v>
      </c>
      <c r="AA140" s="256" t="s">
        <v>234</v>
      </c>
      <c r="AB140" s="35" t="s">
        <v>234</v>
      </c>
      <c r="AC140" s="35" t="s">
        <v>234</v>
      </c>
      <c r="AD140" s="257" t="s">
        <v>234</v>
      </c>
      <c r="AE140" s="35" t="s">
        <v>234</v>
      </c>
      <c r="AF140" s="35" t="s">
        <v>234</v>
      </c>
      <c r="AG140" s="35" t="s">
        <v>234</v>
      </c>
      <c r="AH140" s="70" t="s">
        <v>234</v>
      </c>
    </row>
    <row r="141" spans="1:34" ht="18" customHeight="1" x14ac:dyDescent="0.25">
      <c r="A141" s="455"/>
      <c r="B141" s="264" t="s">
        <v>62</v>
      </c>
      <c r="C141" s="69">
        <v>70.91</v>
      </c>
      <c r="D141" s="35">
        <v>70.91</v>
      </c>
      <c r="E141" s="35">
        <v>71.31</v>
      </c>
      <c r="F141" s="35">
        <v>72.510000000000005</v>
      </c>
      <c r="G141" s="256">
        <v>0.01</v>
      </c>
      <c r="H141" s="35">
        <v>0.01</v>
      </c>
      <c r="I141" s="35">
        <v>0.08</v>
      </c>
      <c r="J141" s="257">
        <v>0</v>
      </c>
      <c r="K141" s="256">
        <v>2.15</v>
      </c>
      <c r="L141" s="35">
        <v>2.15</v>
      </c>
      <c r="M141" s="35">
        <v>2.34</v>
      </c>
      <c r="N141" s="257">
        <v>1.99</v>
      </c>
      <c r="O141" s="256">
        <v>2.74</v>
      </c>
      <c r="P141" s="35">
        <v>2.74</v>
      </c>
      <c r="Q141" s="35">
        <v>3.29</v>
      </c>
      <c r="R141" s="257">
        <v>3.1</v>
      </c>
      <c r="S141" s="35" t="s">
        <v>234</v>
      </c>
      <c r="T141" s="35" t="s">
        <v>234</v>
      </c>
      <c r="U141" s="35" t="s">
        <v>234</v>
      </c>
      <c r="V141" s="257" t="s">
        <v>234</v>
      </c>
      <c r="W141" s="256" t="s">
        <v>234</v>
      </c>
      <c r="X141" s="35" t="s">
        <v>234</v>
      </c>
      <c r="Y141" s="35" t="s">
        <v>234</v>
      </c>
      <c r="Z141" s="257" t="s">
        <v>234</v>
      </c>
      <c r="AA141" s="256" t="s">
        <v>234</v>
      </c>
      <c r="AB141" s="35" t="s">
        <v>234</v>
      </c>
      <c r="AC141" s="35" t="s">
        <v>234</v>
      </c>
      <c r="AD141" s="257" t="s">
        <v>234</v>
      </c>
      <c r="AE141" s="35" t="s">
        <v>234</v>
      </c>
      <c r="AF141" s="35" t="s">
        <v>234</v>
      </c>
      <c r="AG141" s="35" t="s">
        <v>234</v>
      </c>
      <c r="AH141" s="70" t="s">
        <v>234</v>
      </c>
    </row>
    <row r="142" spans="1:34" ht="18" customHeight="1" x14ac:dyDescent="0.25">
      <c r="A142" s="455"/>
      <c r="B142" s="264" t="s">
        <v>63</v>
      </c>
      <c r="C142" s="69">
        <v>70.8</v>
      </c>
      <c r="D142" s="35">
        <v>70.8</v>
      </c>
      <c r="E142" s="35">
        <v>71.25</v>
      </c>
      <c r="F142" s="35">
        <v>72.44</v>
      </c>
      <c r="G142" s="256">
        <v>-0.16</v>
      </c>
      <c r="H142" s="35">
        <v>-0.16</v>
      </c>
      <c r="I142" s="35">
        <v>-0.09</v>
      </c>
      <c r="J142" s="257">
        <v>-0.1</v>
      </c>
      <c r="K142" s="256">
        <v>1.99</v>
      </c>
      <c r="L142" s="35">
        <v>1.99</v>
      </c>
      <c r="M142" s="35">
        <v>2.25</v>
      </c>
      <c r="N142" s="257">
        <v>1.9</v>
      </c>
      <c r="O142" s="256">
        <v>3.17</v>
      </c>
      <c r="P142" s="35">
        <v>3.17</v>
      </c>
      <c r="Q142" s="35">
        <v>3.33</v>
      </c>
      <c r="R142" s="257">
        <v>2.92</v>
      </c>
      <c r="S142" s="35" t="s">
        <v>234</v>
      </c>
      <c r="T142" s="35" t="s">
        <v>234</v>
      </c>
      <c r="U142" s="35" t="s">
        <v>234</v>
      </c>
      <c r="V142" s="257" t="s">
        <v>234</v>
      </c>
      <c r="W142" s="256" t="s">
        <v>234</v>
      </c>
      <c r="X142" s="35" t="s">
        <v>234</v>
      </c>
      <c r="Y142" s="35" t="s">
        <v>234</v>
      </c>
      <c r="Z142" s="257" t="s">
        <v>234</v>
      </c>
      <c r="AA142" s="256" t="s">
        <v>234</v>
      </c>
      <c r="AB142" s="35" t="s">
        <v>234</v>
      </c>
      <c r="AC142" s="35" t="s">
        <v>234</v>
      </c>
      <c r="AD142" s="257" t="s">
        <v>234</v>
      </c>
      <c r="AE142" s="35" t="s">
        <v>234</v>
      </c>
      <c r="AF142" s="35" t="s">
        <v>234</v>
      </c>
      <c r="AG142" s="35" t="s">
        <v>234</v>
      </c>
      <c r="AH142" s="70" t="s">
        <v>234</v>
      </c>
    </row>
    <row r="143" spans="1:34" ht="18" customHeight="1" x14ac:dyDescent="0.25">
      <c r="A143" s="455"/>
      <c r="B143" s="264" t="s">
        <v>64</v>
      </c>
      <c r="C143" s="69">
        <v>70.75</v>
      </c>
      <c r="D143" s="35">
        <v>70.75</v>
      </c>
      <c r="E143" s="35">
        <v>71.16</v>
      </c>
      <c r="F143" s="35">
        <v>72.28</v>
      </c>
      <c r="G143" s="256">
        <v>-7.0000000000000007E-2</v>
      </c>
      <c r="H143" s="35">
        <v>-7.0000000000000007E-2</v>
      </c>
      <c r="I143" s="35">
        <v>-0.13</v>
      </c>
      <c r="J143" s="257">
        <v>-0.22</v>
      </c>
      <c r="K143" s="256">
        <v>1.91</v>
      </c>
      <c r="L143" s="35">
        <v>1.91</v>
      </c>
      <c r="M143" s="35">
        <v>2.11</v>
      </c>
      <c r="N143" s="257">
        <v>1.67</v>
      </c>
      <c r="O143" s="256">
        <v>2.79</v>
      </c>
      <c r="P143" s="35">
        <v>2.79</v>
      </c>
      <c r="Q143" s="35">
        <v>2.84</v>
      </c>
      <c r="R143" s="257">
        <v>2.25</v>
      </c>
      <c r="S143" s="35" t="s">
        <v>234</v>
      </c>
      <c r="T143" s="35" t="s">
        <v>234</v>
      </c>
      <c r="U143" s="35" t="s">
        <v>234</v>
      </c>
      <c r="V143" s="257" t="s">
        <v>234</v>
      </c>
      <c r="W143" s="256" t="s">
        <v>234</v>
      </c>
      <c r="X143" s="35" t="s">
        <v>234</v>
      </c>
      <c r="Y143" s="35" t="s">
        <v>234</v>
      </c>
      <c r="Z143" s="257" t="s">
        <v>234</v>
      </c>
      <c r="AA143" s="256" t="s">
        <v>234</v>
      </c>
      <c r="AB143" s="35" t="s">
        <v>234</v>
      </c>
      <c r="AC143" s="35" t="s">
        <v>234</v>
      </c>
      <c r="AD143" s="257" t="s">
        <v>234</v>
      </c>
      <c r="AE143" s="35" t="s">
        <v>234</v>
      </c>
      <c r="AF143" s="35" t="s">
        <v>234</v>
      </c>
      <c r="AG143" s="35" t="s">
        <v>234</v>
      </c>
      <c r="AH143" s="70" t="s">
        <v>234</v>
      </c>
    </row>
    <row r="144" spans="1:34" ht="18" customHeight="1" x14ac:dyDescent="0.25">
      <c r="A144" s="455"/>
      <c r="B144" s="264" t="s">
        <v>65</v>
      </c>
      <c r="C144" s="69">
        <v>70.680000000000007</v>
      </c>
      <c r="D144" s="35">
        <v>70.680000000000007</v>
      </c>
      <c r="E144" s="35">
        <v>71.12</v>
      </c>
      <c r="F144" s="35">
        <v>72.239999999999995</v>
      </c>
      <c r="G144" s="256">
        <v>-0.1</v>
      </c>
      <c r="H144" s="35">
        <v>-0.1</v>
      </c>
      <c r="I144" s="35">
        <v>-0.05</v>
      </c>
      <c r="J144" s="257">
        <v>-0.05</v>
      </c>
      <c r="K144" s="256">
        <v>1.81</v>
      </c>
      <c r="L144" s="35">
        <v>1.81</v>
      </c>
      <c r="M144" s="35">
        <v>2.06</v>
      </c>
      <c r="N144" s="257">
        <v>1.62</v>
      </c>
      <c r="O144" s="256">
        <v>2.37</v>
      </c>
      <c r="P144" s="35">
        <v>2.37</v>
      </c>
      <c r="Q144" s="35">
        <v>2.4700000000000002</v>
      </c>
      <c r="R144" s="257">
        <v>2.0499999999999998</v>
      </c>
      <c r="S144" s="35" t="s">
        <v>234</v>
      </c>
      <c r="T144" s="35" t="s">
        <v>234</v>
      </c>
      <c r="U144" s="35" t="s">
        <v>234</v>
      </c>
      <c r="V144" s="257" t="s">
        <v>234</v>
      </c>
      <c r="W144" s="256" t="s">
        <v>234</v>
      </c>
      <c r="X144" s="35" t="s">
        <v>234</v>
      </c>
      <c r="Y144" s="35" t="s">
        <v>234</v>
      </c>
      <c r="Z144" s="257" t="s">
        <v>234</v>
      </c>
      <c r="AA144" s="256" t="s">
        <v>234</v>
      </c>
      <c r="AB144" s="35" t="s">
        <v>234</v>
      </c>
      <c r="AC144" s="35" t="s">
        <v>234</v>
      </c>
      <c r="AD144" s="257" t="s">
        <v>234</v>
      </c>
      <c r="AE144" s="35" t="s">
        <v>234</v>
      </c>
      <c r="AF144" s="35" t="s">
        <v>234</v>
      </c>
      <c r="AG144" s="35" t="s">
        <v>234</v>
      </c>
      <c r="AH144" s="70" t="s">
        <v>234</v>
      </c>
    </row>
    <row r="145" spans="1:34" ht="18" customHeight="1" x14ac:dyDescent="0.25">
      <c r="A145" s="456"/>
      <c r="B145" s="265" t="s">
        <v>66</v>
      </c>
      <c r="C145" s="75">
        <v>70.739999999999995</v>
      </c>
      <c r="D145" s="76">
        <v>70.739999999999995</v>
      </c>
      <c r="E145" s="76">
        <v>71.17</v>
      </c>
      <c r="F145" s="76">
        <v>72.33</v>
      </c>
      <c r="G145" s="258">
        <v>0.09</v>
      </c>
      <c r="H145" s="76">
        <v>0.09</v>
      </c>
      <c r="I145" s="76">
        <v>7.0000000000000007E-2</v>
      </c>
      <c r="J145" s="259">
        <v>0.12</v>
      </c>
      <c r="K145" s="258">
        <v>1.9</v>
      </c>
      <c r="L145" s="76">
        <v>1.9</v>
      </c>
      <c r="M145" s="76">
        <v>2.13</v>
      </c>
      <c r="N145" s="259">
        <v>1.74</v>
      </c>
      <c r="O145" s="258">
        <v>1.9</v>
      </c>
      <c r="P145" s="76">
        <v>1.9</v>
      </c>
      <c r="Q145" s="76">
        <v>2.13</v>
      </c>
      <c r="R145" s="259">
        <v>1.74</v>
      </c>
      <c r="S145" s="76" t="s">
        <v>234</v>
      </c>
      <c r="T145" s="76" t="s">
        <v>234</v>
      </c>
      <c r="U145" s="76" t="s">
        <v>234</v>
      </c>
      <c r="V145" s="259" t="s">
        <v>234</v>
      </c>
      <c r="W145" s="258" t="s">
        <v>234</v>
      </c>
      <c r="X145" s="76" t="s">
        <v>234</v>
      </c>
      <c r="Y145" s="76" t="s">
        <v>234</v>
      </c>
      <c r="Z145" s="259" t="s">
        <v>234</v>
      </c>
      <c r="AA145" s="258" t="s">
        <v>234</v>
      </c>
      <c r="AB145" s="76" t="s">
        <v>234</v>
      </c>
      <c r="AC145" s="76" t="s">
        <v>234</v>
      </c>
      <c r="AD145" s="259" t="s">
        <v>234</v>
      </c>
      <c r="AE145" s="76" t="s">
        <v>234</v>
      </c>
      <c r="AF145" s="76" t="s">
        <v>234</v>
      </c>
      <c r="AG145" s="76" t="s">
        <v>234</v>
      </c>
      <c r="AH145" s="77" t="s">
        <v>234</v>
      </c>
    </row>
    <row r="146" spans="1:34" ht="18" customHeight="1" x14ac:dyDescent="0.25">
      <c r="A146" s="454" t="s">
        <v>109</v>
      </c>
      <c r="B146" s="263" t="s">
        <v>55</v>
      </c>
      <c r="C146" s="71">
        <v>71.34</v>
      </c>
      <c r="D146" s="72">
        <v>71.34</v>
      </c>
      <c r="E146" s="72">
        <v>71.650000000000006</v>
      </c>
      <c r="F146" s="72">
        <v>72.59</v>
      </c>
      <c r="G146" s="254">
        <v>0.86</v>
      </c>
      <c r="H146" s="72">
        <v>0.86</v>
      </c>
      <c r="I146" s="72">
        <v>0.67</v>
      </c>
      <c r="J146" s="255">
        <v>0.37</v>
      </c>
      <c r="K146" s="254">
        <v>0.86</v>
      </c>
      <c r="L146" s="72">
        <v>0.86</v>
      </c>
      <c r="M146" s="74">
        <v>0.67</v>
      </c>
      <c r="N146" s="255">
        <v>0.37</v>
      </c>
      <c r="O146" s="254">
        <v>2.1</v>
      </c>
      <c r="P146" s="72">
        <v>2.1</v>
      </c>
      <c r="Q146" s="72">
        <v>2.21</v>
      </c>
      <c r="R146" s="255">
        <v>1.69</v>
      </c>
      <c r="S146" s="72" t="s">
        <v>234</v>
      </c>
      <c r="T146" s="72" t="s">
        <v>234</v>
      </c>
      <c r="U146" s="72" t="s">
        <v>234</v>
      </c>
      <c r="V146" s="255" t="s">
        <v>234</v>
      </c>
      <c r="W146" s="254" t="s">
        <v>234</v>
      </c>
      <c r="X146" s="72" t="s">
        <v>234</v>
      </c>
      <c r="Y146" s="72" t="s">
        <v>234</v>
      </c>
      <c r="Z146" s="255" t="s">
        <v>234</v>
      </c>
      <c r="AA146" s="254" t="s">
        <v>234</v>
      </c>
      <c r="AB146" s="72" t="s">
        <v>234</v>
      </c>
      <c r="AC146" s="72" t="s">
        <v>234</v>
      </c>
      <c r="AD146" s="255" t="s">
        <v>234</v>
      </c>
      <c r="AE146" s="72" t="s">
        <v>234</v>
      </c>
      <c r="AF146" s="72" t="s">
        <v>234</v>
      </c>
      <c r="AG146" s="72" t="s">
        <v>234</v>
      </c>
      <c r="AH146" s="73" t="s">
        <v>234</v>
      </c>
    </row>
    <row r="147" spans="1:34" ht="18" customHeight="1" x14ac:dyDescent="0.25">
      <c r="A147" s="455"/>
      <c r="B147" s="264" t="s">
        <v>56</v>
      </c>
      <c r="C147" s="69">
        <v>71.91</v>
      </c>
      <c r="D147" s="35">
        <v>71.91</v>
      </c>
      <c r="E147" s="35">
        <v>72.25</v>
      </c>
      <c r="F147" s="35">
        <v>73.23</v>
      </c>
      <c r="G147" s="256">
        <v>0.79</v>
      </c>
      <c r="H147" s="35">
        <v>0.79</v>
      </c>
      <c r="I147" s="35">
        <v>0.84</v>
      </c>
      <c r="J147" s="257">
        <v>0.87</v>
      </c>
      <c r="K147" s="256">
        <v>1.65</v>
      </c>
      <c r="L147" s="35">
        <v>1.65</v>
      </c>
      <c r="M147" s="35">
        <v>1.52</v>
      </c>
      <c r="N147" s="257">
        <v>1.24</v>
      </c>
      <c r="O147" s="256">
        <v>2.0699999999999998</v>
      </c>
      <c r="P147" s="35">
        <v>2.0699999999999998</v>
      </c>
      <c r="Q147" s="35">
        <v>2.19</v>
      </c>
      <c r="R147" s="257">
        <v>1.78</v>
      </c>
      <c r="S147" s="35" t="s">
        <v>234</v>
      </c>
      <c r="T147" s="35" t="s">
        <v>234</v>
      </c>
      <c r="U147" s="35" t="s">
        <v>234</v>
      </c>
      <c r="V147" s="257" t="s">
        <v>234</v>
      </c>
      <c r="W147" s="256" t="s">
        <v>234</v>
      </c>
      <c r="X147" s="35" t="s">
        <v>234</v>
      </c>
      <c r="Y147" s="35" t="s">
        <v>234</v>
      </c>
      <c r="Z147" s="257" t="s">
        <v>234</v>
      </c>
      <c r="AA147" s="256" t="s">
        <v>234</v>
      </c>
      <c r="AB147" s="35" t="s">
        <v>234</v>
      </c>
      <c r="AC147" s="35" t="s">
        <v>234</v>
      </c>
      <c r="AD147" s="257" t="s">
        <v>234</v>
      </c>
      <c r="AE147" s="35" t="s">
        <v>234</v>
      </c>
      <c r="AF147" s="35" t="s">
        <v>234</v>
      </c>
      <c r="AG147" s="35" t="s">
        <v>234</v>
      </c>
      <c r="AH147" s="70" t="s">
        <v>234</v>
      </c>
    </row>
    <row r="148" spans="1:34" ht="18" customHeight="1" x14ac:dyDescent="0.25">
      <c r="A148" s="455"/>
      <c r="B148" s="264" t="s">
        <v>57</v>
      </c>
      <c r="C148" s="69">
        <v>72.16</v>
      </c>
      <c r="D148" s="35">
        <v>72.16</v>
      </c>
      <c r="E148" s="35">
        <v>72.42</v>
      </c>
      <c r="F148" s="35">
        <v>73.31</v>
      </c>
      <c r="G148" s="256">
        <v>0.35</v>
      </c>
      <c r="H148" s="35">
        <v>0.35</v>
      </c>
      <c r="I148" s="35">
        <v>0.23</v>
      </c>
      <c r="J148" s="257">
        <v>0.11</v>
      </c>
      <c r="K148" s="256">
        <v>2.0099999999999998</v>
      </c>
      <c r="L148" s="35">
        <v>2.0099999999999998</v>
      </c>
      <c r="M148" s="35">
        <v>1.75</v>
      </c>
      <c r="N148" s="257">
        <v>1.35</v>
      </c>
      <c r="O148" s="256">
        <v>1.88</v>
      </c>
      <c r="P148" s="35">
        <v>1.88</v>
      </c>
      <c r="Q148" s="35">
        <v>1.93</v>
      </c>
      <c r="R148" s="257">
        <v>1.41</v>
      </c>
      <c r="S148" s="35" t="s">
        <v>234</v>
      </c>
      <c r="T148" s="35" t="s">
        <v>234</v>
      </c>
      <c r="U148" s="35" t="s">
        <v>234</v>
      </c>
      <c r="V148" s="257" t="s">
        <v>234</v>
      </c>
      <c r="W148" s="256" t="s">
        <v>234</v>
      </c>
      <c r="X148" s="35" t="s">
        <v>234</v>
      </c>
      <c r="Y148" s="35" t="s">
        <v>234</v>
      </c>
      <c r="Z148" s="257" t="s">
        <v>234</v>
      </c>
      <c r="AA148" s="256" t="s">
        <v>234</v>
      </c>
      <c r="AB148" s="35" t="s">
        <v>234</v>
      </c>
      <c r="AC148" s="35" t="s">
        <v>234</v>
      </c>
      <c r="AD148" s="257" t="s">
        <v>234</v>
      </c>
      <c r="AE148" s="35" t="s">
        <v>234</v>
      </c>
      <c r="AF148" s="35" t="s">
        <v>234</v>
      </c>
      <c r="AG148" s="35" t="s">
        <v>234</v>
      </c>
      <c r="AH148" s="70" t="s">
        <v>234</v>
      </c>
    </row>
    <row r="149" spans="1:34" ht="18" customHeight="1" x14ac:dyDescent="0.25">
      <c r="A149" s="455"/>
      <c r="B149" s="264" t="s">
        <v>58</v>
      </c>
      <c r="C149" s="69">
        <v>72.599999999999994</v>
      </c>
      <c r="D149" s="35">
        <v>72.599999999999994</v>
      </c>
      <c r="E149" s="35">
        <v>72.739999999999995</v>
      </c>
      <c r="F149" s="35">
        <v>73.430000000000007</v>
      </c>
      <c r="G149" s="256">
        <v>0.61</v>
      </c>
      <c r="H149" s="35">
        <v>0.61</v>
      </c>
      <c r="I149" s="35">
        <v>0.45</v>
      </c>
      <c r="J149" s="257">
        <v>0.17</v>
      </c>
      <c r="K149" s="256">
        <v>2.63</v>
      </c>
      <c r="L149" s="35">
        <v>2.63</v>
      </c>
      <c r="M149" s="35">
        <v>2.21</v>
      </c>
      <c r="N149" s="257">
        <v>1.53</v>
      </c>
      <c r="O149" s="256">
        <v>2.1</v>
      </c>
      <c r="P149" s="35">
        <v>2.1</v>
      </c>
      <c r="Q149" s="35">
        <v>2.09</v>
      </c>
      <c r="R149" s="257">
        <v>1.3</v>
      </c>
      <c r="S149" s="35" t="s">
        <v>234</v>
      </c>
      <c r="T149" s="35" t="s">
        <v>234</v>
      </c>
      <c r="U149" s="35" t="s">
        <v>234</v>
      </c>
      <c r="V149" s="257" t="s">
        <v>234</v>
      </c>
      <c r="W149" s="256" t="s">
        <v>234</v>
      </c>
      <c r="X149" s="35" t="s">
        <v>234</v>
      </c>
      <c r="Y149" s="35" t="s">
        <v>234</v>
      </c>
      <c r="Z149" s="257" t="s">
        <v>234</v>
      </c>
      <c r="AA149" s="256" t="s">
        <v>234</v>
      </c>
      <c r="AB149" s="35" t="s">
        <v>234</v>
      </c>
      <c r="AC149" s="35" t="s">
        <v>234</v>
      </c>
      <c r="AD149" s="257" t="s">
        <v>234</v>
      </c>
      <c r="AE149" s="35" t="s">
        <v>234</v>
      </c>
      <c r="AF149" s="35" t="s">
        <v>234</v>
      </c>
      <c r="AG149" s="35" t="s">
        <v>234</v>
      </c>
      <c r="AH149" s="70" t="s">
        <v>234</v>
      </c>
    </row>
    <row r="150" spans="1:34" ht="18" customHeight="1" x14ac:dyDescent="0.25">
      <c r="A150" s="455"/>
      <c r="B150" s="264" t="s">
        <v>59</v>
      </c>
      <c r="C150" s="69">
        <v>72.66</v>
      </c>
      <c r="D150" s="35">
        <v>72.66</v>
      </c>
      <c r="E150" s="35">
        <v>72.84</v>
      </c>
      <c r="F150" s="35">
        <v>73.45</v>
      </c>
      <c r="G150" s="256">
        <v>0.09</v>
      </c>
      <c r="H150" s="35">
        <v>0.09</v>
      </c>
      <c r="I150" s="35">
        <v>0.13</v>
      </c>
      <c r="J150" s="257">
        <v>0.02</v>
      </c>
      <c r="K150" s="256">
        <v>2.72</v>
      </c>
      <c r="L150" s="35">
        <v>2.72</v>
      </c>
      <c r="M150" s="35">
        <v>2.35</v>
      </c>
      <c r="N150" s="257">
        <v>1.55</v>
      </c>
      <c r="O150" s="256">
        <v>2.12</v>
      </c>
      <c r="P150" s="35">
        <v>2.12</v>
      </c>
      <c r="Q150" s="35">
        <v>2.21</v>
      </c>
      <c r="R150" s="257">
        <v>1.46</v>
      </c>
      <c r="S150" s="35" t="s">
        <v>234</v>
      </c>
      <c r="T150" s="35" t="s">
        <v>234</v>
      </c>
      <c r="U150" s="35" t="s">
        <v>234</v>
      </c>
      <c r="V150" s="257" t="s">
        <v>234</v>
      </c>
      <c r="W150" s="256" t="s">
        <v>234</v>
      </c>
      <c r="X150" s="35" t="s">
        <v>234</v>
      </c>
      <c r="Y150" s="35" t="s">
        <v>234</v>
      </c>
      <c r="Z150" s="257" t="s">
        <v>234</v>
      </c>
      <c r="AA150" s="256" t="s">
        <v>234</v>
      </c>
      <c r="AB150" s="35" t="s">
        <v>234</v>
      </c>
      <c r="AC150" s="35" t="s">
        <v>234</v>
      </c>
      <c r="AD150" s="257" t="s">
        <v>234</v>
      </c>
      <c r="AE150" s="35" t="s">
        <v>234</v>
      </c>
      <c r="AF150" s="35" t="s">
        <v>234</v>
      </c>
      <c r="AG150" s="35" t="s">
        <v>234</v>
      </c>
      <c r="AH150" s="70" t="s">
        <v>234</v>
      </c>
    </row>
    <row r="151" spans="1:34" ht="18" customHeight="1" x14ac:dyDescent="0.25">
      <c r="A151" s="455"/>
      <c r="B151" s="264" t="s">
        <v>60</v>
      </c>
      <c r="C151" s="69">
        <v>72.7</v>
      </c>
      <c r="D151" s="35">
        <v>72.7</v>
      </c>
      <c r="E151" s="35">
        <v>72.959999999999994</v>
      </c>
      <c r="F151" s="35">
        <v>73.489999999999995</v>
      </c>
      <c r="G151" s="256">
        <v>0.05</v>
      </c>
      <c r="H151" s="35">
        <v>0.05</v>
      </c>
      <c r="I151" s="35">
        <v>0.17</v>
      </c>
      <c r="J151" s="257">
        <v>0.05</v>
      </c>
      <c r="K151" s="256">
        <v>2.77</v>
      </c>
      <c r="L151" s="35">
        <v>2.77</v>
      </c>
      <c r="M151" s="35">
        <v>2.52</v>
      </c>
      <c r="N151" s="257">
        <v>1.6</v>
      </c>
      <c r="O151" s="256">
        <v>2.37</v>
      </c>
      <c r="P151" s="35">
        <v>2.37</v>
      </c>
      <c r="Q151" s="35">
        <v>2.37</v>
      </c>
      <c r="R151" s="257">
        <v>1.5</v>
      </c>
      <c r="S151" s="35" t="s">
        <v>234</v>
      </c>
      <c r="T151" s="35" t="s">
        <v>234</v>
      </c>
      <c r="U151" s="35" t="s">
        <v>234</v>
      </c>
      <c r="V151" s="257" t="s">
        <v>234</v>
      </c>
      <c r="W151" s="256" t="s">
        <v>234</v>
      </c>
      <c r="X151" s="35" t="s">
        <v>234</v>
      </c>
      <c r="Y151" s="35" t="s">
        <v>234</v>
      </c>
      <c r="Z151" s="257" t="s">
        <v>234</v>
      </c>
      <c r="AA151" s="256" t="s">
        <v>234</v>
      </c>
      <c r="AB151" s="35" t="s">
        <v>234</v>
      </c>
      <c r="AC151" s="35" t="s">
        <v>234</v>
      </c>
      <c r="AD151" s="257" t="s">
        <v>234</v>
      </c>
      <c r="AE151" s="35" t="s">
        <v>234</v>
      </c>
      <c r="AF151" s="35" t="s">
        <v>234</v>
      </c>
      <c r="AG151" s="35" t="s">
        <v>234</v>
      </c>
      <c r="AH151" s="70" t="s">
        <v>234</v>
      </c>
    </row>
    <row r="152" spans="1:34" ht="18" customHeight="1" x14ac:dyDescent="0.25">
      <c r="A152" s="455"/>
      <c r="B152" s="264" t="s">
        <v>61</v>
      </c>
      <c r="C152" s="69">
        <v>72.63</v>
      </c>
      <c r="D152" s="35">
        <v>72.63</v>
      </c>
      <c r="E152" s="35">
        <v>72.930000000000007</v>
      </c>
      <c r="F152" s="35">
        <v>73.53</v>
      </c>
      <c r="G152" s="256">
        <v>-0.09</v>
      </c>
      <c r="H152" s="35">
        <v>-0.09</v>
      </c>
      <c r="I152" s="35">
        <v>-0.04</v>
      </c>
      <c r="J152" s="257">
        <v>0.06</v>
      </c>
      <c r="K152" s="256">
        <v>2.68</v>
      </c>
      <c r="L152" s="35">
        <v>2.68</v>
      </c>
      <c r="M152" s="35">
        <v>2.48</v>
      </c>
      <c r="N152" s="257">
        <v>1.66</v>
      </c>
      <c r="O152" s="256">
        <v>2.4300000000000002</v>
      </c>
      <c r="P152" s="35">
        <v>2.4300000000000002</v>
      </c>
      <c r="Q152" s="35">
        <v>2.35</v>
      </c>
      <c r="R152" s="257">
        <v>1.41</v>
      </c>
      <c r="S152" s="35" t="s">
        <v>234</v>
      </c>
      <c r="T152" s="35" t="s">
        <v>234</v>
      </c>
      <c r="U152" s="35" t="s">
        <v>234</v>
      </c>
      <c r="V152" s="257" t="s">
        <v>234</v>
      </c>
      <c r="W152" s="256" t="s">
        <v>234</v>
      </c>
      <c r="X152" s="35" t="s">
        <v>234</v>
      </c>
      <c r="Y152" s="35" t="s">
        <v>234</v>
      </c>
      <c r="Z152" s="257" t="s">
        <v>234</v>
      </c>
      <c r="AA152" s="256" t="s">
        <v>234</v>
      </c>
      <c r="AB152" s="35" t="s">
        <v>234</v>
      </c>
      <c r="AC152" s="35" t="s">
        <v>234</v>
      </c>
      <c r="AD152" s="257" t="s">
        <v>234</v>
      </c>
      <c r="AE152" s="35" t="s">
        <v>234</v>
      </c>
      <c r="AF152" s="35" t="s">
        <v>234</v>
      </c>
      <c r="AG152" s="35" t="s">
        <v>234</v>
      </c>
      <c r="AH152" s="70" t="s">
        <v>234</v>
      </c>
    </row>
    <row r="153" spans="1:34" ht="18" customHeight="1" x14ac:dyDescent="0.25">
      <c r="A153" s="455"/>
      <c r="B153" s="264" t="s">
        <v>62</v>
      </c>
      <c r="C153" s="69">
        <v>72.73</v>
      </c>
      <c r="D153" s="35">
        <v>72.73</v>
      </c>
      <c r="E153" s="35">
        <v>73.010000000000005</v>
      </c>
      <c r="F153" s="35">
        <v>73.599999999999994</v>
      </c>
      <c r="G153" s="256">
        <v>0.13</v>
      </c>
      <c r="H153" s="35">
        <v>0.13</v>
      </c>
      <c r="I153" s="35">
        <v>0.11</v>
      </c>
      <c r="J153" s="257">
        <v>0.09</v>
      </c>
      <c r="K153" s="256">
        <v>2.81</v>
      </c>
      <c r="L153" s="35">
        <v>2.81</v>
      </c>
      <c r="M153" s="35">
        <v>2.59</v>
      </c>
      <c r="N153" s="257">
        <v>1.76</v>
      </c>
      <c r="O153" s="256">
        <v>2.56</v>
      </c>
      <c r="P153" s="35">
        <v>2.56</v>
      </c>
      <c r="Q153" s="35">
        <v>2.38</v>
      </c>
      <c r="R153" s="257">
        <v>1.5</v>
      </c>
      <c r="S153" s="35" t="s">
        <v>234</v>
      </c>
      <c r="T153" s="35" t="s">
        <v>234</v>
      </c>
      <c r="U153" s="35" t="s">
        <v>234</v>
      </c>
      <c r="V153" s="257" t="s">
        <v>234</v>
      </c>
      <c r="W153" s="256" t="s">
        <v>234</v>
      </c>
      <c r="X153" s="35" t="s">
        <v>234</v>
      </c>
      <c r="Y153" s="35" t="s">
        <v>234</v>
      </c>
      <c r="Z153" s="257" t="s">
        <v>234</v>
      </c>
      <c r="AA153" s="256" t="s">
        <v>234</v>
      </c>
      <c r="AB153" s="35" t="s">
        <v>234</v>
      </c>
      <c r="AC153" s="35" t="s">
        <v>234</v>
      </c>
      <c r="AD153" s="257" t="s">
        <v>234</v>
      </c>
      <c r="AE153" s="35" t="s">
        <v>234</v>
      </c>
      <c r="AF153" s="35" t="s">
        <v>234</v>
      </c>
      <c r="AG153" s="35" t="s">
        <v>234</v>
      </c>
      <c r="AH153" s="70" t="s">
        <v>234</v>
      </c>
    </row>
    <row r="154" spans="1:34" ht="18" customHeight="1" x14ac:dyDescent="0.25">
      <c r="A154" s="455"/>
      <c r="B154" s="264" t="s">
        <v>63</v>
      </c>
      <c r="C154" s="69">
        <v>72.599999999999994</v>
      </c>
      <c r="D154" s="35">
        <v>72.599999999999994</v>
      </c>
      <c r="E154" s="35">
        <v>72.930000000000007</v>
      </c>
      <c r="F154" s="35">
        <v>73.5</v>
      </c>
      <c r="G154" s="256">
        <v>-0.18</v>
      </c>
      <c r="H154" s="35">
        <v>-0.18</v>
      </c>
      <c r="I154" s="35">
        <v>-0.11</v>
      </c>
      <c r="J154" s="257">
        <v>-0.13</v>
      </c>
      <c r="K154" s="256">
        <v>2.63</v>
      </c>
      <c r="L154" s="35">
        <v>2.63</v>
      </c>
      <c r="M154" s="35">
        <v>2.4700000000000002</v>
      </c>
      <c r="N154" s="257">
        <v>1.62</v>
      </c>
      <c r="O154" s="256">
        <v>2.54</v>
      </c>
      <c r="P154" s="35">
        <v>2.54</v>
      </c>
      <c r="Q154" s="35">
        <v>2.35</v>
      </c>
      <c r="R154" s="257">
        <v>1.47</v>
      </c>
      <c r="S154" s="35" t="s">
        <v>234</v>
      </c>
      <c r="T154" s="35" t="s">
        <v>234</v>
      </c>
      <c r="U154" s="35" t="s">
        <v>234</v>
      </c>
      <c r="V154" s="257" t="s">
        <v>234</v>
      </c>
      <c r="W154" s="256" t="s">
        <v>234</v>
      </c>
      <c r="X154" s="35" t="s">
        <v>234</v>
      </c>
      <c r="Y154" s="35" t="s">
        <v>234</v>
      </c>
      <c r="Z154" s="257" t="s">
        <v>234</v>
      </c>
      <c r="AA154" s="256" t="s">
        <v>234</v>
      </c>
      <c r="AB154" s="35" t="s">
        <v>234</v>
      </c>
      <c r="AC154" s="35" t="s">
        <v>234</v>
      </c>
      <c r="AD154" s="257" t="s">
        <v>234</v>
      </c>
      <c r="AE154" s="35" t="s">
        <v>234</v>
      </c>
      <c r="AF154" s="35" t="s">
        <v>234</v>
      </c>
      <c r="AG154" s="35" t="s">
        <v>234</v>
      </c>
      <c r="AH154" s="70" t="s">
        <v>234</v>
      </c>
    </row>
    <row r="155" spans="1:34" ht="18" customHeight="1" x14ac:dyDescent="0.25">
      <c r="A155" s="455"/>
      <c r="B155" s="264" t="s">
        <v>64</v>
      </c>
      <c r="C155" s="69">
        <v>72.53</v>
      </c>
      <c r="D155" s="35">
        <v>72.53</v>
      </c>
      <c r="E155" s="35">
        <v>72.88</v>
      </c>
      <c r="F155" s="35">
        <v>73.400000000000006</v>
      </c>
      <c r="G155" s="256">
        <v>-0.09</v>
      </c>
      <c r="H155" s="35">
        <v>-0.09</v>
      </c>
      <c r="I155" s="35">
        <v>-7.0000000000000007E-2</v>
      </c>
      <c r="J155" s="257">
        <v>-0.14000000000000001</v>
      </c>
      <c r="K155" s="256">
        <v>2.5299999999999998</v>
      </c>
      <c r="L155" s="35">
        <v>2.5299999999999998</v>
      </c>
      <c r="M155" s="35">
        <v>2.4</v>
      </c>
      <c r="N155" s="257">
        <v>1.48</v>
      </c>
      <c r="O155" s="256">
        <v>2.52</v>
      </c>
      <c r="P155" s="35">
        <v>2.52</v>
      </c>
      <c r="Q155" s="35">
        <v>2.42</v>
      </c>
      <c r="R155" s="257">
        <v>1.55</v>
      </c>
      <c r="S155" s="35" t="s">
        <v>234</v>
      </c>
      <c r="T155" s="35" t="s">
        <v>234</v>
      </c>
      <c r="U155" s="35" t="s">
        <v>234</v>
      </c>
      <c r="V155" s="257" t="s">
        <v>234</v>
      </c>
      <c r="W155" s="256" t="s">
        <v>234</v>
      </c>
      <c r="X155" s="35" t="s">
        <v>234</v>
      </c>
      <c r="Y155" s="35" t="s">
        <v>234</v>
      </c>
      <c r="Z155" s="257" t="s">
        <v>234</v>
      </c>
      <c r="AA155" s="256" t="s">
        <v>234</v>
      </c>
      <c r="AB155" s="35" t="s">
        <v>234</v>
      </c>
      <c r="AC155" s="35" t="s">
        <v>234</v>
      </c>
      <c r="AD155" s="257" t="s">
        <v>234</v>
      </c>
      <c r="AE155" s="35" t="s">
        <v>234</v>
      </c>
      <c r="AF155" s="35" t="s">
        <v>234</v>
      </c>
      <c r="AG155" s="35" t="s">
        <v>234</v>
      </c>
      <c r="AH155" s="70" t="s">
        <v>234</v>
      </c>
    </row>
    <row r="156" spans="1:34" ht="18" customHeight="1" x14ac:dyDescent="0.25">
      <c r="A156" s="455"/>
      <c r="B156" s="264" t="s">
        <v>65</v>
      </c>
      <c r="C156" s="69">
        <v>72.72</v>
      </c>
      <c r="D156" s="35">
        <v>72.72</v>
      </c>
      <c r="E156" s="35">
        <v>73.010000000000005</v>
      </c>
      <c r="F156" s="35">
        <v>73.47</v>
      </c>
      <c r="G156" s="256">
        <v>0.26</v>
      </c>
      <c r="H156" s="35">
        <v>0.26</v>
      </c>
      <c r="I156" s="35">
        <v>0.18</v>
      </c>
      <c r="J156" s="257">
        <v>0.09</v>
      </c>
      <c r="K156" s="256">
        <v>2.8</v>
      </c>
      <c r="L156" s="35">
        <v>2.8</v>
      </c>
      <c r="M156" s="35">
        <v>2.58</v>
      </c>
      <c r="N156" s="257">
        <v>1.58</v>
      </c>
      <c r="O156" s="256">
        <v>2.89</v>
      </c>
      <c r="P156" s="35">
        <v>2.89</v>
      </c>
      <c r="Q156" s="35">
        <v>2.66</v>
      </c>
      <c r="R156" s="257">
        <v>1.69</v>
      </c>
      <c r="S156" s="35" t="s">
        <v>234</v>
      </c>
      <c r="T156" s="35" t="s">
        <v>234</v>
      </c>
      <c r="U156" s="35" t="s">
        <v>234</v>
      </c>
      <c r="V156" s="257" t="s">
        <v>234</v>
      </c>
      <c r="W156" s="256" t="s">
        <v>234</v>
      </c>
      <c r="X156" s="35" t="s">
        <v>234</v>
      </c>
      <c r="Y156" s="35" t="s">
        <v>234</v>
      </c>
      <c r="Z156" s="257" t="s">
        <v>234</v>
      </c>
      <c r="AA156" s="256" t="s">
        <v>234</v>
      </c>
      <c r="AB156" s="35" t="s">
        <v>234</v>
      </c>
      <c r="AC156" s="35" t="s">
        <v>234</v>
      </c>
      <c r="AD156" s="257" t="s">
        <v>234</v>
      </c>
      <c r="AE156" s="35" t="s">
        <v>234</v>
      </c>
      <c r="AF156" s="35" t="s">
        <v>234</v>
      </c>
      <c r="AG156" s="35" t="s">
        <v>234</v>
      </c>
      <c r="AH156" s="70" t="s">
        <v>234</v>
      </c>
    </row>
    <row r="157" spans="1:34" ht="18" customHeight="1" x14ac:dyDescent="0.25">
      <c r="A157" s="456"/>
      <c r="B157" s="265" t="s">
        <v>66</v>
      </c>
      <c r="C157" s="75">
        <v>73.27</v>
      </c>
      <c r="D157" s="76">
        <v>73.27</v>
      </c>
      <c r="E157" s="76">
        <v>73.459999999999994</v>
      </c>
      <c r="F157" s="76">
        <v>73.84</v>
      </c>
      <c r="G157" s="258">
        <v>0.76</v>
      </c>
      <c r="H157" s="76">
        <v>0.76</v>
      </c>
      <c r="I157" s="76">
        <v>0.62</v>
      </c>
      <c r="J157" s="259">
        <v>0.5</v>
      </c>
      <c r="K157" s="258">
        <v>3.58</v>
      </c>
      <c r="L157" s="76">
        <v>3.58</v>
      </c>
      <c r="M157" s="76">
        <v>3.22</v>
      </c>
      <c r="N157" s="259">
        <v>2.09</v>
      </c>
      <c r="O157" s="258">
        <v>3.58</v>
      </c>
      <c r="P157" s="76">
        <v>3.58</v>
      </c>
      <c r="Q157" s="76">
        <v>3.22</v>
      </c>
      <c r="R157" s="259">
        <v>2.09</v>
      </c>
      <c r="S157" s="76" t="s">
        <v>234</v>
      </c>
      <c r="T157" s="76" t="s">
        <v>234</v>
      </c>
      <c r="U157" s="76" t="s">
        <v>234</v>
      </c>
      <c r="V157" s="259" t="s">
        <v>234</v>
      </c>
      <c r="W157" s="258" t="s">
        <v>234</v>
      </c>
      <c r="X157" s="76" t="s">
        <v>234</v>
      </c>
      <c r="Y157" s="76" t="s">
        <v>234</v>
      </c>
      <c r="Z157" s="259" t="s">
        <v>234</v>
      </c>
      <c r="AA157" s="258" t="s">
        <v>234</v>
      </c>
      <c r="AB157" s="76" t="s">
        <v>234</v>
      </c>
      <c r="AC157" s="76" t="s">
        <v>234</v>
      </c>
      <c r="AD157" s="259" t="s">
        <v>234</v>
      </c>
      <c r="AE157" s="76" t="s">
        <v>234</v>
      </c>
      <c r="AF157" s="76" t="s">
        <v>234</v>
      </c>
      <c r="AG157" s="76" t="s">
        <v>234</v>
      </c>
      <c r="AH157" s="77" t="s">
        <v>234</v>
      </c>
    </row>
    <row r="158" spans="1:34" ht="18" customHeight="1" x14ac:dyDescent="0.25">
      <c r="A158" s="454" t="s">
        <v>110</v>
      </c>
      <c r="B158" s="263" t="s">
        <v>55</v>
      </c>
      <c r="C158" s="71">
        <v>74.05</v>
      </c>
      <c r="D158" s="72">
        <v>74.05</v>
      </c>
      <c r="E158" s="72">
        <v>74.12</v>
      </c>
      <c r="F158" s="72">
        <v>74.290000000000006</v>
      </c>
      <c r="G158" s="254">
        <v>1.07</v>
      </c>
      <c r="H158" s="72">
        <v>1.07</v>
      </c>
      <c r="I158" s="72">
        <v>0.89</v>
      </c>
      <c r="J158" s="255">
        <v>0.61</v>
      </c>
      <c r="K158" s="254">
        <v>1.07</v>
      </c>
      <c r="L158" s="72">
        <v>1.07</v>
      </c>
      <c r="M158" s="74">
        <v>0.89</v>
      </c>
      <c r="N158" s="255">
        <v>0.61</v>
      </c>
      <c r="O158" s="254">
        <v>3.8</v>
      </c>
      <c r="P158" s="72">
        <v>3.8</v>
      </c>
      <c r="Q158" s="72">
        <v>3.45</v>
      </c>
      <c r="R158" s="255">
        <v>2.34</v>
      </c>
      <c r="S158" s="72" t="s">
        <v>234</v>
      </c>
      <c r="T158" s="72" t="s">
        <v>234</v>
      </c>
      <c r="U158" s="72" t="s">
        <v>234</v>
      </c>
      <c r="V158" s="255" t="s">
        <v>234</v>
      </c>
      <c r="W158" s="254" t="s">
        <v>234</v>
      </c>
      <c r="X158" s="72" t="s">
        <v>234</v>
      </c>
      <c r="Y158" s="72" t="s">
        <v>234</v>
      </c>
      <c r="Z158" s="255" t="s">
        <v>234</v>
      </c>
      <c r="AA158" s="254" t="s">
        <v>234</v>
      </c>
      <c r="AB158" s="72" t="s">
        <v>234</v>
      </c>
      <c r="AC158" s="72" t="s">
        <v>234</v>
      </c>
      <c r="AD158" s="255" t="s">
        <v>234</v>
      </c>
      <c r="AE158" s="72" t="s">
        <v>234</v>
      </c>
      <c r="AF158" s="72" t="s">
        <v>234</v>
      </c>
      <c r="AG158" s="72" t="s">
        <v>234</v>
      </c>
      <c r="AH158" s="73" t="s">
        <v>234</v>
      </c>
    </row>
    <row r="159" spans="1:34" ht="18" customHeight="1" x14ac:dyDescent="0.25">
      <c r="A159" s="455"/>
      <c r="B159" s="264" t="s">
        <v>56</v>
      </c>
      <c r="C159" s="69">
        <v>74.489999999999995</v>
      </c>
      <c r="D159" s="35">
        <v>74.489999999999995</v>
      </c>
      <c r="E159" s="35">
        <v>74.55</v>
      </c>
      <c r="F159" s="35">
        <v>74.8</v>
      </c>
      <c r="G159" s="256">
        <v>0.59</v>
      </c>
      <c r="H159" s="35">
        <v>0.59</v>
      </c>
      <c r="I159" s="35">
        <v>0.59</v>
      </c>
      <c r="J159" s="257">
        <v>0.69</v>
      </c>
      <c r="K159" s="256">
        <v>1.67</v>
      </c>
      <c r="L159" s="35">
        <v>1.67</v>
      </c>
      <c r="M159" s="35">
        <v>1.48</v>
      </c>
      <c r="N159" s="257">
        <v>1.31</v>
      </c>
      <c r="O159" s="256">
        <v>3.59</v>
      </c>
      <c r="P159" s="35">
        <v>3.59</v>
      </c>
      <c r="Q159" s="35">
        <v>3.19</v>
      </c>
      <c r="R159" s="257">
        <v>2.15</v>
      </c>
      <c r="S159" s="35" t="s">
        <v>234</v>
      </c>
      <c r="T159" s="35" t="s">
        <v>234</v>
      </c>
      <c r="U159" s="35" t="s">
        <v>234</v>
      </c>
      <c r="V159" s="257" t="s">
        <v>234</v>
      </c>
      <c r="W159" s="256" t="s">
        <v>234</v>
      </c>
      <c r="X159" s="35" t="s">
        <v>234</v>
      </c>
      <c r="Y159" s="35" t="s">
        <v>234</v>
      </c>
      <c r="Z159" s="257" t="s">
        <v>234</v>
      </c>
      <c r="AA159" s="256" t="s">
        <v>234</v>
      </c>
      <c r="AB159" s="35" t="s">
        <v>234</v>
      </c>
      <c r="AC159" s="35" t="s">
        <v>234</v>
      </c>
      <c r="AD159" s="257" t="s">
        <v>234</v>
      </c>
      <c r="AE159" s="35" t="s">
        <v>234</v>
      </c>
      <c r="AF159" s="35" t="s">
        <v>234</v>
      </c>
      <c r="AG159" s="35" t="s">
        <v>234</v>
      </c>
      <c r="AH159" s="70" t="s">
        <v>234</v>
      </c>
    </row>
    <row r="160" spans="1:34" ht="18" customHeight="1" x14ac:dyDescent="0.25">
      <c r="A160" s="455"/>
      <c r="B160" s="264" t="s">
        <v>57</v>
      </c>
      <c r="C160" s="69">
        <v>74.67</v>
      </c>
      <c r="D160" s="35">
        <v>74.67</v>
      </c>
      <c r="E160" s="35">
        <v>74.77</v>
      </c>
      <c r="F160" s="35">
        <v>75</v>
      </c>
      <c r="G160" s="256">
        <v>0.24</v>
      </c>
      <c r="H160" s="35">
        <v>0.24</v>
      </c>
      <c r="I160" s="35">
        <v>0.28999999999999998</v>
      </c>
      <c r="J160" s="257">
        <v>0.26</v>
      </c>
      <c r="K160" s="256">
        <v>1.91</v>
      </c>
      <c r="L160" s="35">
        <v>1.91</v>
      </c>
      <c r="M160" s="35">
        <v>1.78</v>
      </c>
      <c r="N160" s="257">
        <v>1.57</v>
      </c>
      <c r="O160" s="256">
        <v>3.47</v>
      </c>
      <c r="P160" s="35">
        <v>3.47</v>
      </c>
      <c r="Q160" s="35">
        <v>3.25</v>
      </c>
      <c r="R160" s="257">
        <v>2.2999999999999998</v>
      </c>
      <c r="S160" s="35" t="s">
        <v>234</v>
      </c>
      <c r="T160" s="35" t="s">
        <v>234</v>
      </c>
      <c r="U160" s="35" t="s">
        <v>234</v>
      </c>
      <c r="V160" s="257" t="s">
        <v>234</v>
      </c>
      <c r="W160" s="256" t="s">
        <v>234</v>
      </c>
      <c r="X160" s="35" t="s">
        <v>234</v>
      </c>
      <c r="Y160" s="35" t="s">
        <v>234</v>
      </c>
      <c r="Z160" s="257" t="s">
        <v>234</v>
      </c>
      <c r="AA160" s="256" t="s">
        <v>234</v>
      </c>
      <c r="AB160" s="35" t="s">
        <v>234</v>
      </c>
      <c r="AC160" s="35" t="s">
        <v>234</v>
      </c>
      <c r="AD160" s="257" t="s">
        <v>234</v>
      </c>
      <c r="AE160" s="35" t="s">
        <v>234</v>
      </c>
      <c r="AF160" s="35" t="s">
        <v>234</v>
      </c>
      <c r="AG160" s="35" t="s">
        <v>234</v>
      </c>
      <c r="AH160" s="70" t="s">
        <v>234</v>
      </c>
    </row>
    <row r="161" spans="1:34" ht="18" customHeight="1" x14ac:dyDescent="0.25">
      <c r="A161" s="455"/>
      <c r="B161" s="264" t="s">
        <v>58</v>
      </c>
      <c r="C161" s="69">
        <v>74.760000000000005</v>
      </c>
      <c r="D161" s="35">
        <v>74.760000000000005</v>
      </c>
      <c r="E161" s="35">
        <v>74.86</v>
      </c>
      <c r="F161" s="35">
        <v>75.08</v>
      </c>
      <c r="G161" s="256">
        <v>0.12</v>
      </c>
      <c r="H161" s="35">
        <v>0.12</v>
      </c>
      <c r="I161" s="35">
        <v>0.12</v>
      </c>
      <c r="J161" s="257">
        <v>0.11</v>
      </c>
      <c r="K161" s="256">
        <v>2.0299999999999998</v>
      </c>
      <c r="L161" s="35">
        <v>2.0299999999999998</v>
      </c>
      <c r="M161" s="35">
        <v>1.9</v>
      </c>
      <c r="N161" s="257">
        <v>1.68</v>
      </c>
      <c r="O161" s="256">
        <v>2.97</v>
      </c>
      <c r="P161" s="35">
        <v>2.97</v>
      </c>
      <c r="Q161" s="35">
        <v>2.92</v>
      </c>
      <c r="R161" s="257">
        <v>2.2400000000000002</v>
      </c>
      <c r="S161" s="35" t="s">
        <v>234</v>
      </c>
      <c r="T161" s="35" t="s">
        <v>234</v>
      </c>
      <c r="U161" s="35" t="s">
        <v>234</v>
      </c>
      <c r="V161" s="257" t="s">
        <v>234</v>
      </c>
      <c r="W161" s="256" t="s">
        <v>234</v>
      </c>
      <c r="X161" s="35" t="s">
        <v>234</v>
      </c>
      <c r="Y161" s="35" t="s">
        <v>234</v>
      </c>
      <c r="Z161" s="257" t="s">
        <v>234</v>
      </c>
      <c r="AA161" s="256" t="s">
        <v>234</v>
      </c>
      <c r="AB161" s="35" t="s">
        <v>234</v>
      </c>
      <c r="AC161" s="35" t="s">
        <v>234</v>
      </c>
      <c r="AD161" s="257" t="s">
        <v>234</v>
      </c>
      <c r="AE161" s="35" t="s">
        <v>234</v>
      </c>
      <c r="AF161" s="35" t="s">
        <v>234</v>
      </c>
      <c r="AG161" s="35" t="s">
        <v>234</v>
      </c>
      <c r="AH161" s="70" t="s">
        <v>234</v>
      </c>
    </row>
    <row r="162" spans="1:34" ht="18" customHeight="1" x14ac:dyDescent="0.25">
      <c r="A162" s="455"/>
      <c r="B162" s="264" t="s">
        <v>59</v>
      </c>
      <c r="C162" s="69">
        <v>75.06</v>
      </c>
      <c r="D162" s="35">
        <v>75.06</v>
      </c>
      <c r="E162" s="35">
        <v>75.06</v>
      </c>
      <c r="F162" s="35">
        <v>75.16</v>
      </c>
      <c r="G162" s="256">
        <v>0.4</v>
      </c>
      <c r="H162" s="35">
        <v>0.4</v>
      </c>
      <c r="I162" s="35">
        <v>0.26</v>
      </c>
      <c r="J162" s="257">
        <v>0.12</v>
      </c>
      <c r="K162" s="256">
        <v>2.44</v>
      </c>
      <c r="L162" s="35">
        <v>2.44</v>
      </c>
      <c r="M162" s="35">
        <v>2.17</v>
      </c>
      <c r="N162" s="257">
        <v>1.8</v>
      </c>
      <c r="O162" s="256">
        <v>3.29</v>
      </c>
      <c r="P162" s="35">
        <v>3.29</v>
      </c>
      <c r="Q162" s="35">
        <v>3.04</v>
      </c>
      <c r="R162" s="257">
        <v>2.33</v>
      </c>
      <c r="S162" s="35" t="s">
        <v>234</v>
      </c>
      <c r="T162" s="35" t="s">
        <v>234</v>
      </c>
      <c r="U162" s="35" t="s">
        <v>234</v>
      </c>
      <c r="V162" s="257" t="s">
        <v>234</v>
      </c>
      <c r="W162" s="256" t="s">
        <v>234</v>
      </c>
      <c r="X162" s="35" t="s">
        <v>234</v>
      </c>
      <c r="Y162" s="35" t="s">
        <v>234</v>
      </c>
      <c r="Z162" s="257" t="s">
        <v>234</v>
      </c>
      <c r="AA162" s="256" t="s">
        <v>234</v>
      </c>
      <c r="AB162" s="35" t="s">
        <v>234</v>
      </c>
      <c r="AC162" s="35" t="s">
        <v>234</v>
      </c>
      <c r="AD162" s="257" t="s">
        <v>234</v>
      </c>
      <c r="AE162" s="35" t="s">
        <v>234</v>
      </c>
      <c r="AF162" s="35" t="s">
        <v>234</v>
      </c>
      <c r="AG162" s="35" t="s">
        <v>234</v>
      </c>
      <c r="AH162" s="70" t="s">
        <v>234</v>
      </c>
    </row>
    <row r="163" spans="1:34" ht="18" customHeight="1" x14ac:dyDescent="0.25">
      <c r="A163" s="455"/>
      <c r="B163" s="264" t="s">
        <v>60</v>
      </c>
      <c r="C163" s="69">
        <v>75.28</v>
      </c>
      <c r="D163" s="35">
        <v>75.28</v>
      </c>
      <c r="E163" s="35">
        <v>75.33</v>
      </c>
      <c r="F163" s="35">
        <v>75.319999999999993</v>
      </c>
      <c r="G163" s="256">
        <v>0.28999999999999998</v>
      </c>
      <c r="H163" s="35">
        <v>0.28999999999999998</v>
      </c>
      <c r="I163" s="35">
        <v>0.36</v>
      </c>
      <c r="J163" s="257">
        <v>0.21</v>
      </c>
      <c r="K163" s="256">
        <v>2.74</v>
      </c>
      <c r="L163" s="35">
        <v>2.74</v>
      </c>
      <c r="M163" s="35">
        <v>2.54</v>
      </c>
      <c r="N163" s="257">
        <v>2.0099999999999998</v>
      </c>
      <c r="O163" s="256">
        <v>3.54</v>
      </c>
      <c r="P163" s="35">
        <v>3.54</v>
      </c>
      <c r="Q163" s="35">
        <v>3.25</v>
      </c>
      <c r="R163" s="257">
        <v>2.5</v>
      </c>
      <c r="S163" s="35" t="s">
        <v>234</v>
      </c>
      <c r="T163" s="35" t="s">
        <v>234</v>
      </c>
      <c r="U163" s="35" t="s">
        <v>234</v>
      </c>
      <c r="V163" s="257" t="s">
        <v>234</v>
      </c>
      <c r="W163" s="256" t="s">
        <v>234</v>
      </c>
      <c r="X163" s="35" t="s">
        <v>234</v>
      </c>
      <c r="Y163" s="35" t="s">
        <v>234</v>
      </c>
      <c r="Z163" s="257" t="s">
        <v>234</v>
      </c>
      <c r="AA163" s="256" t="s">
        <v>234</v>
      </c>
      <c r="AB163" s="35" t="s">
        <v>234</v>
      </c>
      <c r="AC163" s="35" t="s">
        <v>234</v>
      </c>
      <c r="AD163" s="257" t="s">
        <v>234</v>
      </c>
      <c r="AE163" s="35" t="s">
        <v>234</v>
      </c>
      <c r="AF163" s="35" t="s">
        <v>234</v>
      </c>
      <c r="AG163" s="35" t="s">
        <v>234</v>
      </c>
      <c r="AH163" s="70" t="s">
        <v>234</v>
      </c>
    </row>
    <row r="164" spans="1:34" ht="18" customHeight="1" x14ac:dyDescent="0.25">
      <c r="A164" s="455"/>
      <c r="B164" s="264" t="s">
        <v>61</v>
      </c>
      <c r="C164" s="69">
        <v>75.41</v>
      </c>
      <c r="D164" s="35">
        <v>75.41</v>
      </c>
      <c r="E164" s="35">
        <v>75.430000000000007</v>
      </c>
      <c r="F164" s="35">
        <v>75.37</v>
      </c>
      <c r="G164" s="256">
        <v>0.18</v>
      </c>
      <c r="H164" s="35">
        <v>0.18</v>
      </c>
      <c r="I164" s="35">
        <v>0.13</v>
      </c>
      <c r="J164" s="257">
        <v>0.06</v>
      </c>
      <c r="K164" s="256">
        <v>2.92</v>
      </c>
      <c r="L164" s="35">
        <v>2.92</v>
      </c>
      <c r="M164" s="35">
        <v>2.68</v>
      </c>
      <c r="N164" s="257">
        <v>2.0699999999999998</v>
      </c>
      <c r="O164" s="256">
        <v>3.82</v>
      </c>
      <c r="P164" s="35">
        <v>3.82</v>
      </c>
      <c r="Q164" s="35">
        <v>3.43</v>
      </c>
      <c r="R164" s="257">
        <v>2.5</v>
      </c>
      <c r="S164" s="35" t="s">
        <v>234</v>
      </c>
      <c r="T164" s="35" t="s">
        <v>234</v>
      </c>
      <c r="U164" s="35" t="s">
        <v>234</v>
      </c>
      <c r="V164" s="257" t="s">
        <v>234</v>
      </c>
      <c r="W164" s="256" t="s">
        <v>234</v>
      </c>
      <c r="X164" s="35" t="s">
        <v>234</v>
      </c>
      <c r="Y164" s="35" t="s">
        <v>234</v>
      </c>
      <c r="Z164" s="257" t="s">
        <v>234</v>
      </c>
      <c r="AA164" s="256" t="s">
        <v>234</v>
      </c>
      <c r="AB164" s="35" t="s">
        <v>234</v>
      </c>
      <c r="AC164" s="35" t="s">
        <v>234</v>
      </c>
      <c r="AD164" s="257" t="s">
        <v>234</v>
      </c>
      <c r="AE164" s="35" t="s">
        <v>234</v>
      </c>
      <c r="AF164" s="35" t="s">
        <v>234</v>
      </c>
      <c r="AG164" s="35" t="s">
        <v>234</v>
      </c>
      <c r="AH164" s="70" t="s">
        <v>234</v>
      </c>
    </row>
    <row r="165" spans="1:34" ht="18" customHeight="1" x14ac:dyDescent="0.25">
      <c r="A165" s="455"/>
      <c r="B165" s="264" t="s">
        <v>62</v>
      </c>
      <c r="C165" s="69">
        <v>75.47</v>
      </c>
      <c r="D165" s="35">
        <v>75.47</v>
      </c>
      <c r="E165" s="35">
        <v>75.36</v>
      </c>
      <c r="F165" s="35">
        <v>75.349999999999994</v>
      </c>
      <c r="G165" s="256">
        <v>7.0000000000000007E-2</v>
      </c>
      <c r="H165" s="35">
        <v>7.0000000000000007E-2</v>
      </c>
      <c r="I165" s="35">
        <v>-0.09</v>
      </c>
      <c r="J165" s="257">
        <v>-0.03</v>
      </c>
      <c r="K165" s="256">
        <v>3</v>
      </c>
      <c r="L165" s="35">
        <v>3</v>
      </c>
      <c r="M165" s="35">
        <v>2.58</v>
      </c>
      <c r="N165" s="257">
        <v>2.04</v>
      </c>
      <c r="O165" s="256">
        <v>3.77</v>
      </c>
      <c r="P165" s="35">
        <v>3.77</v>
      </c>
      <c r="Q165" s="35">
        <v>3.22</v>
      </c>
      <c r="R165" s="257">
        <v>2.38</v>
      </c>
      <c r="S165" s="35" t="s">
        <v>234</v>
      </c>
      <c r="T165" s="35" t="s">
        <v>234</v>
      </c>
      <c r="U165" s="35" t="s">
        <v>234</v>
      </c>
      <c r="V165" s="257" t="s">
        <v>234</v>
      </c>
      <c r="W165" s="256" t="s">
        <v>234</v>
      </c>
      <c r="X165" s="35" t="s">
        <v>234</v>
      </c>
      <c r="Y165" s="35" t="s">
        <v>234</v>
      </c>
      <c r="Z165" s="257" t="s">
        <v>234</v>
      </c>
      <c r="AA165" s="256" t="s">
        <v>234</v>
      </c>
      <c r="AB165" s="35" t="s">
        <v>234</v>
      </c>
      <c r="AC165" s="35" t="s">
        <v>234</v>
      </c>
      <c r="AD165" s="257" t="s">
        <v>234</v>
      </c>
      <c r="AE165" s="35" t="s">
        <v>234</v>
      </c>
      <c r="AF165" s="35" t="s">
        <v>234</v>
      </c>
      <c r="AG165" s="35" t="s">
        <v>234</v>
      </c>
      <c r="AH165" s="70" t="s">
        <v>234</v>
      </c>
    </row>
    <row r="166" spans="1:34" ht="18" customHeight="1" x14ac:dyDescent="0.25">
      <c r="A166" s="455"/>
      <c r="B166" s="264" t="s">
        <v>63</v>
      </c>
      <c r="C166" s="69">
        <v>75.75</v>
      </c>
      <c r="D166" s="35">
        <v>75.75</v>
      </c>
      <c r="E166" s="35">
        <v>75.59</v>
      </c>
      <c r="F166" s="35">
        <v>75.48</v>
      </c>
      <c r="G166" s="256">
        <v>0.38</v>
      </c>
      <c r="H166" s="35">
        <v>0.38</v>
      </c>
      <c r="I166" s="35">
        <v>0.3</v>
      </c>
      <c r="J166" s="257">
        <v>0.17</v>
      </c>
      <c r="K166" s="256">
        <v>3.39</v>
      </c>
      <c r="L166" s="35">
        <v>3.39</v>
      </c>
      <c r="M166" s="35">
        <v>2.89</v>
      </c>
      <c r="N166" s="257">
        <v>2.2200000000000002</v>
      </c>
      <c r="O166" s="256">
        <v>4.34</v>
      </c>
      <c r="P166" s="35">
        <v>4.34</v>
      </c>
      <c r="Q166" s="35">
        <v>3.65</v>
      </c>
      <c r="R166" s="257">
        <v>2.69</v>
      </c>
      <c r="S166" s="35" t="s">
        <v>234</v>
      </c>
      <c r="T166" s="35" t="s">
        <v>234</v>
      </c>
      <c r="U166" s="35" t="s">
        <v>234</v>
      </c>
      <c r="V166" s="257" t="s">
        <v>234</v>
      </c>
      <c r="W166" s="256" t="s">
        <v>234</v>
      </c>
      <c r="X166" s="35" t="s">
        <v>234</v>
      </c>
      <c r="Y166" s="35" t="s">
        <v>234</v>
      </c>
      <c r="Z166" s="257" t="s">
        <v>234</v>
      </c>
      <c r="AA166" s="256" t="s">
        <v>234</v>
      </c>
      <c r="AB166" s="35" t="s">
        <v>234</v>
      </c>
      <c r="AC166" s="35" t="s">
        <v>234</v>
      </c>
      <c r="AD166" s="257" t="s">
        <v>234</v>
      </c>
      <c r="AE166" s="35" t="s">
        <v>234</v>
      </c>
      <c r="AF166" s="35" t="s">
        <v>234</v>
      </c>
      <c r="AG166" s="35" t="s">
        <v>234</v>
      </c>
      <c r="AH166" s="70" t="s">
        <v>234</v>
      </c>
    </row>
    <row r="167" spans="1:34" ht="18" customHeight="1" x14ac:dyDescent="0.25">
      <c r="A167" s="455"/>
      <c r="B167" s="264" t="s">
        <v>64</v>
      </c>
      <c r="C167" s="69">
        <v>75.98</v>
      </c>
      <c r="D167" s="35">
        <v>75.98</v>
      </c>
      <c r="E167" s="35">
        <v>75.7</v>
      </c>
      <c r="F167" s="35">
        <v>75.540000000000006</v>
      </c>
      <c r="G167" s="256">
        <v>0.3</v>
      </c>
      <c r="H167" s="35">
        <v>0.3</v>
      </c>
      <c r="I167" s="35">
        <v>0.15</v>
      </c>
      <c r="J167" s="257">
        <v>0.09</v>
      </c>
      <c r="K167" s="256">
        <v>3.7</v>
      </c>
      <c r="L167" s="35">
        <v>3.7</v>
      </c>
      <c r="M167" s="35">
        <v>3.05</v>
      </c>
      <c r="N167" s="257">
        <v>2.31</v>
      </c>
      <c r="O167" s="256">
        <v>4.76</v>
      </c>
      <c r="P167" s="35">
        <v>4.76</v>
      </c>
      <c r="Q167" s="35">
        <v>3.88</v>
      </c>
      <c r="R167" s="257">
        <v>2.92</v>
      </c>
      <c r="S167" s="35" t="s">
        <v>234</v>
      </c>
      <c r="T167" s="35" t="s">
        <v>234</v>
      </c>
      <c r="U167" s="35" t="s">
        <v>234</v>
      </c>
      <c r="V167" s="257" t="s">
        <v>234</v>
      </c>
      <c r="W167" s="256" t="s">
        <v>234</v>
      </c>
      <c r="X167" s="35" t="s">
        <v>234</v>
      </c>
      <c r="Y167" s="35" t="s">
        <v>234</v>
      </c>
      <c r="Z167" s="257" t="s">
        <v>234</v>
      </c>
      <c r="AA167" s="256" t="s">
        <v>234</v>
      </c>
      <c r="AB167" s="35" t="s">
        <v>234</v>
      </c>
      <c r="AC167" s="35" t="s">
        <v>234</v>
      </c>
      <c r="AD167" s="257" t="s">
        <v>234</v>
      </c>
      <c r="AE167" s="35" t="s">
        <v>234</v>
      </c>
      <c r="AF167" s="35" t="s">
        <v>234</v>
      </c>
      <c r="AG167" s="35" t="s">
        <v>234</v>
      </c>
      <c r="AH167" s="70" t="s">
        <v>234</v>
      </c>
    </row>
    <row r="168" spans="1:34" ht="18" customHeight="1" x14ac:dyDescent="0.25">
      <c r="A168" s="455"/>
      <c r="B168" s="264" t="s">
        <v>65</v>
      </c>
      <c r="C168" s="69">
        <v>76.13</v>
      </c>
      <c r="D168" s="35">
        <v>76.13</v>
      </c>
      <c r="E168" s="35">
        <v>75.790000000000006</v>
      </c>
      <c r="F168" s="35">
        <v>75.599999999999994</v>
      </c>
      <c r="G168" s="256">
        <v>0.2</v>
      </c>
      <c r="H168" s="35">
        <v>0.2</v>
      </c>
      <c r="I168" s="35">
        <v>0.12</v>
      </c>
      <c r="J168" s="257">
        <v>0.08</v>
      </c>
      <c r="K168" s="256">
        <v>3.91</v>
      </c>
      <c r="L168" s="35">
        <v>3.91</v>
      </c>
      <c r="M168" s="35">
        <v>3.17</v>
      </c>
      <c r="N168" s="257">
        <v>2.39</v>
      </c>
      <c r="O168" s="256">
        <v>4.7</v>
      </c>
      <c r="P168" s="35">
        <v>4.7</v>
      </c>
      <c r="Q168" s="35">
        <v>3.81</v>
      </c>
      <c r="R168" s="257">
        <v>2.91</v>
      </c>
      <c r="S168" s="35" t="s">
        <v>234</v>
      </c>
      <c r="T168" s="35" t="s">
        <v>234</v>
      </c>
      <c r="U168" s="35" t="s">
        <v>234</v>
      </c>
      <c r="V168" s="257" t="s">
        <v>234</v>
      </c>
      <c r="W168" s="256" t="s">
        <v>234</v>
      </c>
      <c r="X168" s="35" t="s">
        <v>234</v>
      </c>
      <c r="Y168" s="35" t="s">
        <v>234</v>
      </c>
      <c r="Z168" s="257" t="s">
        <v>234</v>
      </c>
      <c r="AA168" s="256" t="s">
        <v>234</v>
      </c>
      <c r="AB168" s="35" t="s">
        <v>234</v>
      </c>
      <c r="AC168" s="35" t="s">
        <v>234</v>
      </c>
      <c r="AD168" s="257" t="s">
        <v>234</v>
      </c>
      <c r="AE168" s="35" t="s">
        <v>234</v>
      </c>
      <c r="AF168" s="35" t="s">
        <v>234</v>
      </c>
      <c r="AG168" s="35" t="s">
        <v>234</v>
      </c>
      <c r="AH168" s="70" t="s">
        <v>234</v>
      </c>
    </row>
    <row r="169" spans="1:34" ht="18" customHeight="1" x14ac:dyDescent="0.25">
      <c r="A169" s="456"/>
      <c r="B169" s="265" t="s">
        <v>66</v>
      </c>
      <c r="C169" s="75">
        <v>76.45</v>
      </c>
      <c r="D169" s="76">
        <v>76.45</v>
      </c>
      <c r="E169" s="76">
        <v>76.13</v>
      </c>
      <c r="F169" s="76">
        <v>75.83</v>
      </c>
      <c r="G169" s="258">
        <v>0.42</v>
      </c>
      <c r="H169" s="76">
        <v>0.42</v>
      </c>
      <c r="I169" s="76">
        <v>0.45</v>
      </c>
      <c r="J169" s="259">
        <v>0.3</v>
      </c>
      <c r="K169" s="258">
        <v>4.3499999999999996</v>
      </c>
      <c r="L169" s="76">
        <v>4.3499999999999996</v>
      </c>
      <c r="M169" s="76">
        <v>3.63</v>
      </c>
      <c r="N169" s="259">
        <v>2.7</v>
      </c>
      <c r="O169" s="258">
        <v>4.3499999999999996</v>
      </c>
      <c r="P169" s="76">
        <v>4.3499999999999996</v>
      </c>
      <c r="Q169" s="76">
        <v>3.63</v>
      </c>
      <c r="R169" s="259">
        <v>2.7</v>
      </c>
      <c r="S169" s="76" t="s">
        <v>234</v>
      </c>
      <c r="T169" s="76" t="s">
        <v>234</v>
      </c>
      <c r="U169" s="76" t="s">
        <v>234</v>
      </c>
      <c r="V169" s="259" t="s">
        <v>234</v>
      </c>
      <c r="W169" s="258" t="s">
        <v>234</v>
      </c>
      <c r="X169" s="76" t="s">
        <v>234</v>
      </c>
      <c r="Y169" s="76" t="s">
        <v>234</v>
      </c>
      <c r="Z169" s="259" t="s">
        <v>234</v>
      </c>
      <c r="AA169" s="258" t="s">
        <v>234</v>
      </c>
      <c r="AB169" s="76" t="s">
        <v>234</v>
      </c>
      <c r="AC169" s="76" t="s">
        <v>234</v>
      </c>
      <c r="AD169" s="259" t="s">
        <v>234</v>
      </c>
      <c r="AE169" s="76" t="s">
        <v>234</v>
      </c>
      <c r="AF169" s="76" t="s">
        <v>234</v>
      </c>
      <c r="AG169" s="76" t="s">
        <v>234</v>
      </c>
      <c r="AH169" s="77" t="s">
        <v>234</v>
      </c>
    </row>
    <row r="170" spans="1:34" ht="18" customHeight="1" x14ac:dyDescent="0.25">
      <c r="A170" s="454" t="s">
        <v>111</v>
      </c>
      <c r="B170" s="263" t="s">
        <v>55</v>
      </c>
      <c r="C170" s="71">
        <v>77.08</v>
      </c>
      <c r="D170" s="72">
        <v>77.08</v>
      </c>
      <c r="E170" s="72">
        <v>76.680000000000007</v>
      </c>
      <c r="F170" s="72">
        <v>76.260000000000005</v>
      </c>
      <c r="G170" s="254">
        <v>0.82</v>
      </c>
      <c r="H170" s="72">
        <v>0.82</v>
      </c>
      <c r="I170" s="72">
        <v>0.72</v>
      </c>
      <c r="J170" s="255">
        <v>0.56999999999999995</v>
      </c>
      <c r="K170" s="254">
        <v>0.82</v>
      </c>
      <c r="L170" s="72">
        <v>0.82</v>
      </c>
      <c r="M170" s="74">
        <v>0.72</v>
      </c>
      <c r="N170" s="255">
        <v>0.56999999999999995</v>
      </c>
      <c r="O170" s="254">
        <v>4.09</v>
      </c>
      <c r="P170" s="72">
        <v>4.09</v>
      </c>
      <c r="Q170" s="72">
        <v>3.45</v>
      </c>
      <c r="R170" s="255">
        <v>2.65</v>
      </c>
      <c r="S170" s="72" t="s">
        <v>234</v>
      </c>
      <c r="T170" s="72" t="s">
        <v>234</v>
      </c>
      <c r="U170" s="72" t="s">
        <v>234</v>
      </c>
      <c r="V170" s="255" t="s">
        <v>234</v>
      </c>
      <c r="W170" s="254" t="s">
        <v>234</v>
      </c>
      <c r="X170" s="72" t="s">
        <v>234</v>
      </c>
      <c r="Y170" s="72" t="s">
        <v>234</v>
      </c>
      <c r="Z170" s="255" t="s">
        <v>234</v>
      </c>
      <c r="AA170" s="254" t="s">
        <v>234</v>
      </c>
      <c r="AB170" s="72" t="s">
        <v>234</v>
      </c>
      <c r="AC170" s="72" t="s">
        <v>234</v>
      </c>
      <c r="AD170" s="255" t="s">
        <v>234</v>
      </c>
      <c r="AE170" s="72" t="s">
        <v>234</v>
      </c>
      <c r="AF170" s="72" t="s">
        <v>234</v>
      </c>
      <c r="AG170" s="72" t="s">
        <v>234</v>
      </c>
      <c r="AH170" s="73" t="s">
        <v>234</v>
      </c>
    </row>
    <row r="171" spans="1:34" ht="18" customHeight="1" x14ac:dyDescent="0.25">
      <c r="A171" s="455"/>
      <c r="B171" s="264" t="s">
        <v>56</v>
      </c>
      <c r="C171" s="69">
        <v>77.44</v>
      </c>
      <c r="D171" s="35">
        <v>77.44</v>
      </c>
      <c r="E171" s="35">
        <v>77.180000000000007</v>
      </c>
      <c r="F171" s="35">
        <v>76.84</v>
      </c>
      <c r="G171" s="256">
        <v>0.47</v>
      </c>
      <c r="H171" s="35">
        <v>0.47</v>
      </c>
      <c r="I171" s="35">
        <v>0.66</v>
      </c>
      <c r="J171" s="257">
        <v>0.76</v>
      </c>
      <c r="K171" s="256">
        <v>1.29</v>
      </c>
      <c r="L171" s="35">
        <v>1.29</v>
      </c>
      <c r="M171" s="35">
        <v>1.38</v>
      </c>
      <c r="N171" s="257">
        <v>1.34</v>
      </c>
      <c r="O171" s="256">
        <v>3.96</v>
      </c>
      <c r="P171" s="35">
        <v>3.96</v>
      </c>
      <c r="Q171" s="35">
        <v>3.53</v>
      </c>
      <c r="R171" s="257">
        <v>2.73</v>
      </c>
      <c r="S171" s="35" t="s">
        <v>234</v>
      </c>
      <c r="T171" s="35" t="s">
        <v>234</v>
      </c>
      <c r="U171" s="35" t="s">
        <v>234</v>
      </c>
      <c r="V171" s="257" t="s">
        <v>234</v>
      </c>
      <c r="W171" s="256" t="s">
        <v>234</v>
      </c>
      <c r="X171" s="35" t="s">
        <v>234</v>
      </c>
      <c r="Y171" s="35" t="s">
        <v>234</v>
      </c>
      <c r="Z171" s="257" t="s">
        <v>234</v>
      </c>
      <c r="AA171" s="256" t="s">
        <v>234</v>
      </c>
      <c r="AB171" s="35" t="s">
        <v>234</v>
      </c>
      <c r="AC171" s="35" t="s">
        <v>234</v>
      </c>
      <c r="AD171" s="257" t="s">
        <v>234</v>
      </c>
      <c r="AE171" s="35" t="s">
        <v>234</v>
      </c>
      <c r="AF171" s="35" t="s">
        <v>234</v>
      </c>
      <c r="AG171" s="35" t="s">
        <v>234</v>
      </c>
      <c r="AH171" s="70" t="s">
        <v>234</v>
      </c>
    </row>
    <row r="172" spans="1:34" ht="18" customHeight="1" x14ac:dyDescent="0.25">
      <c r="A172" s="455"/>
      <c r="B172" s="264" t="s">
        <v>57</v>
      </c>
      <c r="C172" s="69">
        <v>77.52</v>
      </c>
      <c r="D172" s="35">
        <v>77.52</v>
      </c>
      <c r="E172" s="35">
        <v>77.28</v>
      </c>
      <c r="F172" s="35">
        <v>76.97</v>
      </c>
      <c r="G172" s="256">
        <v>0.1</v>
      </c>
      <c r="H172" s="35">
        <v>0.1</v>
      </c>
      <c r="I172" s="35">
        <v>0.13</v>
      </c>
      <c r="J172" s="257">
        <v>0.16</v>
      </c>
      <c r="K172" s="256">
        <v>1.39</v>
      </c>
      <c r="L172" s="35">
        <v>1.39</v>
      </c>
      <c r="M172" s="35">
        <v>1.51</v>
      </c>
      <c r="N172" s="257">
        <v>1.5</v>
      </c>
      <c r="O172" s="256">
        <v>3.82</v>
      </c>
      <c r="P172" s="35">
        <v>3.82</v>
      </c>
      <c r="Q172" s="35">
        <v>3.35</v>
      </c>
      <c r="R172" s="257">
        <v>2.63</v>
      </c>
      <c r="S172" s="35" t="s">
        <v>234</v>
      </c>
      <c r="T172" s="35" t="s">
        <v>234</v>
      </c>
      <c r="U172" s="35" t="s">
        <v>234</v>
      </c>
      <c r="V172" s="257" t="s">
        <v>234</v>
      </c>
      <c r="W172" s="256" t="s">
        <v>234</v>
      </c>
      <c r="X172" s="35" t="s">
        <v>234</v>
      </c>
      <c r="Y172" s="35" t="s">
        <v>234</v>
      </c>
      <c r="Z172" s="257" t="s">
        <v>234</v>
      </c>
      <c r="AA172" s="256" t="s">
        <v>234</v>
      </c>
      <c r="AB172" s="35" t="s">
        <v>234</v>
      </c>
      <c r="AC172" s="35" t="s">
        <v>234</v>
      </c>
      <c r="AD172" s="257" t="s">
        <v>234</v>
      </c>
      <c r="AE172" s="35" t="s">
        <v>234</v>
      </c>
      <c r="AF172" s="35" t="s">
        <v>234</v>
      </c>
      <c r="AG172" s="35" t="s">
        <v>234</v>
      </c>
      <c r="AH172" s="70" t="s">
        <v>234</v>
      </c>
    </row>
    <row r="173" spans="1:34" ht="18" customHeight="1" x14ac:dyDescent="0.25">
      <c r="A173" s="455"/>
      <c r="B173" s="264" t="s">
        <v>58</v>
      </c>
      <c r="C173" s="69">
        <v>77.67</v>
      </c>
      <c r="D173" s="35">
        <v>77.67</v>
      </c>
      <c r="E173" s="35">
        <v>77.36</v>
      </c>
      <c r="F173" s="35">
        <v>77.09</v>
      </c>
      <c r="G173" s="256">
        <v>0.2</v>
      </c>
      <c r="H173" s="35">
        <v>0.2</v>
      </c>
      <c r="I173" s="35">
        <v>0.11</v>
      </c>
      <c r="J173" s="257">
        <v>0.16</v>
      </c>
      <c r="K173" s="256">
        <v>1.59</v>
      </c>
      <c r="L173" s="35">
        <v>1.59</v>
      </c>
      <c r="M173" s="35">
        <v>1.62</v>
      </c>
      <c r="N173" s="257">
        <v>1.66</v>
      </c>
      <c r="O173" s="256">
        <v>3.9</v>
      </c>
      <c r="P173" s="35">
        <v>3.9</v>
      </c>
      <c r="Q173" s="35">
        <v>3.34</v>
      </c>
      <c r="R173" s="257">
        <v>2.68</v>
      </c>
      <c r="S173" s="35" t="s">
        <v>234</v>
      </c>
      <c r="T173" s="35" t="s">
        <v>234</v>
      </c>
      <c r="U173" s="35" t="s">
        <v>234</v>
      </c>
      <c r="V173" s="257" t="s">
        <v>234</v>
      </c>
      <c r="W173" s="256" t="s">
        <v>234</v>
      </c>
      <c r="X173" s="35" t="s">
        <v>234</v>
      </c>
      <c r="Y173" s="35" t="s">
        <v>234</v>
      </c>
      <c r="Z173" s="257" t="s">
        <v>234</v>
      </c>
      <c r="AA173" s="256" t="s">
        <v>234</v>
      </c>
      <c r="AB173" s="35" t="s">
        <v>234</v>
      </c>
      <c r="AC173" s="35" t="s">
        <v>234</v>
      </c>
      <c r="AD173" s="257" t="s">
        <v>234</v>
      </c>
      <c r="AE173" s="35" t="s">
        <v>234</v>
      </c>
      <c r="AF173" s="35" t="s">
        <v>234</v>
      </c>
      <c r="AG173" s="35" t="s">
        <v>234</v>
      </c>
      <c r="AH173" s="70" t="s">
        <v>234</v>
      </c>
    </row>
    <row r="174" spans="1:34" ht="18" customHeight="1" x14ac:dyDescent="0.25">
      <c r="A174" s="455"/>
      <c r="B174" s="264" t="s">
        <v>59</v>
      </c>
      <c r="C174" s="69">
        <v>78</v>
      </c>
      <c r="D174" s="35">
        <v>78</v>
      </c>
      <c r="E174" s="35">
        <v>77.59</v>
      </c>
      <c r="F174" s="35">
        <v>77.13</v>
      </c>
      <c r="G174" s="256">
        <v>0.43</v>
      </c>
      <c r="H174" s="35">
        <v>0.43</v>
      </c>
      <c r="I174" s="35">
        <v>0.28999999999999998</v>
      </c>
      <c r="J174" s="257">
        <v>0.06</v>
      </c>
      <c r="K174" s="256">
        <v>2.0299999999999998</v>
      </c>
      <c r="L174" s="35">
        <v>2.0299999999999998</v>
      </c>
      <c r="M174" s="35">
        <v>1.91</v>
      </c>
      <c r="N174" s="257">
        <v>1.72</v>
      </c>
      <c r="O174" s="256">
        <v>3.93</v>
      </c>
      <c r="P174" s="35">
        <v>3.93</v>
      </c>
      <c r="Q174" s="35">
        <v>3.37</v>
      </c>
      <c r="R174" s="257">
        <v>2.62</v>
      </c>
      <c r="S174" s="35" t="s">
        <v>234</v>
      </c>
      <c r="T174" s="35" t="s">
        <v>234</v>
      </c>
      <c r="U174" s="35" t="s">
        <v>234</v>
      </c>
      <c r="V174" s="257" t="s">
        <v>234</v>
      </c>
      <c r="W174" s="256" t="s">
        <v>234</v>
      </c>
      <c r="X174" s="35" t="s">
        <v>234</v>
      </c>
      <c r="Y174" s="35" t="s">
        <v>234</v>
      </c>
      <c r="Z174" s="257" t="s">
        <v>234</v>
      </c>
      <c r="AA174" s="256" t="s">
        <v>234</v>
      </c>
      <c r="AB174" s="35" t="s">
        <v>234</v>
      </c>
      <c r="AC174" s="35" t="s">
        <v>234</v>
      </c>
      <c r="AD174" s="257" t="s">
        <v>234</v>
      </c>
      <c r="AE174" s="35" t="s">
        <v>234</v>
      </c>
      <c r="AF174" s="35" t="s">
        <v>234</v>
      </c>
      <c r="AG174" s="35" t="s">
        <v>234</v>
      </c>
      <c r="AH174" s="70" t="s">
        <v>234</v>
      </c>
    </row>
    <row r="175" spans="1:34" ht="18" customHeight="1" x14ac:dyDescent="0.25">
      <c r="A175" s="455"/>
      <c r="B175" s="264" t="s">
        <v>60</v>
      </c>
      <c r="C175" s="69">
        <v>78.03</v>
      </c>
      <c r="D175" s="35">
        <v>78.03</v>
      </c>
      <c r="E175" s="35">
        <v>77.69</v>
      </c>
      <c r="F175" s="35">
        <v>77.150000000000006</v>
      </c>
      <c r="G175" s="256">
        <v>0.03</v>
      </c>
      <c r="H175" s="35">
        <v>0.03</v>
      </c>
      <c r="I175" s="35">
        <v>0.13</v>
      </c>
      <c r="J175" s="257">
        <v>0.02</v>
      </c>
      <c r="K175" s="256">
        <v>2.06</v>
      </c>
      <c r="L175" s="35">
        <v>2.06</v>
      </c>
      <c r="M175" s="35">
        <v>2.04</v>
      </c>
      <c r="N175" s="257">
        <v>1.74</v>
      </c>
      <c r="O175" s="256">
        <v>3.66</v>
      </c>
      <c r="P175" s="35">
        <v>3.66</v>
      </c>
      <c r="Q175" s="35">
        <v>3.13</v>
      </c>
      <c r="R175" s="257">
        <v>2.4300000000000002</v>
      </c>
      <c r="S175" s="35" t="s">
        <v>234</v>
      </c>
      <c r="T175" s="35" t="s">
        <v>234</v>
      </c>
      <c r="U175" s="35" t="s">
        <v>234</v>
      </c>
      <c r="V175" s="257" t="s">
        <v>234</v>
      </c>
      <c r="W175" s="256" t="s">
        <v>234</v>
      </c>
      <c r="X175" s="35" t="s">
        <v>234</v>
      </c>
      <c r="Y175" s="35" t="s">
        <v>234</v>
      </c>
      <c r="Z175" s="257" t="s">
        <v>234</v>
      </c>
      <c r="AA175" s="256" t="s">
        <v>234</v>
      </c>
      <c r="AB175" s="35" t="s">
        <v>234</v>
      </c>
      <c r="AC175" s="35" t="s">
        <v>234</v>
      </c>
      <c r="AD175" s="257" t="s">
        <v>234</v>
      </c>
      <c r="AE175" s="35" t="s">
        <v>234</v>
      </c>
      <c r="AF175" s="35" t="s">
        <v>234</v>
      </c>
      <c r="AG175" s="35" t="s">
        <v>234</v>
      </c>
      <c r="AH175" s="70" t="s">
        <v>234</v>
      </c>
    </row>
    <row r="176" spans="1:34" ht="18" customHeight="1" x14ac:dyDescent="0.25">
      <c r="A176" s="455"/>
      <c r="B176" s="264" t="s">
        <v>61</v>
      </c>
      <c r="C176" s="69">
        <v>78.03</v>
      </c>
      <c r="D176" s="35">
        <v>78.03</v>
      </c>
      <c r="E176" s="35">
        <v>77.66</v>
      </c>
      <c r="F176" s="35">
        <v>77.13</v>
      </c>
      <c r="G176" s="256">
        <v>-0.01</v>
      </c>
      <c r="H176" s="35">
        <v>-0.01</v>
      </c>
      <c r="I176" s="35">
        <v>-0.03</v>
      </c>
      <c r="J176" s="257">
        <v>-0.03</v>
      </c>
      <c r="K176" s="256">
        <v>2.0499999999999998</v>
      </c>
      <c r="L176" s="35">
        <v>2.0499999999999998</v>
      </c>
      <c r="M176" s="35">
        <v>2.0099999999999998</v>
      </c>
      <c r="N176" s="257">
        <v>1.71</v>
      </c>
      <c r="O176" s="256">
        <v>3.47</v>
      </c>
      <c r="P176" s="35">
        <v>3.47</v>
      </c>
      <c r="Q176" s="35">
        <v>2.96</v>
      </c>
      <c r="R176" s="257">
        <v>2.34</v>
      </c>
      <c r="S176" s="35" t="s">
        <v>234</v>
      </c>
      <c r="T176" s="35" t="s">
        <v>234</v>
      </c>
      <c r="U176" s="35" t="s">
        <v>234</v>
      </c>
      <c r="V176" s="257" t="s">
        <v>234</v>
      </c>
      <c r="W176" s="256" t="s">
        <v>234</v>
      </c>
      <c r="X176" s="35" t="s">
        <v>234</v>
      </c>
      <c r="Y176" s="35" t="s">
        <v>234</v>
      </c>
      <c r="Z176" s="257" t="s">
        <v>234</v>
      </c>
      <c r="AA176" s="256" t="s">
        <v>234</v>
      </c>
      <c r="AB176" s="35" t="s">
        <v>234</v>
      </c>
      <c r="AC176" s="35" t="s">
        <v>234</v>
      </c>
      <c r="AD176" s="257" t="s">
        <v>234</v>
      </c>
      <c r="AE176" s="35" t="s">
        <v>234</v>
      </c>
      <c r="AF176" s="35" t="s">
        <v>234</v>
      </c>
      <c r="AG176" s="35" t="s">
        <v>234</v>
      </c>
      <c r="AH176" s="70" t="s">
        <v>234</v>
      </c>
    </row>
    <row r="177" spans="1:34" ht="18" customHeight="1" x14ac:dyDescent="0.25">
      <c r="A177" s="455"/>
      <c r="B177" s="264" t="s">
        <v>62</v>
      </c>
      <c r="C177" s="69">
        <v>78.09</v>
      </c>
      <c r="D177" s="35">
        <v>78.09</v>
      </c>
      <c r="E177" s="35">
        <v>77.67</v>
      </c>
      <c r="F177" s="35">
        <v>77.180000000000007</v>
      </c>
      <c r="G177" s="256">
        <v>0.08</v>
      </c>
      <c r="H177" s="35">
        <v>0.08</v>
      </c>
      <c r="I177" s="35">
        <v>0.01</v>
      </c>
      <c r="J177" s="257">
        <v>0.06</v>
      </c>
      <c r="K177" s="256">
        <v>2.14</v>
      </c>
      <c r="L177" s="35">
        <v>2.14</v>
      </c>
      <c r="M177" s="35">
        <v>2.02</v>
      </c>
      <c r="N177" s="257">
        <v>1.78</v>
      </c>
      <c r="O177" s="256">
        <v>3.47</v>
      </c>
      <c r="P177" s="35">
        <v>3.47</v>
      </c>
      <c r="Q177" s="35">
        <v>3.07</v>
      </c>
      <c r="R177" s="257">
        <v>2.4300000000000002</v>
      </c>
      <c r="S177" s="35" t="s">
        <v>234</v>
      </c>
      <c r="T177" s="35" t="s">
        <v>234</v>
      </c>
      <c r="U177" s="35" t="s">
        <v>234</v>
      </c>
      <c r="V177" s="257" t="s">
        <v>234</v>
      </c>
      <c r="W177" s="256" t="s">
        <v>234</v>
      </c>
      <c r="X177" s="35" t="s">
        <v>234</v>
      </c>
      <c r="Y177" s="35" t="s">
        <v>234</v>
      </c>
      <c r="Z177" s="257" t="s">
        <v>234</v>
      </c>
      <c r="AA177" s="256" t="s">
        <v>234</v>
      </c>
      <c r="AB177" s="35" t="s">
        <v>234</v>
      </c>
      <c r="AC177" s="35" t="s">
        <v>234</v>
      </c>
      <c r="AD177" s="257" t="s">
        <v>234</v>
      </c>
      <c r="AE177" s="35" t="s">
        <v>234</v>
      </c>
      <c r="AF177" s="35" t="s">
        <v>234</v>
      </c>
      <c r="AG177" s="35" t="s">
        <v>234</v>
      </c>
      <c r="AH177" s="70" t="s">
        <v>234</v>
      </c>
    </row>
    <row r="178" spans="1:34" ht="18" customHeight="1" x14ac:dyDescent="0.25">
      <c r="A178" s="455"/>
      <c r="B178" s="264" t="s">
        <v>63</v>
      </c>
      <c r="C178" s="69">
        <v>78.290000000000006</v>
      </c>
      <c r="D178" s="35">
        <v>78.290000000000006</v>
      </c>
      <c r="E178" s="35">
        <v>77.89</v>
      </c>
      <c r="F178" s="35">
        <v>77.459999999999994</v>
      </c>
      <c r="G178" s="256">
        <v>0.27</v>
      </c>
      <c r="H178" s="35">
        <v>0.27</v>
      </c>
      <c r="I178" s="35">
        <v>0.28000000000000003</v>
      </c>
      <c r="J178" s="257">
        <v>0.36</v>
      </c>
      <c r="K178" s="256">
        <v>2.41</v>
      </c>
      <c r="L178" s="35">
        <v>2.41</v>
      </c>
      <c r="M178" s="35">
        <v>2.31</v>
      </c>
      <c r="N178" s="257">
        <v>2.15</v>
      </c>
      <c r="O178" s="256">
        <v>3.36</v>
      </c>
      <c r="P178" s="35">
        <v>3.36</v>
      </c>
      <c r="Q178" s="35">
        <v>3.04</v>
      </c>
      <c r="R178" s="257">
        <v>2.62</v>
      </c>
      <c r="S178" s="35" t="s">
        <v>234</v>
      </c>
      <c r="T178" s="35" t="s">
        <v>234</v>
      </c>
      <c r="U178" s="35" t="s">
        <v>234</v>
      </c>
      <c r="V178" s="257" t="s">
        <v>234</v>
      </c>
      <c r="W178" s="256" t="s">
        <v>234</v>
      </c>
      <c r="X178" s="35" t="s">
        <v>234</v>
      </c>
      <c r="Y178" s="35" t="s">
        <v>234</v>
      </c>
      <c r="Z178" s="257" t="s">
        <v>234</v>
      </c>
      <c r="AA178" s="256" t="s">
        <v>234</v>
      </c>
      <c r="AB178" s="35" t="s">
        <v>234</v>
      </c>
      <c r="AC178" s="35" t="s">
        <v>234</v>
      </c>
      <c r="AD178" s="257" t="s">
        <v>234</v>
      </c>
      <c r="AE178" s="35" t="s">
        <v>234</v>
      </c>
      <c r="AF178" s="35" t="s">
        <v>234</v>
      </c>
      <c r="AG178" s="35" t="s">
        <v>234</v>
      </c>
      <c r="AH178" s="70" t="s">
        <v>234</v>
      </c>
    </row>
    <row r="179" spans="1:34" ht="18" customHeight="1" x14ac:dyDescent="0.25">
      <c r="A179" s="455"/>
      <c r="B179" s="264" t="s">
        <v>64</v>
      </c>
      <c r="C179" s="69">
        <v>78.44</v>
      </c>
      <c r="D179" s="35">
        <v>78.44</v>
      </c>
      <c r="E179" s="35">
        <v>78</v>
      </c>
      <c r="F179" s="35">
        <v>77.58</v>
      </c>
      <c r="G179" s="256">
        <v>0.19</v>
      </c>
      <c r="H179" s="35">
        <v>0.19</v>
      </c>
      <c r="I179" s="35">
        <v>0.15</v>
      </c>
      <c r="J179" s="257">
        <v>0.16</v>
      </c>
      <c r="K179" s="256">
        <v>2.6</v>
      </c>
      <c r="L179" s="35">
        <v>2.6</v>
      </c>
      <c r="M179" s="35">
        <v>2.46</v>
      </c>
      <c r="N179" s="257">
        <v>2.31</v>
      </c>
      <c r="O179" s="256">
        <v>3.24</v>
      </c>
      <c r="P179" s="35">
        <v>3.24</v>
      </c>
      <c r="Q179" s="35">
        <v>3.04</v>
      </c>
      <c r="R179" s="257">
        <v>2.7</v>
      </c>
      <c r="S179" s="35" t="s">
        <v>234</v>
      </c>
      <c r="T179" s="35" t="s">
        <v>234</v>
      </c>
      <c r="U179" s="35" t="s">
        <v>234</v>
      </c>
      <c r="V179" s="257" t="s">
        <v>234</v>
      </c>
      <c r="W179" s="256" t="s">
        <v>234</v>
      </c>
      <c r="X179" s="35" t="s">
        <v>234</v>
      </c>
      <c r="Y179" s="35" t="s">
        <v>234</v>
      </c>
      <c r="Z179" s="257" t="s">
        <v>234</v>
      </c>
      <c r="AA179" s="256" t="s">
        <v>234</v>
      </c>
      <c r="AB179" s="35" t="s">
        <v>234</v>
      </c>
      <c r="AC179" s="35" t="s">
        <v>234</v>
      </c>
      <c r="AD179" s="257" t="s">
        <v>234</v>
      </c>
      <c r="AE179" s="35" t="s">
        <v>234</v>
      </c>
      <c r="AF179" s="35" t="s">
        <v>234</v>
      </c>
      <c r="AG179" s="35" t="s">
        <v>234</v>
      </c>
      <c r="AH179" s="70" t="s">
        <v>234</v>
      </c>
    </row>
    <row r="180" spans="1:34" ht="18" customHeight="1" x14ac:dyDescent="0.25">
      <c r="A180" s="455"/>
      <c r="B180" s="264" t="s">
        <v>65</v>
      </c>
      <c r="C180" s="69">
        <v>78.3</v>
      </c>
      <c r="D180" s="35">
        <v>78.3</v>
      </c>
      <c r="E180" s="35">
        <v>77.92</v>
      </c>
      <c r="F180" s="35">
        <v>77.48</v>
      </c>
      <c r="G180" s="256">
        <v>-0.19</v>
      </c>
      <c r="H180" s="35">
        <v>-0.19</v>
      </c>
      <c r="I180" s="35">
        <v>-0.11</v>
      </c>
      <c r="J180" s="257">
        <v>-0.14000000000000001</v>
      </c>
      <c r="K180" s="256">
        <v>2.41</v>
      </c>
      <c r="L180" s="35">
        <v>2.41</v>
      </c>
      <c r="M180" s="35">
        <v>2.35</v>
      </c>
      <c r="N180" s="257">
        <v>2.17</v>
      </c>
      <c r="O180" s="256">
        <v>2.84</v>
      </c>
      <c r="P180" s="35">
        <v>2.84</v>
      </c>
      <c r="Q180" s="35">
        <v>2.81</v>
      </c>
      <c r="R180" s="257">
        <v>2.48</v>
      </c>
      <c r="S180" s="35" t="s">
        <v>234</v>
      </c>
      <c r="T180" s="35" t="s">
        <v>234</v>
      </c>
      <c r="U180" s="35" t="s">
        <v>234</v>
      </c>
      <c r="V180" s="257" t="s">
        <v>234</v>
      </c>
      <c r="W180" s="256" t="s">
        <v>234</v>
      </c>
      <c r="X180" s="35" t="s">
        <v>234</v>
      </c>
      <c r="Y180" s="35" t="s">
        <v>234</v>
      </c>
      <c r="Z180" s="257" t="s">
        <v>234</v>
      </c>
      <c r="AA180" s="256" t="s">
        <v>234</v>
      </c>
      <c r="AB180" s="35" t="s">
        <v>234</v>
      </c>
      <c r="AC180" s="35" t="s">
        <v>234</v>
      </c>
      <c r="AD180" s="257" t="s">
        <v>234</v>
      </c>
      <c r="AE180" s="35" t="s">
        <v>234</v>
      </c>
      <c r="AF180" s="35" t="s">
        <v>234</v>
      </c>
      <c r="AG180" s="35" t="s">
        <v>234</v>
      </c>
      <c r="AH180" s="70" t="s">
        <v>234</v>
      </c>
    </row>
    <row r="181" spans="1:34" ht="18" customHeight="1" x14ac:dyDescent="0.25">
      <c r="A181" s="456"/>
      <c r="B181" s="265" t="s">
        <v>66</v>
      </c>
      <c r="C181" s="75">
        <v>78.33</v>
      </c>
      <c r="D181" s="76">
        <v>78.33</v>
      </c>
      <c r="E181" s="76">
        <v>78.03</v>
      </c>
      <c r="F181" s="76">
        <v>77.48</v>
      </c>
      <c r="G181" s="258">
        <v>0.04</v>
      </c>
      <c r="H181" s="76">
        <v>0.04</v>
      </c>
      <c r="I181" s="76">
        <v>0.14000000000000001</v>
      </c>
      <c r="J181" s="259">
        <v>0.01</v>
      </c>
      <c r="K181" s="258">
        <v>2.4500000000000002</v>
      </c>
      <c r="L181" s="76">
        <v>2.4500000000000002</v>
      </c>
      <c r="M181" s="76">
        <v>2.4900000000000002</v>
      </c>
      <c r="N181" s="259">
        <v>2.1800000000000002</v>
      </c>
      <c r="O181" s="258">
        <v>2.4500000000000002</v>
      </c>
      <c r="P181" s="76">
        <v>2.4500000000000002</v>
      </c>
      <c r="Q181" s="76">
        <v>2.4900000000000002</v>
      </c>
      <c r="R181" s="259">
        <v>2.1800000000000002</v>
      </c>
      <c r="S181" s="76" t="s">
        <v>234</v>
      </c>
      <c r="T181" s="76" t="s">
        <v>234</v>
      </c>
      <c r="U181" s="76" t="s">
        <v>234</v>
      </c>
      <c r="V181" s="259" t="s">
        <v>234</v>
      </c>
      <c r="W181" s="258" t="s">
        <v>234</v>
      </c>
      <c r="X181" s="76" t="s">
        <v>234</v>
      </c>
      <c r="Y181" s="76" t="s">
        <v>234</v>
      </c>
      <c r="Z181" s="259" t="s">
        <v>234</v>
      </c>
      <c r="AA181" s="258" t="s">
        <v>234</v>
      </c>
      <c r="AB181" s="76" t="s">
        <v>234</v>
      </c>
      <c r="AC181" s="76" t="s">
        <v>234</v>
      </c>
      <c r="AD181" s="259" t="s">
        <v>234</v>
      </c>
      <c r="AE181" s="76" t="s">
        <v>234</v>
      </c>
      <c r="AF181" s="76" t="s">
        <v>234</v>
      </c>
      <c r="AG181" s="76" t="s">
        <v>234</v>
      </c>
      <c r="AH181" s="77" t="s">
        <v>234</v>
      </c>
    </row>
    <row r="182" spans="1:34" ht="18" customHeight="1" x14ac:dyDescent="0.25">
      <c r="A182" s="454" t="s">
        <v>112</v>
      </c>
      <c r="B182" s="263" t="s">
        <v>55</v>
      </c>
      <c r="C182" s="71">
        <v>78.569999999999993</v>
      </c>
      <c r="D182" s="72">
        <v>78.569999999999993</v>
      </c>
      <c r="E182" s="72">
        <v>78.27</v>
      </c>
      <c r="F182" s="72">
        <v>77.67</v>
      </c>
      <c r="G182" s="254">
        <v>0.31</v>
      </c>
      <c r="H182" s="72">
        <v>0.31</v>
      </c>
      <c r="I182" s="72">
        <v>0.31</v>
      </c>
      <c r="J182" s="255">
        <v>0.24</v>
      </c>
      <c r="K182" s="254">
        <v>0.31</v>
      </c>
      <c r="L182" s="72">
        <v>0.31</v>
      </c>
      <c r="M182" s="74">
        <v>0.31</v>
      </c>
      <c r="N182" s="255">
        <v>0.24</v>
      </c>
      <c r="O182" s="254">
        <v>1.93</v>
      </c>
      <c r="P182" s="72">
        <v>1.93</v>
      </c>
      <c r="Q182" s="72">
        <v>2.0699999999999998</v>
      </c>
      <c r="R182" s="255">
        <v>1.85</v>
      </c>
      <c r="S182" s="72" t="s">
        <v>234</v>
      </c>
      <c r="T182" s="72" t="s">
        <v>234</v>
      </c>
      <c r="U182" s="72" t="s">
        <v>234</v>
      </c>
      <c r="V182" s="255" t="s">
        <v>234</v>
      </c>
      <c r="W182" s="254" t="s">
        <v>234</v>
      </c>
      <c r="X182" s="72" t="s">
        <v>234</v>
      </c>
      <c r="Y182" s="72" t="s">
        <v>234</v>
      </c>
      <c r="Z182" s="255" t="s">
        <v>234</v>
      </c>
      <c r="AA182" s="254" t="s">
        <v>234</v>
      </c>
      <c r="AB182" s="72" t="s">
        <v>234</v>
      </c>
      <c r="AC182" s="72" t="s">
        <v>234</v>
      </c>
      <c r="AD182" s="255" t="s">
        <v>234</v>
      </c>
      <c r="AE182" s="72" t="s">
        <v>234</v>
      </c>
      <c r="AF182" s="72" t="s">
        <v>234</v>
      </c>
      <c r="AG182" s="72" t="s">
        <v>234</v>
      </c>
      <c r="AH182" s="73" t="s">
        <v>234</v>
      </c>
    </row>
    <row r="183" spans="1:34" ht="18" customHeight="1" x14ac:dyDescent="0.25">
      <c r="A183" s="455"/>
      <c r="B183" s="264" t="s">
        <v>56</v>
      </c>
      <c r="C183" s="69">
        <v>78.84</v>
      </c>
      <c r="D183" s="35">
        <v>78.84</v>
      </c>
      <c r="E183" s="35">
        <v>78.62</v>
      </c>
      <c r="F183" s="35">
        <v>78.180000000000007</v>
      </c>
      <c r="G183" s="256">
        <v>0.34</v>
      </c>
      <c r="H183" s="35">
        <v>0.34</v>
      </c>
      <c r="I183" s="35">
        <v>0.45</v>
      </c>
      <c r="J183" s="257">
        <v>0.66</v>
      </c>
      <c r="K183" s="256">
        <v>0.65</v>
      </c>
      <c r="L183" s="35">
        <v>0.65</v>
      </c>
      <c r="M183" s="35">
        <v>0.76</v>
      </c>
      <c r="N183" s="257">
        <v>0.9</v>
      </c>
      <c r="O183" s="256">
        <v>1.8</v>
      </c>
      <c r="P183" s="35">
        <v>1.8</v>
      </c>
      <c r="Q183" s="35">
        <v>1.86</v>
      </c>
      <c r="R183" s="257">
        <v>1.74</v>
      </c>
      <c r="S183" s="35" t="s">
        <v>234</v>
      </c>
      <c r="T183" s="35" t="s">
        <v>234</v>
      </c>
      <c r="U183" s="35" t="s">
        <v>234</v>
      </c>
      <c r="V183" s="257" t="s">
        <v>234</v>
      </c>
      <c r="W183" s="256" t="s">
        <v>234</v>
      </c>
      <c r="X183" s="35" t="s">
        <v>234</v>
      </c>
      <c r="Y183" s="35" t="s">
        <v>234</v>
      </c>
      <c r="Z183" s="257" t="s">
        <v>234</v>
      </c>
      <c r="AA183" s="256" t="s">
        <v>234</v>
      </c>
      <c r="AB183" s="35" t="s">
        <v>234</v>
      </c>
      <c r="AC183" s="35" t="s">
        <v>234</v>
      </c>
      <c r="AD183" s="257" t="s">
        <v>234</v>
      </c>
      <c r="AE183" s="35" t="s">
        <v>234</v>
      </c>
      <c r="AF183" s="35" t="s">
        <v>234</v>
      </c>
      <c r="AG183" s="35" t="s">
        <v>234</v>
      </c>
      <c r="AH183" s="70" t="s">
        <v>234</v>
      </c>
    </row>
    <row r="184" spans="1:34" ht="18" customHeight="1" x14ac:dyDescent="0.25">
      <c r="A184" s="455"/>
      <c r="B184" s="264" t="s">
        <v>57</v>
      </c>
      <c r="C184" s="69">
        <v>79.010000000000005</v>
      </c>
      <c r="D184" s="35">
        <v>79.010000000000005</v>
      </c>
      <c r="E184" s="35">
        <v>78.760000000000005</v>
      </c>
      <c r="F184" s="35">
        <v>78.400000000000006</v>
      </c>
      <c r="G184" s="256">
        <v>0.21</v>
      </c>
      <c r="H184" s="35">
        <v>0.21</v>
      </c>
      <c r="I184" s="35">
        <v>0.18</v>
      </c>
      <c r="J184" s="257">
        <v>0.28000000000000003</v>
      </c>
      <c r="K184" s="256">
        <v>0.86</v>
      </c>
      <c r="L184" s="35">
        <v>0.86</v>
      </c>
      <c r="M184" s="35">
        <v>0.94</v>
      </c>
      <c r="N184" s="257">
        <v>1.18</v>
      </c>
      <c r="O184" s="256">
        <v>1.92</v>
      </c>
      <c r="P184" s="35">
        <v>1.92</v>
      </c>
      <c r="Q184" s="35">
        <v>1.92</v>
      </c>
      <c r="R184" s="257">
        <v>1.86</v>
      </c>
      <c r="S184" s="35" t="s">
        <v>234</v>
      </c>
      <c r="T184" s="35" t="s">
        <v>234</v>
      </c>
      <c r="U184" s="35" t="s">
        <v>234</v>
      </c>
      <c r="V184" s="257" t="s">
        <v>234</v>
      </c>
      <c r="W184" s="256" t="s">
        <v>234</v>
      </c>
      <c r="X184" s="35" t="s">
        <v>234</v>
      </c>
      <c r="Y184" s="35" t="s">
        <v>234</v>
      </c>
      <c r="Z184" s="257" t="s">
        <v>234</v>
      </c>
      <c r="AA184" s="256" t="s">
        <v>234</v>
      </c>
      <c r="AB184" s="35" t="s">
        <v>234</v>
      </c>
      <c r="AC184" s="35" t="s">
        <v>234</v>
      </c>
      <c r="AD184" s="257" t="s">
        <v>234</v>
      </c>
      <c r="AE184" s="35" t="s">
        <v>234</v>
      </c>
      <c r="AF184" s="35" t="s">
        <v>234</v>
      </c>
      <c r="AG184" s="35" t="s">
        <v>234</v>
      </c>
      <c r="AH184" s="70" t="s">
        <v>234</v>
      </c>
    </row>
    <row r="185" spans="1:34" ht="18" customHeight="1" x14ac:dyDescent="0.25">
      <c r="A185" s="455"/>
      <c r="B185" s="264" t="s">
        <v>58</v>
      </c>
      <c r="C185" s="69">
        <v>79.22</v>
      </c>
      <c r="D185" s="35">
        <v>79.22</v>
      </c>
      <c r="E185" s="35">
        <v>78.95</v>
      </c>
      <c r="F185" s="35">
        <v>78.59</v>
      </c>
      <c r="G185" s="256">
        <v>0.28000000000000003</v>
      </c>
      <c r="H185" s="35">
        <v>0.28000000000000003</v>
      </c>
      <c r="I185" s="35">
        <v>0.24</v>
      </c>
      <c r="J185" s="257">
        <v>0.25</v>
      </c>
      <c r="K185" s="256">
        <v>1.1399999999999999</v>
      </c>
      <c r="L185" s="35">
        <v>1.1399999999999999</v>
      </c>
      <c r="M185" s="35">
        <v>1.19</v>
      </c>
      <c r="N185" s="257">
        <v>1.43</v>
      </c>
      <c r="O185" s="256">
        <v>2</v>
      </c>
      <c r="P185" s="35">
        <v>2</v>
      </c>
      <c r="Q185" s="35">
        <v>2.06</v>
      </c>
      <c r="R185" s="257">
        <v>1.94</v>
      </c>
      <c r="S185" s="35" t="s">
        <v>234</v>
      </c>
      <c r="T185" s="35" t="s">
        <v>234</v>
      </c>
      <c r="U185" s="35" t="s">
        <v>234</v>
      </c>
      <c r="V185" s="257" t="s">
        <v>234</v>
      </c>
      <c r="W185" s="256" t="s">
        <v>234</v>
      </c>
      <c r="X185" s="35" t="s">
        <v>234</v>
      </c>
      <c r="Y185" s="35" t="s">
        <v>234</v>
      </c>
      <c r="Z185" s="257" t="s">
        <v>234</v>
      </c>
      <c r="AA185" s="256" t="s">
        <v>234</v>
      </c>
      <c r="AB185" s="35" t="s">
        <v>234</v>
      </c>
      <c r="AC185" s="35" t="s">
        <v>234</v>
      </c>
      <c r="AD185" s="257" t="s">
        <v>234</v>
      </c>
      <c r="AE185" s="35" t="s">
        <v>234</v>
      </c>
      <c r="AF185" s="35" t="s">
        <v>234</v>
      </c>
      <c r="AG185" s="35" t="s">
        <v>234</v>
      </c>
      <c r="AH185" s="70" t="s">
        <v>234</v>
      </c>
    </row>
    <row r="186" spans="1:34" ht="18" customHeight="1" x14ac:dyDescent="0.25">
      <c r="A186" s="455"/>
      <c r="B186" s="264" t="s">
        <v>59</v>
      </c>
      <c r="C186" s="69">
        <v>79.52</v>
      </c>
      <c r="D186" s="35">
        <v>79.52</v>
      </c>
      <c r="E186" s="35">
        <v>79.17</v>
      </c>
      <c r="F186" s="35">
        <v>78.67</v>
      </c>
      <c r="G186" s="256">
        <v>0.38</v>
      </c>
      <c r="H186" s="35">
        <v>0.38</v>
      </c>
      <c r="I186" s="35">
        <v>0.27</v>
      </c>
      <c r="J186" s="257">
        <v>0.1</v>
      </c>
      <c r="K186" s="256">
        <v>1.52</v>
      </c>
      <c r="L186" s="35">
        <v>1.52</v>
      </c>
      <c r="M186" s="35">
        <v>1.46</v>
      </c>
      <c r="N186" s="257">
        <v>1.53</v>
      </c>
      <c r="O186" s="256">
        <v>1.95</v>
      </c>
      <c r="P186" s="35">
        <v>1.95</v>
      </c>
      <c r="Q186" s="35">
        <v>2.04</v>
      </c>
      <c r="R186" s="257">
        <v>1.99</v>
      </c>
      <c r="S186" s="35" t="s">
        <v>234</v>
      </c>
      <c r="T186" s="35" t="s">
        <v>234</v>
      </c>
      <c r="U186" s="35" t="s">
        <v>234</v>
      </c>
      <c r="V186" s="257" t="s">
        <v>234</v>
      </c>
      <c r="W186" s="256" t="s">
        <v>234</v>
      </c>
      <c r="X186" s="35" t="s">
        <v>234</v>
      </c>
      <c r="Y186" s="35" t="s">
        <v>234</v>
      </c>
      <c r="Z186" s="257" t="s">
        <v>234</v>
      </c>
      <c r="AA186" s="256" t="s">
        <v>234</v>
      </c>
      <c r="AB186" s="35" t="s">
        <v>234</v>
      </c>
      <c r="AC186" s="35" t="s">
        <v>234</v>
      </c>
      <c r="AD186" s="257" t="s">
        <v>234</v>
      </c>
      <c r="AE186" s="35" t="s">
        <v>234</v>
      </c>
      <c r="AF186" s="35" t="s">
        <v>234</v>
      </c>
      <c r="AG186" s="35" t="s">
        <v>234</v>
      </c>
      <c r="AH186" s="70" t="s">
        <v>234</v>
      </c>
    </row>
    <row r="187" spans="1:34" ht="18" customHeight="1" x14ac:dyDescent="0.25">
      <c r="A187" s="455"/>
      <c r="B187" s="264" t="s">
        <v>60</v>
      </c>
      <c r="C187" s="69">
        <v>79.63</v>
      </c>
      <c r="D187" s="35">
        <v>79.63</v>
      </c>
      <c r="E187" s="35">
        <v>79.400000000000006</v>
      </c>
      <c r="F187" s="35">
        <v>78.83</v>
      </c>
      <c r="G187" s="256">
        <v>0.13</v>
      </c>
      <c r="H187" s="35">
        <v>0.13</v>
      </c>
      <c r="I187" s="35">
        <v>0.3</v>
      </c>
      <c r="J187" s="257">
        <v>0.21</v>
      </c>
      <c r="K187" s="256">
        <v>1.66</v>
      </c>
      <c r="L187" s="35">
        <v>1.66</v>
      </c>
      <c r="M187" s="35">
        <v>1.76</v>
      </c>
      <c r="N187" s="257">
        <v>1.74</v>
      </c>
      <c r="O187" s="256">
        <v>2.04</v>
      </c>
      <c r="P187" s="35">
        <v>2.04</v>
      </c>
      <c r="Q187" s="35">
        <v>2.21</v>
      </c>
      <c r="R187" s="257">
        <v>2.1800000000000002</v>
      </c>
      <c r="S187" s="35" t="s">
        <v>234</v>
      </c>
      <c r="T187" s="35" t="s">
        <v>234</v>
      </c>
      <c r="U187" s="35" t="s">
        <v>234</v>
      </c>
      <c r="V187" s="257" t="s">
        <v>234</v>
      </c>
      <c r="W187" s="256" t="s">
        <v>234</v>
      </c>
      <c r="X187" s="35" t="s">
        <v>234</v>
      </c>
      <c r="Y187" s="35" t="s">
        <v>234</v>
      </c>
      <c r="Z187" s="257" t="s">
        <v>234</v>
      </c>
      <c r="AA187" s="256" t="s">
        <v>234</v>
      </c>
      <c r="AB187" s="35" t="s">
        <v>234</v>
      </c>
      <c r="AC187" s="35" t="s">
        <v>234</v>
      </c>
      <c r="AD187" s="257" t="s">
        <v>234</v>
      </c>
      <c r="AE187" s="35" t="s">
        <v>234</v>
      </c>
      <c r="AF187" s="35" t="s">
        <v>234</v>
      </c>
      <c r="AG187" s="35" t="s">
        <v>234</v>
      </c>
      <c r="AH187" s="70" t="s">
        <v>234</v>
      </c>
    </row>
    <row r="188" spans="1:34" ht="18" customHeight="1" x14ac:dyDescent="0.25">
      <c r="A188" s="455"/>
      <c r="B188" s="264" t="s">
        <v>61</v>
      </c>
      <c r="C188" s="69">
        <v>79.67</v>
      </c>
      <c r="D188" s="35">
        <v>79.67</v>
      </c>
      <c r="E188" s="35">
        <v>79.430000000000007</v>
      </c>
      <c r="F188" s="35">
        <v>78.91</v>
      </c>
      <c r="G188" s="256">
        <v>0.06</v>
      </c>
      <c r="H188" s="35">
        <v>0.06</v>
      </c>
      <c r="I188" s="35">
        <v>0.03</v>
      </c>
      <c r="J188" s="257">
        <v>0.09</v>
      </c>
      <c r="K188" s="256">
        <v>1.71</v>
      </c>
      <c r="L188" s="35">
        <v>1.71</v>
      </c>
      <c r="M188" s="35">
        <v>1.79</v>
      </c>
      <c r="N188" s="257">
        <v>1.84</v>
      </c>
      <c r="O188" s="256">
        <v>2.11</v>
      </c>
      <c r="P188" s="35">
        <v>2.11</v>
      </c>
      <c r="Q188" s="35">
        <v>2.27</v>
      </c>
      <c r="R188" s="257">
        <v>2.31</v>
      </c>
      <c r="S188" s="35" t="s">
        <v>234</v>
      </c>
      <c r="T188" s="35" t="s">
        <v>234</v>
      </c>
      <c r="U188" s="35" t="s">
        <v>234</v>
      </c>
      <c r="V188" s="257" t="s">
        <v>234</v>
      </c>
      <c r="W188" s="256" t="s">
        <v>234</v>
      </c>
      <c r="X188" s="35" t="s">
        <v>234</v>
      </c>
      <c r="Y188" s="35" t="s">
        <v>234</v>
      </c>
      <c r="Z188" s="257" t="s">
        <v>234</v>
      </c>
      <c r="AA188" s="256" t="s">
        <v>234</v>
      </c>
      <c r="AB188" s="35" t="s">
        <v>234</v>
      </c>
      <c r="AC188" s="35" t="s">
        <v>234</v>
      </c>
      <c r="AD188" s="257" t="s">
        <v>234</v>
      </c>
      <c r="AE188" s="35" t="s">
        <v>234</v>
      </c>
      <c r="AF188" s="35" t="s">
        <v>234</v>
      </c>
      <c r="AG188" s="35" t="s">
        <v>234</v>
      </c>
      <c r="AH188" s="70" t="s">
        <v>234</v>
      </c>
    </row>
    <row r="189" spans="1:34" ht="18" customHeight="1" x14ac:dyDescent="0.25">
      <c r="A189" s="455"/>
      <c r="B189" s="264" t="s">
        <v>62</v>
      </c>
      <c r="C189" s="69">
        <v>79.73</v>
      </c>
      <c r="D189" s="35">
        <v>79.73</v>
      </c>
      <c r="E189" s="35">
        <v>79.48</v>
      </c>
      <c r="F189" s="35">
        <v>79.010000000000005</v>
      </c>
      <c r="G189" s="256">
        <v>0.08</v>
      </c>
      <c r="H189" s="35">
        <v>0.08</v>
      </c>
      <c r="I189" s="35">
        <v>7.0000000000000007E-2</v>
      </c>
      <c r="J189" s="257">
        <v>0.13</v>
      </c>
      <c r="K189" s="256">
        <v>1.79</v>
      </c>
      <c r="L189" s="35">
        <v>1.79</v>
      </c>
      <c r="M189" s="35">
        <v>1.87</v>
      </c>
      <c r="N189" s="257">
        <v>1.97</v>
      </c>
      <c r="O189" s="256">
        <v>2.11</v>
      </c>
      <c r="P189" s="35">
        <v>2.11</v>
      </c>
      <c r="Q189" s="35">
        <v>2.33</v>
      </c>
      <c r="R189" s="257">
        <v>2.37</v>
      </c>
      <c r="S189" s="35" t="s">
        <v>234</v>
      </c>
      <c r="T189" s="35" t="s">
        <v>234</v>
      </c>
      <c r="U189" s="35" t="s">
        <v>234</v>
      </c>
      <c r="V189" s="257" t="s">
        <v>234</v>
      </c>
      <c r="W189" s="256" t="s">
        <v>234</v>
      </c>
      <c r="X189" s="35" t="s">
        <v>234</v>
      </c>
      <c r="Y189" s="35" t="s">
        <v>234</v>
      </c>
      <c r="Z189" s="257" t="s">
        <v>234</v>
      </c>
      <c r="AA189" s="256" t="s">
        <v>234</v>
      </c>
      <c r="AB189" s="35" t="s">
        <v>234</v>
      </c>
      <c r="AC189" s="35" t="s">
        <v>234</v>
      </c>
      <c r="AD189" s="257" t="s">
        <v>234</v>
      </c>
      <c r="AE189" s="35" t="s">
        <v>234</v>
      </c>
      <c r="AF189" s="35" t="s">
        <v>234</v>
      </c>
      <c r="AG189" s="35" t="s">
        <v>234</v>
      </c>
      <c r="AH189" s="70" t="s">
        <v>234</v>
      </c>
    </row>
    <row r="190" spans="1:34" ht="18" customHeight="1" x14ac:dyDescent="0.25">
      <c r="A190" s="455"/>
      <c r="B190" s="264" t="s">
        <v>63</v>
      </c>
      <c r="C190" s="69">
        <v>79.87</v>
      </c>
      <c r="D190" s="35">
        <v>79.87</v>
      </c>
      <c r="E190" s="35">
        <v>79.760000000000005</v>
      </c>
      <c r="F190" s="35">
        <v>79.3</v>
      </c>
      <c r="G190" s="256">
        <v>0.17</v>
      </c>
      <c r="H190" s="35">
        <v>0.17</v>
      </c>
      <c r="I190" s="35">
        <v>0.34</v>
      </c>
      <c r="J190" s="257">
        <v>0.37</v>
      </c>
      <c r="K190" s="256">
        <v>1.97</v>
      </c>
      <c r="L190" s="35">
        <v>1.97</v>
      </c>
      <c r="M190" s="35">
        <v>2.2200000000000002</v>
      </c>
      <c r="N190" s="257">
        <v>2.34</v>
      </c>
      <c r="O190" s="256">
        <v>2.02</v>
      </c>
      <c r="P190" s="35">
        <v>2.02</v>
      </c>
      <c r="Q190" s="35">
        <v>2.4</v>
      </c>
      <c r="R190" s="257">
        <v>2.38</v>
      </c>
      <c r="S190" s="35" t="s">
        <v>234</v>
      </c>
      <c r="T190" s="35" t="s">
        <v>234</v>
      </c>
      <c r="U190" s="35" t="s">
        <v>234</v>
      </c>
      <c r="V190" s="257" t="s">
        <v>234</v>
      </c>
      <c r="W190" s="256" t="s">
        <v>234</v>
      </c>
      <c r="X190" s="35" t="s">
        <v>234</v>
      </c>
      <c r="Y190" s="35" t="s">
        <v>234</v>
      </c>
      <c r="Z190" s="257" t="s">
        <v>234</v>
      </c>
      <c r="AA190" s="256" t="s">
        <v>234</v>
      </c>
      <c r="AB190" s="35" t="s">
        <v>234</v>
      </c>
      <c r="AC190" s="35" t="s">
        <v>234</v>
      </c>
      <c r="AD190" s="257" t="s">
        <v>234</v>
      </c>
      <c r="AE190" s="35" t="s">
        <v>234</v>
      </c>
      <c r="AF190" s="35" t="s">
        <v>234</v>
      </c>
      <c r="AG190" s="35" t="s">
        <v>234</v>
      </c>
      <c r="AH190" s="70" t="s">
        <v>234</v>
      </c>
    </row>
    <row r="191" spans="1:34" ht="18" customHeight="1" x14ac:dyDescent="0.25">
      <c r="A191" s="455"/>
      <c r="B191" s="264" t="s">
        <v>64</v>
      </c>
      <c r="C191" s="69">
        <v>79.62</v>
      </c>
      <c r="D191" s="35">
        <v>79.62</v>
      </c>
      <c r="E191" s="35">
        <v>79.56</v>
      </c>
      <c r="F191" s="35">
        <v>79.17</v>
      </c>
      <c r="G191" s="256">
        <v>-0.32</v>
      </c>
      <c r="H191" s="35">
        <v>-0.32</v>
      </c>
      <c r="I191" s="35">
        <v>-0.25</v>
      </c>
      <c r="J191" s="257">
        <v>-0.16</v>
      </c>
      <c r="K191" s="256">
        <v>1.64</v>
      </c>
      <c r="L191" s="35">
        <v>1.64</v>
      </c>
      <c r="M191" s="35">
        <v>1.96</v>
      </c>
      <c r="N191" s="257">
        <v>2.1800000000000002</v>
      </c>
      <c r="O191" s="256">
        <v>1.5</v>
      </c>
      <c r="P191" s="35">
        <v>1.5</v>
      </c>
      <c r="Q191" s="35">
        <v>1.99</v>
      </c>
      <c r="R191" s="257">
        <v>2.0499999999999998</v>
      </c>
      <c r="S191" s="35" t="s">
        <v>234</v>
      </c>
      <c r="T191" s="35" t="s">
        <v>234</v>
      </c>
      <c r="U191" s="35" t="s">
        <v>234</v>
      </c>
      <c r="V191" s="257" t="s">
        <v>234</v>
      </c>
      <c r="W191" s="256" t="s">
        <v>234</v>
      </c>
      <c r="X191" s="35" t="s">
        <v>234</v>
      </c>
      <c r="Y191" s="35" t="s">
        <v>234</v>
      </c>
      <c r="Z191" s="257" t="s">
        <v>234</v>
      </c>
      <c r="AA191" s="256" t="s">
        <v>234</v>
      </c>
      <c r="AB191" s="35" t="s">
        <v>234</v>
      </c>
      <c r="AC191" s="35" t="s">
        <v>234</v>
      </c>
      <c r="AD191" s="257" t="s">
        <v>234</v>
      </c>
      <c r="AE191" s="35" t="s">
        <v>234</v>
      </c>
      <c r="AF191" s="35" t="s">
        <v>234</v>
      </c>
      <c r="AG191" s="35" t="s">
        <v>234</v>
      </c>
      <c r="AH191" s="70" t="s">
        <v>234</v>
      </c>
    </row>
    <row r="192" spans="1:34" ht="18" customHeight="1" x14ac:dyDescent="0.25">
      <c r="A192" s="455"/>
      <c r="B192" s="264" t="s">
        <v>65</v>
      </c>
      <c r="C192" s="69">
        <v>79.41</v>
      </c>
      <c r="D192" s="35">
        <v>79.41</v>
      </c>
      <c r="E192" s="35">
        <v>79.400000000000006</v>
      </c>
      <c r="F192" s="35">
        <v>79.040000000000006</v>
      </c>
      <c r="G192" s="256">
        <v>-0.26</v>
      </c>
      <c r="H192" s="35">
        <v>-0.26</v>
      </c>
      <c r="I192" s="35">
        <v>-0.2</v>
      </c>
      <c r="J192" s="257">
        <v>-0.17</v>
      </c>
      <c r="K192" s="256">
        <v>1.38</v>
      </c>
      <c r="L192" s="35">
        <v>1.38</v>
      </c>
      <c r="M192" s="35">
        <v>1.76</v>
      </c>
      <c r="N192" s="257">
        <v>2</v>
      </c>
      <c r="O192" s="256">
        <v>1.42</v>
      </c>
      <c r="P192" s="35">
        <v>1.42</v>
      </c>
      <c r="Q192" s="35">
        <v>1.9</v>
      </c>
      <c r="R192" s="257">
        <v>2.0099999999999998</v>
      </c>
      <c r="S192" s="35" t="s">
        <v>234</v>
      </c>
      <c r="T192" s="35" t="s">
        <v>234</v>
      </c>
      <c r="U192" s="35" t="s">
        <v>234</v>
      </c>
      <c r="V192" s="257" t="s">
        <v>234</v>
      </c>
      <c r="W192" s="256" t="s">
        <v>234</v>
      </c>
      <c r="X192" s="35" t="s">
        <v>234</v>
      </c>
      <c r="Y192" s="35" t="s">
        <v>234</v>
      </c>
      <c r="Z192" s="257" t="s">
        <v>234</v>
      </c>
      <c r="AA192" s="256" t="s">
        <v>234</v>
      </c>
      <c r="AB192" s="35" t="s">
        <v>234</v>
      </c>
      <c r="AC192" s="35" t="s">
        <v>234</v>
      </c>
      <c r="AD192" s="257" t="s">
        <v>234</v>
      </c>
      <c r="AE192" s="35" t="s">
        <v>234</v>
      </c>
      <c r="AF192" s="35" t="s">
        <v>234</v>
      </c>
      <c r="AG192" s="35" t="s">
        <v>234</v>
      </c>
      <c r="AH192" s="70" t="s">
        <v>234</v>
      </c>
    </row>
    <row r="193" spans="1:34" ht="18" customHeight="1" x14ac:dyDescent="0.25">
      <c r="A193" s="456"/>
      <c r="B193" s="265" t="s">
        <v>66</v>
      </c>
      <c r="C193" s="75">
        <v>79.540000000000006</v>
      </c>
      <c r="D193" s="76">
        <v>79.540000000000006</v>
      </c>
      <c r="E193" s="76">
        <v>79.63</v>
      </c>
      <c r="F193" s="76">
        <v>79.33</v>
      </c>
      <c r="G193" s="258">
        <v>0.17</v>
      </c>
      <c r="H193" s="76">
        <v>0.17</v>
      </c>
      <c r="I193" s="76">
        <v>0.28999999999999998</v>
      </c>
      <c r="J193" s="259">
        <v>0.37</v>
      </c>
      <c r="K193" s="258">
        <v>1.55</v>
      </c>
      <c r="L193" s="76">
        <v>1.55</v>
      </c>
      <c r="M193" s="76">
        <v>2.0499999999999998</v>
      </c>
      <c r="N193" s="259">
        <v>2.38</v>
      </c>
      <c r="O193" s="258">
        <v>1.55</v>
      </c>
      <c r="P193" s="76">
        <v>1.55</v>
      </c>
      <c r="Q193" s="76">
        <v>2.0499999999999998</v>
      </c>
      <c r="R193" s="259">
        <v>2.38</v>
      </c>
      <c r="S193" s="76" t="s">
        <v>234</v>
      </c>
      <c r="T193" s="76" t="s">
        <v>234</v>
      </c>
      <c r="U193" s="76" t="s">
        <v>234</v>
      </c>
      <c r="V193" s="259" t="s">
        <v>234</v>
      </c>
      <c r="W193" s="258" t="s">
        <v>234</v>
      </c>
      <c r="X193" s="76" t="s">
        <v>234</v>
      </c>
      <c r="Y193" s="76" t="s">
        <v>234</v>
      </c>
      <c r="Z193" s="259" t="s">
        <v>234</v>
      </c>
      <c r="AA193" s="258" t="s">
        <v>234</v>
      </c>
      <c r="AB193" s="76" t="s">
        <v>234</v>
      </c>
      <c r="AC193" s="76" t="s">
        <v>234</v>
      </c>
      <c r="AD193" s="259" t="s">
        <v>234</v>
      </c>
      <c r="AE193" s="76" t="s">
        <v>234</v>
      </c>
      <c r="AF193" s="76" t="s">
        <v>234</v>
      </c>
      <c r="AG193" s="76" t="s">
        <v>234</v>
      </c>
      <c r="AH193" s="77" t="s">
        <v>234</v>
      </c>
    </row>
    <row r="194" spans="1:34" ht="18" customHeight="1" x14ac:dyDescent="0.25">
      <c r="A194" s="454" t="s">
        <v>113</v>
      </c>
      <c r="B194" s="263" t="s">
        <v>55</v>
      </c>
      <c r="C194" s="71">
        <v>79.97</v>
      </c>
      <c r="D194" s="72">
        <v>79.97</v>
      </c>
      <c r="E194" s="72">
        <v>79.989999999999995</v>
      </c>
      <c r="F194" s="72">
        <v>79.73</v>
      </c>
      <c r="G194" s="254">
        <v>0.54</v>
      </c>
      <c r="H194" s="72">
        <v>0.54</v>
      </c>
      <c r="I194" s="72">
        <v>0.45</v>
      </c>
      <c r="J194" s="255">
        <v>0.5</v>
      </c>
      <c r="K194" s="254">
        <v>0.54</v>
      </c>
      <c r="L194" s="72">
        <v>0.54</v>
      </c>
      <c r="M194" s="74">
        <v>0.45</v>
      </c>
      <c r="N194" s="255">
        <v>0.5</v>
      </c>
      <c r="O194" s="254">
        <v>1.78</v>
      </c>
      <c r="P194" s="72">
        <v>1.78</v>
      </c>
      <c r="Q194" s="72">
        <v>2.2000000000000002</v>
      </c>
      <c r="R194" s="255">
        <v>2.65</v>
      </c>
      <c r="S194" s="72" t="s">
        <v>234</v>
      </c>
      <c r="T194" s="72" t="s">
        <v>234</v>
      </c>
      <c r="U194" s="72" t="s">
        <v>234</v>
      </c>
      <c r="V194" s="255" t="s">
        <v>234</v>
      </c>
      <c r="W194" s="254" t="s">
        <v>234</v>
      </c>
      <c r="X194" s="72" t="s">
        <v>234</v>
      </c>
      <c r="Y194" s="72" t="s">
        <v>234</v>
      </c>
      <c r="Z194" s="255" t="s">
        <v>234</v>
      </c>
      <c r="AA194" s="254" t="s">
        <v>234</v>
      </c>
      <c r="AB194" s="72" t="s">
        <v>234</v>
      </c>
      <c r="AC194" s="72" t="s">
        <v>234</v>
      </c>
      <c r="AD194" s="255" t="s">
        <v>234</v>
      </c>
      <c r="AE194" s="72" t="s">
        <v>234</v>
      </c>
      <c r="AF194" s="72" t="s">
        <v>234</v>
      </c>
      <c r="AG194" s="72" t="s">
        <v>234</v>
      </c>
      <c r="AH194" s="73" t="s">
        <v>234</v>
      </c>
    </row>
    <row r="195" spans="1:34" ht="18" customHeight="1" x14ac:dyDescent="0.25">
      <c r="A195" s="455"/>
      <c r="B195" s="264" t="s">
        <v>56</v>
      </c>
      <c r="C195" s="69">
        <v>80.36</v>
      </c>
      <c r="D195" s="35">
        <v>80.36</v>
      </c>
      <c r="E195" s="35">
        <v>80.540000000000006</v>
      </c>
      <c r="F195" s="35">
        <v>80.33</v>
      </c>
      <c r="G195" s="256">
        <v>0.48</v>
      </c>
      <c r="H195" s="35">
        <v>0.48</v>
      </c>
      <c r="I195" s="35">
        <v>0.68</v>
      </c>
      <c r="J195" s="257">
        <v>0.76</v>
      </c>
      <c r="K195" s="256">
        <v>1.02</v>
      </c>
      <c r="L195" s="35">
        <v>1.02</v>
      </c>
      <c r="M195" s="35">
        <v>1.1399999999999999</v>
      </c>
      <c r="N195" s="257">
        <v>1.27</v>
      </c>
      <c r="O195" s="256">
        <v>1.92</v>
      </c>
      <c r="P195" s="35">
        <v>1.92</v>
      </c>
      <c r="Q195" s="35">
        <v>2.44</v>
      </c>
      <c r="R195" s="257">
        <v>2.75</v>
      </c>
      <c r="S195" s="35" t="s">
        <v>234</v>
      </c>
      <c r="T195" s="35" t="s">
        <v>234</v>
      </c>
      <c r="U195" s="35" t="s">
        <v>234</v>
      </c>
      <c r="V195" s="257" t="s">
        <v>234</v>
      </c>
      <c r="W195" s="256" t="s">
        <v>234</v>
      </c>
      <c r="X195" s="35" t="s">
        <v>234</v>
      </c>
      <c r="Y195" s="35" t="s">
        <v>234</v>
      </c>
      <c r="Z195" s="257" t="s">
        <v>234</v>
      </c>
      <c r="AA195" s="256" t="s">
        <v>234</v>
      </c>
      <c r="AB195" s="35" t="s">
        <v>234</v>
      </c>
      <c r="AC195" s="35" t="s">
        <v>234</v>
      </c>
      <c r="AD195" s="257" t="s">
        <v>234</v>
      </c>
      <c r="AE195" s="35" t="s">
        <v>234</v>
      </c>
      <c r="AF195" s="35" t="s">
        <v>234</v>
      </c>
      <c r="AG195" s="35" t="s">
        <v>234</v>
      </c>
      <c r="AH195" s="70" t="s">
        <v>234</v>
      </c>
    </row>
    <row r="196" spans="1:34" ht="18" customHeight="1" x14ac:dyDescent="0.25">
      <c r="A196" s="455"/>
      <c r="B196" s="264" t="s">
        <v>57</v>
      </c>
      <c r="C196" s="69">
        <v>80.77</v>
      </c>
      <c r="D196" s="35">
        <v>80.77</v>
      </c>
      <c r="E196" s="35">
        <v>80.83</v>
      </c>
      <c r="F196" s="35">
        <v>80.52</v>
      </c>
      <c r="G196" s="256">
        <v>0.51</v>
      </c>
      <c r="H196" s="35">
        <v>0.51</v>
      </c>
      <c r="I196" s="35">
        <v>0.37</v>
      </c>
      <c r="J196" s="257">
        <v>0.23</v>
      </c>
      <c r="K196" s="256">
        <v>1.54</v>
      </c>
      <c r="L196" s="35">
        <v>1.54</v>
      </c>
      <c r="M196" s="35">
        <v>1.51</v>
      </c>
      <c r="N196" s="257">
        <v>1.5</v>
      </c>
      <c r="O196" s="256">
        <v>2.23</v>
      </c>
      <c r="P196" s="35">
        <v>2.23</v>
      </c>
      <c r="Q196" s="35">
        <v>2.63</v>
      </c>
      <c r="R196" s="257">
        <v>2.7</v>
      </c>
      <c r="S196" s="35" t="s">
        <v>234</v>
      </c>
      <c r="T196" s="35" t="s">
        <v>234</v>
      </c>
      <c r="U196" s="35" t="s">
        <v>234</v>
      </c>
      <c r="V196" s="257" t="s">
        <v>234</v>
      </c>
      <c r="W196" s="256" t="s">
        <v>234</v>
      </c>
      <c r="X196" s="35" t="s">
        <v>234</v>
      </c>
      <c r="Y196" s="35" t="s">
        <v>234</v>
      </c>
      <c r="Z196" s="257" t="s">
        <v>234</v>
      </c>
      <c r="AA196" s="256" t="s">
        <v>234</v>
      </c>
      <c r="AB196" s="35" t="s">
        <v>234</v>
      </c>
      <c r="AC196" s="35" t="s">
        <v>234</v>
      </c>
      <c r="AD196" s="257" t="s">
        <v>234</v>
      </c>
      <c r="AE196" s="35" t="s">
        <v>234</v>
      </c>
      <c r="AF196" s="35" t="s">
        <v>234</v>
      </c>
      <c r="AG196" s="35" t="s">
        <v>234</v>
      </c>
      <c r="AH196" s="70" t="s">
        <v>234</v>
      </c>
    </row>
    <row r="197" spans="1:34" ht="18" customHeight="1" x14ac:dyDescent="0.25">
      <c r="A197" s="455"/>
      <c r="B197" s="264" t="s">
        <v>58</v>
      </c>
      <c r="C197" s="69">
        <v>81.19</v>
      </c>
      <c r="D197" s="35">
        <v>81.19</v>
      </c>
      <c r="E197" s="35">
        <v>81.180000000000007</v>
      </c>
      <c r="F197" s="35">
        <v>80.849999999999994</v>
      </c>
      <c r="G197" s="256">
        <v>0.53</v>
      </c>
      <c r="H197" s="35">
        <v>0.53</v>
      </c>
      <c r="I197" s="35">
        <v>0.43</v>
      </c>
      <c r="J197" s="257">
        <v>0.41</v>
      </c>
      <c r="K197" s="256">
        <v>2.08</v>
      </c>
      <c r="L197" s="35">
        <v>2.08</v>
      </c>
      <c r="M197" s="35">
        <v>1.95</v>
      </c>
      <c r="N197" s="257">
        <v>1.91</v>
      </c>
      <c r="O197" s="256">
        <v>2.4900000000000002</v>
      </c>
      <c r="P197" s="35">
        <v>2.4900000000000002</v>
      </c>
      <c r="Q197" s="35">
        <v>2.82</v>
      </c>
      <c r="R197" s="257">
        <v>2.87</v>
      </c>
      <c r="S197" s="35" t="s">
        <v>234</v>
      </c>
      <c r="T197" s="35" t="s">
        <v>234</v>
      </c>
      <c r="U197" s="35" t="s">
        <v>234</v>
      </c>
      <c r="V197" s="257" t="s">
        <v>234</v>
      </c>
      <c r="W197" s="256" t="s">
        <v>234</v>
      </c>
      <c r="X197" s="35" t="s">
        <v>234</v>
      </c>
      <c r="Y197" s="35" t="s">
        <v>234</v>
      </c>
      <c r="Z197" s="257" t="s">
        <v>234</v>
      </c>
      <c r="AA197" s="256" t="s">
        <v>234</v>
      </c>
      <c r="AB197" s="35" t="s">
        <v>234</v>
      </c>
      <c r="AC197" s="35" t="s">
        <v>234</v>
      </c>
      <c r="AD197" s="257" t="s">
        <v>234</v>
      </c>
      <c r="AE197" s="35" t="s">
        <v>234</v>
      </c>
      <c r="AF197" s="35" t="s">
        <v>234</v>
      </c>
      <c r="AG197" s="35" t="s">
        <v>234</v>
      </c>
      <c r="AH197" s="70" t="s">
        <v>234</v>
      </c>
    </row>
    <row r="198" spans="1:34" ht="18" customHeight="1" x14ac:dyDescent="0.25">
      <c r="A198" s="455"/>
      <c r="B198" s="264" t="s">
        <v>59</v>
      </c>
      <c r="C198" s="69">
        <v>81.650000000000006</v>
      </c>
      <c r="D198" s="35">
        <v>81.650000000000006</v>
      </c>
      <c r="E198" s="35">
        <v>81.56</v>
      </c>
      <c r="F198" s="35">
        <v>81.13</v>
      </c>
      <c r="G198" s="256">
        <v>0.56999999999999995</v>
      </c>
      <c r="H198" s="35">
        <v>0.56999999999999995</v>
      </c>
      <c r="I198" s="35">
        <v>0.47</v>
      </c>
      <c r="J198" s="257">
        <v>0.36</v>
      </c>
      <c r="K198" s="256">
        <v>2.65</v>
      </c>
      <c r="L198" s="35">
        <v>2.65</v>
      </c>
      <c r="M198" s="35">
        <v>2.4300000000000002</v>
      </c>
      <c r="N198" s="257">
        <v>2.27</v>
      </c>
      <c r="O198" s="256">
        <v>2.68</v>
      </c>
      <c r="P198" s="35">
        <v>2.68</v>
      </c>
      <c r="Q198" s="35">
        <v>3.02</v>
      </c>
      <c r="R198" s="257">
        <v>3.14</v>
      </c>
      <c r="S198" s="35" t="s">
        <v>234</v>
      </c>
      <c r="T198" s="35" t="s">
        <v>234</v>
      </c>
      <c r="U198" s="35" t="s">
        <v>234</v>
      </c>
      <c r="V198" s="257" t="s">
        <v>234</v>
      </c>
      <c r="W198" s="256" t="s">
        <v>234</v>
      </c>
      <c r="X198" s="35" t="s">
        <v>234</v>
      </c>
      <c r="Y198" s="35" t="s">
        <v>234</v>
      </c>
      <c r="Z198" s="257" t="s">
        <v>234</v>
      </c>
      <c r="AA198" s="256" t="s">
        <v>234</v>
      </c>
      <c r="AB198" s="35" t="s">
        <v>234</v>
      </c>
      <c r="AC198" s="35" t="s">
        <v>234</v>
      </c>
      <c r="AD198" s="257" t="s">
        <v>234</v>
      </c>
      <c r="AE198" s="35" t="s">
        <v>234</v>
      </c>
      <c r="AF198" s="35" t="s">
        <v>234</v>
      </c>
      <c r="AG198" s="35" t="s">
        <v>234</v>
      </c>
      <c r="AH198" s="70" t="s">
        <v>234</v>
      </c>
    </row>
    <row r="199" spans="1:34" ht="18" customHeight="1" x14ac:dyDescent="0.25">
      <c r="A199" s="455"/>
      <c r="B199" s="264" t="s">
        <v>60</v>
      </c>
      <c r="C199" s="69">
        <v>81.7</v>
      </c>
      <c r="D199" s="35">
        <v>81.7</v>
      </c>
      <c r="E199" s="35">
        <v>81.66</v>
      </c>
      <c r="F199" s="35">
        <v>81.19</v>
      </c>
      <c r="G199" s="256">
        <v>0.06</v>
      </c>
      <c r="H199" s="35">
        <v>0.06</v>
      </c>
      <c r="I199" s="35">
        <v>0.12</v>
      </c>
      <c r="J199" s="257">
        <v>7.0000000000000007E-2</v>
      </c>
      <c r="K199" s="256">
        <v>2.71</v>
      </c>
      <c r="L199" s="35">
        <v>2.71</v>
      </c>
      <c r="M199" s="35">
        <v>2.5499999999999998</v>
      </c>
      <c r="N199" s="257">
        <v>2.34</v>
      </c>
      <c r="O199" s="256">
        <v>2.61</v>
      </c>
      <c r="P199" s="35">
        <v>2.61</v>
      </c>
      <c r="Q199" s="35">
        <v>2.84</v>
      </c>
      <c r="R199" s="257">
        <v>2.99</v>
      </c>
      <c r="S199" s="35" t="s">
        <v>234</v>
      </c>
      <c r="T199" s="35" t="s">
        <v>234</v>
      </c>
      <c r="U199" s="35" t="s">
        <v>234</v>
      </c>
      <c r="V199" s="257" t="s">
        <v>234</v>
      </c>
      <c r="W199" s="256" t="s">
        <v>234</v>
      </c>
      <c r="X199" s="35" t="s">
        <v>234</v>
      </c>
      <c r="Y199" s="35" t="s">
        <v>234</v>
      </c>
      <c r="Z199" s="257" t="s">
        <v>234</v>
      </c>
      <c r="AA199" s="256" t="s">
        <v>234</v>
      </c>
      <c r="AB199" s="35" t="s">
        <v>234</v>
      </c>
      <c r="AC199" s="35" t="s">
        <v>234</v>
      </c>
      <c r="AD199" s="257" t="s">
        <v>234</v>
      </c>
      <c r="AE199" s="35" t="s">
        <v>234</v>
      </c>
      <c r="AF199" s="35" t="s">
        <v>234</v>
      </c>
      <c r="AG199" s="35" t="s">
        <v>234</v>
      </c>
      <c r="AH199" s="70" t="s">
        <v>234</v>
      </c>
    </row>
    <row r="200" spans="1:34" ht="18" customHeight="1" x14ac:dyDescent="0.25">
      <c r="A200" s="455"/>
      <c r="B200" s="264" t="s">
        <v>61</v>
      </c>
      <c r="C200" s="69">
        <v>81.89</v>
      </c>
      <c r="D200" s="35">
        <v>81.89</v>
      </c>
      <c r="E200" s="35">
        <v>81.760000000000005</v>
      </c>
      <c r="F200" s="35">
        <v>81.25</v>
      </c>
      <c r="G200" s="256">
        <v>0.23</v>
      </c>
      <c r="H200" s="35">
        <v>0.23</v>
      </c>
      <c r="I200" s="35">
        <v>0.13</v>
      </c>
      <c r="J200" s="257">
        <v>7.0000000000000007E-2</v>
      </c>
      <c r="K200" s="256">
        <v>2.95</v>
      </c>
      <c r="L200" s="35">
        <v>2.95</v>
      </c>
      <c r="M200" s="35">
        <v>2.68</v>
      </c>
      <c r="N200" s="257">
        <v>2.42</v>
      </c>
      <c r="O200" s="256">
        <v>2.78</v>
      </c>
      <c r="P200" s="35">
        <v>2.78</v>
      </c>
      <c r="Q200" s="35">
        <v>2.94</v>
      </c>
      <c r="R200" s="257">
        <v>2.96</v>
      </c>
      <c r="S200" s="35" t="s">
        <v>234</v>
      </c>
      <c r="T200" s="35" t="s">
        <v>234</v>
      </c>
      <c r="U200" s="35" t="s">
        <v>234</v>
      </c>
      <c r="V200" s="257" t="s">
        <v>234</v>
      </c>
      <c r="W200" s="256" t="s">
        <v>234</v>
      </c>
      <c r="X200" s="35" t="s">
        <v>234</v>
      </c>
      <c r="Y200" s="35" t="s">
        <v>234</v>
      </c>
      <c r="Z200" s="257" t="s">
        <v>234</v>
      </c>
      <c r="AA200" s="256" t="s">
        <v>234</v>
      </c>
      <c r="AB200" s="35" t="s">
        <v>234</v>
      </c>
      <c r="AC200" s="35" t="s">
        <v>234</v>
      </c>
      <c r="AD200" s="257" t="s">
        <v>234</v>
      </c>
      <c r="AE200" s="35" t="s">
        <v>234</v>
      </c>
      <c r="AF200" s="35" t="s">
        <v>234</v>
      </c>
      <c r="AG200" s="35" t="s">
        <v>234</v>
      </c>
      <c r="AH200" s="70" t="s">
        <v>234</v>
      </c>
    </row>
    <row r="201" spans="1:34" ht="18" customHeight="1" x14ac:dyDescent="0.25">
      <c r="A201" s="455"/>
      <c r="B201" s="264" t="s">
        <v>62</v>
      </c>
      <c r="C201" s="69">
        <v>82.04</v>
      </c>
      <c r="D201" s="35">
        <v>82.04</v>
      </c>
      <c r="E201" s="35">
        <v>81.94</v>
      </c>
      <c r="F201" s="35">
        <v>81.41</v>
      </c>
      <c r="G201" s="256">
        <v>0.18</v>
      </c>
      <c r="H201" s="35">
        <v>0.18</v>
      </c>
      <c r="I201" s="35">
        <v>0.22</v>
      </c>
      <c r="J201" s="257">
        <v>0.2</v>
      </c>
      <c r="K201" s="256">
        <v>3.13</v>
      </c>
      <c r="L201" s="35">
        <v>3.13</v>
      </c>
      <c r="M201" s="35">
        <v>2.9</v>
      </c>
      <c r="N201" s="257">
        <v>2.62</v>
      </c>
      <c r="O201" s="256">
        <v>2.89</v>
      </c>
      <c r="P201" s="35">
        <v>2.89</v>
      </c>
      <c r="Q201" s="35">
        <v>3.09</v>
      </c>
      <c r="R201" s="257">
        <v>3.04</v>
      </c>
      <c r="S201" s="35" t="s">
        <v>234</v>
      </c>
      <c r="T201" s="35" t="s">
        <v>234</v>
      </c>
      <c r="U201" s="35" t="s">
        <v>234</v>
      </c>
      <c r="V201" s="257" t="s">
        <v>234</v>
      </c>
      <c r="W201" s="256" t="s">
        <v>234</v>
      </c>
      <c r="X201" s="35" t="s">
        <v>234</v>
      </c>
      <c r="Y201" s="35" t="s">
        <v>234</v>
      </c>
      <c r="Z201" s="257" t="s">
        <v>234</v>
      </c>
      <c r="AA201" s="256" t="s">
        <v>234</v>
      </c>
      <c r="AB201" s="35" t="s">
        <v>234</v>
      </c>
      <c r="AC201" s="35" t="s">
        <v>234</v>
      </c>
      <c r="AD201" s="257" t="s">
        <v>234</v>
      </c>
      <c r="AE201" s="35" t="s">
        <v>234</v>
      </c>
      <c r="AF201" s="35" t="s">
        <v>234</v>
      </c>
      <c r="AG201" s="35" t="s">
        <v>234</v>
      </c>
      <c r="AH201" s="70" t="s">
        <v>234</v>
      </c>
    </row>
    <row r="202" spans="1:34" ht="18" customHeight="1" x14ac:dyDescent="0.25">
      <c r="A202" s="455"/>
      <c r="B202" s="264" t="s">
        <v>63</v>
      </c>
      <c r="C202" s="69">
        <v>82.13</v>
      </c>
      <c r="D202" s="35">
        <v>82.13</v>
      </c>
      <c r="E202" s="35">
        <v>82.06</v>
      </c>
      <c r="F202" s="35">
        <v>81.540000000000006</v>
      </c>
      <c r="G202" s="256">
        <v>0.11</v>
      </c>
      <c r="H202" s="35">
        <v>0.11</v>
      </c>
      <c r="I202" s="35">
        <v>0.14000000000000001</v>
      </c>
      <c r="J202" s="257">
        <v>0.16</v>
      </c>
      <c r="K202" s="256">
        <v>3.25</v>
      </c>
      <c r="L202" s="35">
        <v>3.25</v>
      </c>
      <c r="M202" s="35">
        <v>3.05</v>
      </c>
      <c r="N202" s="257">
        <v>2.79</v>
      </c>
      <c r="O202" s="256">
        <v>2.82</v>
      </c>
      <c r="P202" s="35">
        <v>2.82</v>
      </c>
      <c r="Q202" s="35">
        <v>2.89</v>
      </c>
      <c r="R202" s="257">
        <v>2.83</v>
      </c>
      <c r="S202" s="35" t="s">
        <v>234</v>
      </c>
      <c r="T202" s="35" t="s">
        <v>234</v>
      </c>
      <c r="U202" s="35" t="s">
        <v>234</v>
      </c>
      <c r="V202" s="257" t="s">
        <v>234</v>
      </c>
      <c r="W202" s="256" t="s">
        <v>234</v>
      </c>
      <c r="X202" s="35" t="s">
        <v>234</v>
      </c>
      <c r="Y202" s="35" t="s">
        <v>234</v>
      </c>
      <c r="Z202" s="257" t="s">
        <v>234</v>
      </c>
      <c r="AA202" s="256" t="s">
        <v>234</v>
      </c>
      <c r="AB202" s="35" t="s">
        <v>234</v>
      </c>
      <c r="AC202" s="35" t="s">
        <v>234</v>
      </c>
      <c r="AD202" s="257" t="s">
        <v>234</v>
      </c>
      <c r="AE202" s="35" t="s">
        <v>234</v>
      </c>
      <c r="AF202" s="35" t="s">
        <v>234</v>
      </c>
      <c r="AG202" s="35" t="s">
        <v>234</v>
      </c>
      <c r="AH202" s="70" t="s">
        <v>234</v>
      </c>
    </row>
    <row r="203" spans="1:34" ht="18" customHeight="1" x14ac:dyDescent="0.25">
      <c r="A203" s="455"/>
      <c r="B203" s="264" t="s">
        <v>64</v>
      </c>
      <c r="C203" s="69">
        <v>82.24</v>
      </c>
      <c r="D203" s="35">
        <v>82.24</v>
      </c>
      <c r="E203" s="35">
        <v>82.19</v>
      </c>
      <c r="F203" s="35">
        <v>81.73</v>
      </c>
      <c r="G203" s="256">
        <v>0.14000000000000001</v>
      </c>
      <c r="H203" s="35">
        <v>0.14000000000000001</v>
      </c>
      <c r="I203" s="35">
        <v>0.16</v>
      </c>
      <c r="J203" s="257">
        <v>0.23</v>
      </c>
      <c r="K203" s="256">
        <v>3.39</v>
      </c>
      <c r="L203" s="35">
        <v>3.39</v>
      </c>
      <c r="M203" s="35">
        <v>3.22</v>
      </c>
      <c r="N203" s="257">
        <v>3.02</v>
      </c>
      <c r="O203" s="256">
        <v>3.29</v>
      </c>
      <c r="P203" s="35">
        <v>3.29</v>
      </c>
      <c r="Q203" s="35">
        <v>3.31</v>
      </c>
      <c r="R203" s="257">
        <v>3.23</v>
      </c>
      <c r="S203" s="35" t="s">
        <v>234</v>
      </c>
      <c r="T203" s="35" t="s">
        <v>234</v>
      </c>
      <c r="U203" s="35" t="s">
        <v>234</v>
      </c>
      <c r="V203" s="257" t="s">
        <v>234</v>
      </c>
      <c r="W203" s="256" t="s">
        <v>234</v>
      </c>
      <c r="X203" s="35" t="s">
        <v>234</v>
      </c>
      <c r="Y203" s="35" t="s">
        <v>234</v>
      </c>
      <c r="Z203" s="257" t="s">
        <v>234</v>
      </c>
      <c r="AA203" s="256" t="s">
        <v>234</v>
      </c>
      <c r="AB203" s="35" t="s">
        <v>234</v>
      </c>
      <c r="AC203" s="35" t="s">
        <v>234</v>
      </c>
      <c r="AD203" s="257" t="s">
        <v>234</v>
      </c>
      <c r="AE203" s="35" t="s">
        <v>234</v>
      </c>
      <c r="AF203" s="35" t="s">
        <v>234</v>
      </c>
      <c r="AG203" s="35" t="s">
        <v>234</v>
      </c>
      <c r="AH203" s="70" t="s">
        <v>234</v>
      </c>
    </row>
    <row r="204" spans="1:34" ht="18" customHeight="1" x14ac:dyDescent="0.25">
      <c r="A204" s="455"/>
      <c r="B204" s="264" t="s">
        <v>65</v>
      </c>
      <c r="C204" s="69">
        <v>82.38</v>
      </c>
      <c r="D204" s="35">
        <v>82.38</v>
      </c>
      <c r="E204" s="35">
        <v>82.31</v>
      </c>
      <c r="F204" s="35">
        <v>81.739999999999995</v>
      </c>
      <c r="G204" s="256">
        <v>0.17</v>
      </c>
      <c r="H204" s="35">
        <v>0.17</v>
      </c>
      <c r="I204" s="35">
        <v>0.14000000000000001</v>
      </c>
      <c r="J204" s="257">
        <v>0.01</v>
      </c>
      <c r="K204" s="256">
        <v>3.56</v>
      </c>
      <c r="L204" s="35">
        <v>3.56</v>
      </c>
      <c r="M204" s="35">
        <v>3.37</v>
      </c>
      <c r="N204" s="257">
        <v>3.03</v>
      </c>
      <c r="O204" s="256">
        <v>3.74</v>
      </c>
      <c r="P204" s="35">
        <v>3.74</v>
      </c>
      <c r="Q204" s="35">
        <v>3.67</v>
      </c>
      <c r="R204" s="257">
        <v>3.42</v>
      </c>
      <c r="S204" s="35" t="s">
        <v>234</v>
      </c>
      <c r="T204" s="35" t="s">
        <v>234</v>
      </c>
      <c r="U204" s="35" t="s">
        <v>234</v>
      </c>
      <c r="V204" s="257" t="s">
        <v>234</v>
      </c>
      <c r="W204" s="256" t="s">
        <v>234</v>
      </c>
      <c r="X204" s="35" t="s">
        <v>234</v>
      </c>
      <c r="Y204" s="35" t="s">
        <v>234</v>
      </c>
      <c r="Z204" s="257" t="s">
        <v>234</v>
      </c>
      <c r="AA204" s="256" t="s">
        <v>234</v>
      </c>
      <c r="AB204" s="35" t="s">
        <v>234</v>
      </c>
      <c r="AC204" s="35" t="s">
        <v>234</v>
      </c>
      <c r="AD204" s="257" t="s">
        <v>234</v>
      </c>
      <c r="AE204" s="35" t="s">
        <v>234</v>
      </c>
      <c r="AF204" s="35" t="s">
        <v>234</v>
      </c>
      <c r="AG204" s="35" t="s">
        <v>234</v>
      </c>
      <c r="AH204" s="70" t="s">
        <v>234</v>
      </c>
    </row>
    <row r="205" spans="1:34" ht="18" customHeight="1" x14ac:dyDescent="0.25">
      <c r="A205" s="456"/>
      <c r="B205" s="265" t="s">
        <v>66</v>
      </c>
      <c r="C205" s="75">
        <v>82.55</v>
      </c>
      <c r="D205" s="76">
        <v>82.55</v>
      </c>
      <c r="E205" s="76">
        <v>82.56</v>
      </c>
      <c r="F205" s="76">
        <v>81.97</v>
      </c>
      <c r="G205" s="258">
        <v>0.2</v>
      </c>
      <c r="H205" s="76">
        <v>0.2</v>
      </c>
      <c r="I205" s="76">
        <v>0.3</v>
      </c>
      <c r="J205" s="259">
        <v>0.28000000000000003</v>
      </c>
      <c r="K205" s="258">
        <v>3.78</v>
      </c>
      <c r="L205" s="76">
        <v>3.78</v>
      </c>
      <c r="M205" s="76">
        <v>3.68</v>
      </c>
      <c r="N205" s="259">
        <v>3.32</v>
      </c>
      <c r="O205" s="258">
        <v>3.78</v>
      </c>
      <c r="P205" s="76">
        <v>3.78</v>
      </c>
      <c r="Q205" s="76">
        <v>3.68</v>
      </c>
      <c r="R205" s="259">
        <v>3.32</v>
      </c>
      <c r="S205" s="76" t="s">
        <v>234</v>
      </c>
      <c r="T205" s="76" t="s">
        <v>234</v>
      </c>
      <c r="U205" s="76" t="s">
        <v>234</v>
      </c>
      <c r="V205" s="259" t="s">
        <v>234</v>
      </c>
      <c r="W205" s="258" t="s">
        <v>234</v>
      </c>
      <c r="X205" s="76" t="s">
        <v>234</v>
      </c>
      <c r="Y205" s="76" t="s">
        <v>234</v>
      </c>
      <c r="Z205" s="259" t="s">
        <v>234</v>
      </c>
      <c r="AA205" s="258" t="s">
        <v>234</v>
      </c>
      <c r="AB205" s="76" t="s">
        <v>234</v>
      </c>
      <c r="AC205" s="76" t="s">
        <v>234</v>
      </c>
      <c r="AD205" s="259" t="s">
        <v>234</v>
      </c>
      <c r="AE205" s="76" t="s">
        <v>234</v>
      </c>
      <c r="AF205" s="76" t="s">
        <v>234</v>
      </c>
      <c r="AG205" s="76" t="s">
        <v>234</v>
      </c>
      <c r="AH205" s="77" t="s">
        <v>234</v>
      </c>
    </row>
    <row r="206" spans="1:34" ht="18" customHeight="1" x14ac:dyDescent="0.25">
      <c r="A206" s="454" t="s">
        <v>114</v>
      </c>
      <c r="B206" s="263" t="s">
        <v>55</v>
      </c>
      <c r="C206" s="71">
        <v>83.25</v>
      </c>
      <c r="D206" s="72">
        <v>83.25</v>
      </c>
      <c r="E206" s="72">
        <v>83.01</v>
      </c>
      <c r="F206" s="72">
        <v>82.41</v>
      </c>
      <c r="G206" s="254">
        <v>0.85</v>
      </c>
      <c r="H206" s="72">
        <v>0.85</v>
      </c>
      <c r="I206" s="72">
        <v>0.55000000000000004</v>
      </c>
      <c r="J206" s="255">
        <v>0.54</v>
      </c>
      <c r="K206" s="254">
        <v>0.85</v>
      </c>
      <c r="L206" s="72">
        <v>0.85</v>
      </c>
      <c r="M206" s="74">
        <v>0.55000000000000004</v>
      </c>
      <c r="N206" s="255">
        <v>0.54</v>
      </c>
      <c r="O206" s="254">
        <v>4.0999999999999996</v>
      </c>
      <c r="P206" s="72">
        <v>4.0999999999999996</v>
      </c>
      <c r="Q206" s="72">
        <v>3.77</v>
      </c>
      <c r="R206" s="255">
        <v>3.37</v>
      </c>
      <c r="S206" s="72" t="s">
        <v>234</v>
      </c>
      <c r="T206" s="72" t="s">
        <v>234</v>
      </c>
      <c r="U206" s="72" t="s">
        <v>234</v>
      </c>
      <c r="V206" s="255" t="s">
        <v>234</v>
      </c>
      <c r="W206" s="254" t="s">
        <v>234</v>
      </c>
      <c r="X206" s="72" t="s">
        <v>234</v>
      </c>
      <c r="Y206" s="72" t="s">
        <v>234</v>
      </c>
      <c r="Z206" s="255" t="s">
        <v>234</v>
      </c>
      <c r="AA206" s="254" t="s">
        <v>234</v>
      </c>
      <c r="AB206" s="72" t="s">
        <v>234</v>
      </c>
      <c r="AC206" s="72" t="s">
        <v>234</v>
      </c>
      <c r="AD206" s="255" t="s">
        <v>234</v>
      </c>
      <c r="AE206" s="72" t="s">
        <v>234</v>
      </c>
      <c r="AF206" s="72" t="s">
        <v>234</v>
      </c>
      <c r="AG206" s="72" t="s">
        <v>234</v>
      </c>
      <c r="AH206" s="73" t="s">
        <v>234</v>
      </c>
    </row>
    <row r="207" spans="1:34" ht="18" customHeight="1" x14ac:dyDescent="0.25">
      <c r="A207" s="455"/>
      <c r="B207" s="264" t="s">
        <v>56</v>
      </c>
      <c r="C207" s="69">
        <v>84.27</v>
      </c>
      <c r="D207" s="35">
        <v>84.27</v>
      </c>
      <c r="E207" s="35">
        <v>83.89</v>
      </c>
      <c r="F207" s="35">
        <v>83.47</v>
      </c>
      <c r="G207" s="256">
        <v>1.23</v>
      </c>
      <c r="H207" s="35">
        <v>1.23</v>
      </c>
      <c r="I207" s="35">
        <v>1.07</v>
      </c>
      <c r="J207" s="257">
        <v>1.29</v>
      </c>
      <c r="K207" s="256">
        <v>2.09</v>
      </c>
      <c r="L207" s="35">
        <v>2.09</v>
      </c>
      <c r="M207" s="35">
        <v>1.62</v>
      </c>
      <c r="N207" s="257">
        <v>1.84</v>
      </c>
      <c r="O207" s="256">
        <v>4.87</v>
      </c>
      <c r="P207" s="35">
        <v>4.87</v>
      </c>
      <c r="Q207" s="35">
        <v>4.17</v>
      </c>
      <c r="R207" s="257">
        <v>3.91</v>
      </c>
      <c r="S207" s="35" t="s">
        <v>234</v>
      </c>
      <c r="T207" s="35" t="s">
        <v>234</v>
      </c>
      <c r="U207" s="35" t="s">
        <v>234</v>
      </c>
      <c r="V207" s="257" t="s">
        <v>234</v>
      </c>
      <c r="W207" s="256" t="s">
        <v>234</v>
      </c>
      <c r="X207" s="35" t="s">
        <v>234</v>
      </c>
      <c r="Y207" s="35" t="s">
        <v>234</v>
      </c>
      <c r="Z207" s="257" t="s">
        <v>234</v>
      </c>
      <c r="AA207" s="256" t="s">
        <v>234</v>
      </c>
      <c r="AB207" s="35" t="s">
        <v>234</v>
      </c>
      <c r="AC207" s="35" t="s">
        <v>234</v>
      </c>
      <c r="AD207" s="257" t="s">
        <v>234</v>
      </c>
      <c r="AE207" s="35" t="s">
        <v>234</v>
      </c>
      <c r="AF207" s="35" t="s">
        <v>234</v>
      </c>
      <c r="AG207" s="35" t="s">
        <v>234</v>
      </c>
      <c r="AH207" s="70" t="s">
        <v>234</v>
      </c>
    </row>
    <row r="208" spans="1:34" ht="18" customHeight="1" x14ac:dyDescent="0.25">
      <c r="A208" s="455"/>
      <c r="B208" s="264" t="s">
        <v>57</v>
      </c>
      <c r="C208" s="69">
        <v>84.93</v>
      </c>
      <c r="D208" s="35">
        <v>84.93</v>
      </c>
      <c r="E208" s="35">
        <v>84.33</v>
      </c>
      <c r="F208" s="35">
        <v>83.8</v>
      </c>
      <c r="G208" s="256">
        <v>0.78</v>
      </c>
      <c r="H208" s="35">
        <v>0.78</v>
      </c>
      <c r="I208" s="35">
        <v>0.52</v>
      </c>
      <c r="J208" s="257">
        <v>0.39</v>
      </c>
      <c r="K208" s="256">
        <v>2.89</v>
      </c>
      <c r="L208" s="35">
        <v>2.89</v>
      </c>
      <c r="M208" s="35">
        <v>2.15</v>
      </c>
      <c r="N208" s="257">
        <v>2.2400000000000002</v>
      </c>
      <c r="O208" s="256">
        <v>5.16</v>
      </c>
      <c r="P208" s="35">
        <v>5.16</v>
      </c>
      <c r="Q208" s="35">
        <v>4.32</v>
      </c>
      <c r="R208" s="257">
        <v>4.08</v>
      </c>
      <c r="S208" s="35" t="s">
        <v>234</v>
      </c>
      <c r="T208" s="35" t="s">
        <v>234</v>
      </c>
      <c r="U208" s="35" t="s">
        <v>234</v>
      </c>
      <c r="V208" s="257" t="s">
        <v>234</v>
      </c>
      <c r="W208" s="256" t="s">
        <v>234</v>
      </c>
      <c r="X208" s="35" t="s">
        <v>234</v>
      </c>
      <c r="Y208" s="35" t="s">
        <v>234</v>
      </c>
      <c r="Z208" s="257" t="s">
        <v>234</v>
      </c>
      <c r="AA208" s="256" t="s">
        <v>234</v>
      </c>
      <c r="AB208" s="35" t="s">
        <v>234</v>
      </c>
      <c r="AC208" s="35" t="s">
        <v>234</v>
      </c>
      <c r="AD208" s="257" t="s">
        <v>234</v>
      </c>
      <c r="AE208" s="35" t="s">
        <v>234</v>
      </c>
      <c r="AF208" s="35" t="s">
        <v>234</v>
      </c>
      <c r="AG208" s="35" t="s">
        <v>234</v>
      </c>
      <c r="AH208" s="70" t="s">
        <v>234</v>
      </c>
    </row>
    <row r="209" spans="1:34" ht="18" customHeight="1" x14ac:dyDescent="0.25">
      <c r="A209" s="455"/>
      <c r="B209" s="264" t="s">
        <v>58</v>
      </c>
      <c r="C209" s="69">
        <v>85.42</v>
      </c>
      <c r="D209" s="35">
        <v>85.42</v>
      </c>
      <c r="E209" s="35">
        <v>84.77</v>
      </c>
      <c r="F209" s="35">
        <v>84.25</v>
      </c>
      <c r="G209" s="256">
        <v>0.56999999999999995</v>
      </c>
      <c r="H209" s="35">
        <v>0.56999999999999995</v>
      </c>
      <c r="I209" s="35">
        <v>0.52</v>
      </c>
      <c r="J209" s="257">
        <v>0.53</v>
      </c>
      <c r="K209" s="256">
        <v>3.48</v>
      </c>
      <c r="L209" s="35">
        <v>3.48</v>
      </c>
      <c r="M209" s="35">
        <v>2.68</v>
      </c>
      <c r="N209" s="257">
        <v>2.79</v>
      </c>
      <c r="O209" s="256">
        <v>5.2</v>
      </c>
      <c r="P209" s="35">
        <v>5.2</v>
      </c>
      <c r="Q209" s="35">
        <v>4.42</v>
      </c>
      <c r="R209" s="257">
        <v>4.21</v>
      </c>
      <c r="S209" s="35" t="s">
        <v>234</v>
      </c>
      <c r="T209" s="35" t="s">
        <v>234</v>
      </c>
      <c r="U209" s="35" t="s">
        <v>234</v>
      </c>
      <c r="V209" s="257" t="s">
        <v>234</v>
      </c>
      <c r="W209" s="256" t="s">
        <v>234</v>
      </c>
      <c r="X209" s="35" t="s">
        <v>234</v>
      </c>
      <c r="Y209" s="35" t="s">
        <v>234</v>
      </c>
      <c r="Z209" s="257" t="s">
        <v>234</v>
      </c>
      <c r="AA209" s="256" t="s">
        <v>234</v>
      </c>
      <c r="AB209" s="35" t="s">
        <v>234</v>
      </c>
      <c r="AC209" s="35" t="s">
        <v>234</v>
      </c>
      <c r="AD209" s="257" t="s">
        <v>234</v>
      </c>
      <c r="AE209" s="35" t="s">
        <v>234</v>
      </c>
      <c r="AF209" s="35" t="s">
        <v>234</v>
      </c>
      <c r="AG209" s="35" t="s">
        <v>234</v>
      </c>
      <c r="AH209" s="70" t="s">
        <v>234</v>
      </c>
    </row>
    <row r="210" spans="1:34" ht="18" customHeight="1" x14ac:dyDescent="0.25">
      <c r="A210" s="455"/>
      <c r="B210" s="264" t="s">
        <v>59</v>
      </c>
      <c r="C210" s="69">
        <v>85.46</v>
      </c>
      <c r="D210" s="35">
        <v>85.46</v>
      </c>
      <c r="E210" s="35">
        <v>85.1</v>
      </c>
      <c r="F210" s="35">
        <v>84.46</v>
      </c>
      <c r="G210" s="256">
        <v>0.05</v>
      </c>
      <c r="H210" s="35">
        <v>0.05</v>
      </c>
      <c r="I210" s="35">
        <v>0.39</v>
      </c>
      <c r="J210" s="257">
        <v>0.25</v>
      </c>
      <c r="K210" s="256">
        <v>3.53</v>
      </c>
      <c r="L210" s="35">
        <v>3.53</v>
      </c>
      <c r="M210" s="35">
        <v>3.08</v>
      </c>
      <c r="N210" s="257">
        <v>3.05</v>
      </c>
      <c r="O210" s="256">
        <v>4.66</v>
      </c>
      <c r="P210" s="35">
        <v>4.66</v>
      </c>
      <c r="Q210" s="35">
        <v>4.34</v>
      </c>
      <c r="R210" s="257">
        <v>4.0999999999999996</v>
      </c>
      <c r="S210" s="35" t="s">
        <v>234</v>
      </c>
      <c r="T210" s="35" t="s">
        <v>234</v>
      </c>
      <c r="U210" s="35" t="s">
        <v>234</v>
      </c>
      <c r="V210" s="257" t="s">
        <v>234</v>
      </c>
      <c r="W210" s="256" t="s">
        <v>234</v>
      </c>
      <c r="X210" s="35" t="s">
        <v>234</v>
      </c>
      <c r="Y210" s="35" t="s">
        <v>234</v>
      </c>
      <c r="Z210" s="257" t="s">
        <v>234</v>
      </c>
      <c r="AA210" s="256" t="s">
        <v>234</v>
      </c>
      <c r="AB210" s="35" t="s">
        <v>234</v>
      </c>
      <c r="AC210" s="35" t="s">
        <v>234</v>
      </c>
      <c r="AD210" s="257" t="s">
        <v>234</v>
      </c>
      <c r="AE210" s="35" t="s">
        <v>234</v>
      </c>
      <c r="AF210" s="35" t="s">
        <v>234</v>
      </c>
      <c r="AG210" s="35" t="s">
        <v>234</v>
      </c>
      <c r="AH210" s="70" t="s">
        <v>234</v>
      </c>
    </row>
    <row r="211" spans="1:34" ht="18" customHeight="1" x14ac:dyDescent="0.25">
      <c r="A211" s="455"/>
      <c r="B211" s="264" t="s">
        <v>60</v>
      </c>
      <c r="C211" s="69">
        <v>85.46</v>
      </c>
      <c r="D211" s="35">
        <v>85.46</v>
      </c>
      <c r="E211" s="35">
        <v>85.19</v>
      </c>
      <c r="F211" s="35">
        <v>84.73</v>
      </c>
      <c r="G211" s="256">
        <v>0</v>
      </c>
      <c r="H211" s="35">
        <v>0</v>
      </c>
      <c r="I211" s="35">
        <v>0.11</v>
      </c>
      <c r="J211" s="257">
        <v>0.31</v>
      </c>
      <c r="K211" s="256">
        <v>3.53</v>
      </c>
      <c r="L211" s="35">
        <v>3.53</v>
      </c>
      <c r="M211" s="35">
        <v>3.19</v>
      </c>
      <c r="N211" s="257">
        <v>3.37</v>
      </c>
      <c r="O211" s="256">
        <v>4.5999999999999996</v>
      </c>
      <c r="P211" s="35">
        <v>4.5999999999999996</v>
      </c>
      <c r="Q211" s="35">
        <v>4.33</v>
      </c>
      <c r="R211" s="257">
        <v>4.3600000000000003</v>
      </c>
      <c r="S211" s="35" t="s">
        <v>234</v>
      </c>
      <c r="T211" s="35" t="s">
        <v>234</v>
      </c>
      <c r="U211" s="35" t="s">
        <v>234</v>
      </c>
      <c r="V211" s="257" t="s">
        <v>234</v>
      </c>
      <c r="W211" s="256" t="s">
        <v>234</v>
      </c>
      <c r="X211" s="35" t="s">
        <v>234</v>
      </c>
      <c r="Y211" s="35" t="s">
        <v>234</v>
      </c>
      <c r="Z211" s="257" t="s">
        <v>234</v>
      </c>
      <c r="AA211" s="256" t="s">
        <v>234</v>
      </c>
      <c r="AB211" s="35" t="s">
        <v>234</v>
      </c>
      <c r="AC211" s="35" t="s">
        <v>234</v>
      </c>
      <c r="AD211" s="257" t="s">
        <v>234</v>
      </c>
      <c r="AE211" s="35" t="s">
        <v>234</v>
      </c>
      <c r="AF211" s="35" t="s">
        <v>234</v>
      </c>
      <c r="AG211" s="35" t="s">
        <v>234</v>
      </c>
      <c r="AH211" s="70" t="s">
        <v>234</v>
      </c>
    </row>
    <row r="212" spans="1:34" ht="18" customHeight="1" x14ac:dyDescent="0.25">
      <c r="A212" s="455"/>
      <c r="B212" s="264" t="s">
        <v>61</v>
      </c>
      <c r="C212" s="69">
        <v>85.62</v>
      </c>
      <c r="D212" s="35">
        <v>85.62</v>
      </c>
      <c r="E212" s="35">
        <v>85.34</v>
      </c>
      <c r="F212" s="35">
        <v>84.95</v>
      </c>
      <c r="G212" s="256">
        <v>0.18</v>
      </c>
      <c r="H212" s="35">
        <v>0.18</v>
      </c>
      <c r="I212" s="35">
        <v>0.17</v>
      </c>
      <c r="J212" s="257">
        <v>0.27</v>
      </c>
      <c r="K212" s="256">
        <v>3.72</v>
      </c>
      <c r="L212" s="35">
        <v>3.72</v>
      </c>
      <c r="M212" s="35">
        <v>3.37</v>
      </c>
      <c r="N212" s="257">
        <v>3.64</v>
      </c>
      <c r="O212" s="256">
        <v>4.55</v>
      </c>
      <c r="P212" s="35">
        <v>4.55</v>
      </c>
      <c r="Q212" s="35">
        <v>4.37</v>
      </c>
      <c r="R212" s="257">
        <v>4.5599999999999996</v>
      </c>
      <c r="S212" s="35" t="s">
        <v>234</v>
      </c>
      <c r="T212" s="35" t="s">
        <v>234</v>
      </c>
      <c r="U212" s="35" t="s">
        <v>234</v>
      </c>
      <c r="V212" s="257" t="s">
        <v>234</v>
      </c>
      <c r="W212" s="256" t="s">
        <v>234</v>
      </c>
      <c r="X212" s="35" t="s">
        <v>234</v>
      </c>
      <c r="Y212" s="35" t="s">
        <v>234</v>
      </c>
      <c r="Z212" s="257" t="s">
        <v>234</v>
      </c>
      <c r="AA212" s="256" t="s">
        <v>234</v>
      </c>
      <c r="AB212" s="35" t="s">
        <v>234</v>
      </c>
      <c r="AC212" s="35" t="s">
        <v>234</v>
      </c>
      <c r="AD212" s="257" t="s">
        <v>234</v>
      </c>
      <c r="AE212" s="35" t="s">
        <v>234</v>
      </c>
      <c r="AF212" s="35" t="s">
        <v>234</v>
      </c>
      <c r="AG212" s="35" t="s">
        <v>234</v>
      </c>
      <c r="AH212" s="70" t="s">
        <v>234</v>
      </c>
    </row>
    <row r="213" spans="1:34" ht="18" customHeight="1" x14ac:dyDescent="0.25">
      <c r="A213" s="455"/>
      <c r="B213" s="264" t="s">
        <v>62</v>
      </c>
      <c r="C213" s="69">
        <v>85.99</v>
      </c>
      <c r="D213" s="35">
        <v>85.99</v>
      </c>
      <c r="E213" s="35">
        <v>85.75</v>
      </c>
      <c r="F213" s="35">
        <v>85.46</v>
      </c>
      <c r="G213" s="256">
        <v>0.43</v>
      </c>
      <c r="H213" s="35">
        <v>0.43</v>
      </c>
      <c r="I213" s="35">
        <v>0.48</v>
      </c>
      <c r="J213" s="257">
        <v>0.59</v>
      </c>
      <c r="K213" s="256">
        <v>4.17</v>
      </c>
      <c r="L213" s="35">
        <v>4.17</v>
      </c>
      <c r="M213" s="35">
        <v>3.86</v>
      </c>
      <c r="N213" s="257">
        <v>4.26</v>
      </c>
      <c r="O213" s="256">
        <v>4.82</v>
      </c>
      <c r="P213" s="35">
        <v>4.82</v>
      </c>
      <c r="Q213" s="35">
        <v>4.6399999999999997</v>
      </c>
      <c r="R213" s="257">
        <v>4.97</v>
      </c>
      <c r="S213" s="35" t="s">
        <v>234</v>
      </c>
      <c r="T213" s="35" t="s">
        <v>234</v>
      </c>
      <c r="U213" s="35" t="s">
        <v>234</v>
      </c>
      <c r="V213" s="257" t="s">
        <v>234</v>
      </c>
      <c r="W213" s="256" t="s">
        <v>234</v>
      </c>
      <c r="X213" s="35" t="s">
        <v>234</v>
      </c>
      <c r="Y213" s="35" t="s">
        <v>234</v>
      </c>
      <c r="Z213" s="257" t="s">
        <v>234</v>
      </c>
      <c r="AA213" s="256" t="s">
        <v>234</v>
      </c>
      <c r="AB213" s="35" t="s">
        <v>234</v>
      </c>
      <c r="AC213" s="35" t="s">
        <v>234</v>
      </c>
      <c r="AD213" s="257" t="s">
        <v>234</v>
      </c>
      <c r="AE213" s="35" t="s">
        <v>234</v>
      </c>
      <c r="AF213" s="35" t="s">
        <v>234</v>
      </c>
      <c r="AG213" s="35" t="s">
        <v>234</v>
      </c>
      <c r="AH213" s="70" t="s">
        <v>234</v>
      </c>
    </row>
    <row r="214" spans="1:34" ht="18" customHeight="1" x14ac:dyDescent="0.25">
      <c r="A214" s="455"/>
      <c r="B214" s="264" t="s">
        <v>63</v>
      </c>
      <c r="C214" s="69">
        <v>86.62</v>
      </c>
      <c r="D214" s="35">
        <v>86.62</v>
      </c>
      <c r="E214" s="35">
        <v>86.33</v>
      </c>
      <c r="F214" s="35">
        <v>86.13</v>
      </c>
      <c r="G214" s="256">
        <v>0.74</v>
      </c>
      <c r="H214" s="35">
        <v>0.74</v>
      </c>
      <c r="I214" s="35">
        <v>0.68</v>
      </c>
      <c r="J214" s="257">
        <v>0.79</v>
      </c>
      <c r="K214" s="256">
        <v>4.93</v>
      </c>
      <c r="L214" s="35">
        <v>4.93</v>
      </c>
      <c r="M214" s="35">
        <v>4.57</v>
      </c>
      <c r="N214" s="257">
        <v>5.08</v>
      </c>
      <c r="O214" s="256">
        <v>5.47</v>
      </c>
      <c r="P214" s="35">
        <v>5.47</v>
      </c>
      <c r="Q214" s="35">
        <v>5.21</v>
      </c>
      <c r="R214" s="257">
        <v>5.63</v>
      </c>
      <c r="S214" s="35" t="s">
        <v>234</v>
      </c>
      <c r="T214" s="35" t="s">
        <v>234</v>
      </c>
      <c r="U214" s="35" t="s">
        <v>234</v>
      </c>
      <c r="V214" s="257" t="s">
        <v>234</v>
      </c>
      <c r="W214" s="256" t="s">
        <v>234</v>
      </c>
      <c r="X214" s="35" t="s">
        <v>234</v>
      </c>
      <c r="Y214" s="35" t="s">
        <v>234</v>
      </c>
      <c r="Z214" s="257" t="s">
        <v>234</v>
      </c>
      <c r="AA214" s="256" t="s">
        <v>234</v>
      </c>
      <c r="AB214" s="35" t="s">
        <v>234</v>
      </c>
      <c r="AC214" s="35" t="s">
        <v>234</v>
      </c>
      <c r="AD214" s="257" t="s">
        <v>234</v>
      </c>
      <c r="AE214" s="35" t="s">
        <v>234</v>
      </c>
      <c r="AF214" s="35" t="s">
        <v>234</v>
      </c>
      <c r="AG214" s="35" t="s">
        <v>234</v>
      </c>
      <c r="AH214" s="70" t="s">
        <v>234</v>
      </c>
    </row>
    <row r="215" spans="1:34" ht="18" customHeight="1" x14ac:dyDescent="0.25">
      <c r="A215" s="455"/>
      <c r="B215" s="264" t="s">
        <v>64</v>
      </c>
      <c r="C215" s="69">
        <v>87.32</v>
      </c>
      <c r="D215" s="35">
        <v>87.32</v>
      </c>
      <c r="E215" s="35">
        <v>86.87</v>
      </c>
      <c r="F215" s="35">
        <v>86.65</v>
      </c>
      <c r="G215" s="256">
        <v>0.81</v>
      </c>
      <c r="H215" s="35">
        <v>0.81</v>
      </c>
      <c r="I215" s="35">
        <v>0.63</v>
      </c>
      <c r="J215" s="257">
        <v>0.6</v>
      </c>
      <c r="K215" s="256">
        <v>5.79</v>
      </c>
      <c r="L215" s="35">
        <v>5.79</v>
      </c>
      <c r="M215" s="35">
        <v>5.23</v>
      </c>
      <c r="N215" s="257">
        <v>5.71</v>
      </c>
      <c r="O215" s="256">
        <v>6.18</v>
      </c>
      <c r="P215" s="35">
        <v>6.18</v>
      </c>
      <c r="Q215" s="35">
        <v>5.7</v>
      </c>
      <c r="R215" s="257">
        <v>6.02</v>
      </c>
      <c r="S215" s="35" t="s">
        <v>234</v>
      </c>
      <c r="T215" s="35" t="s">
        <v>234</v>
      </c>
      <c r="U215" s="35" t="s">
        <v>234</v>
      </c>
      <c r="V215" s="257" t="s">
        <v>234</v>
      </c>
      <c r="W215" s="256" t="s">
        <v>234</v>
      </c>
      <c r="X215" s="35" t="s">
        <v>234</v>
      </c>
      <c r="Y215" s="35" t="s">
        <v>234</v>
      </c>
      <c r="Z215" s="257" t="s">
        <v>234</v>
      </c>
      <c r="AA215" s="256" t="s">
        <v>234</v>
      </c>
      <c r="AB215" s="35" t="s">
        <v>234</v>
      </c>
      <c r="AC215" s="35" t="s">
        <v>234</v>
      </c>
      <c r="AD215" s="257" t="s">
        <v>234</v>
      </c>
      <c r="AE215" s="35" t="s">
        <v>234</v>
      </c>
      <c r="AF215" s="35" t="s">
        <v>234</v>
      </c>
      <c r="AG215" s="35" t="s">
        <v>234</v>
      </c>
      <c r="AH215" s="70" t="s">
        <v>234</v>
      </c>
    </row>
    <row r="216" spans="1:34" ht="18" customHeight="1" x14ac:dyDescent="0.25">
      <c r="A216" s="455"/>
      <c r="B216" s="264" t="s">
        <v>65</v>
      </c>
      <c r="C216" s="69">
        <v>87.91</v>
      </c>
      <c r="D216" s="35">
        <v>87.91</v>
      </c>
      <c r="E216" s="35">
        <v>87.39</v>
      </c>
      <c r="F216" s="35">
        <v>87.05</v>
      </c>
      <c r="G216" s="256">
        <v>0.67</v>
      </c>
      <c r="H216" s="35">
        <v>0.67</v>
      </c>
      <c r="I216" s="35">
        <v>0.6</v>
      </c>
      <c r="J216" s="257">
        <v>0.46</v>
      </c>
      <c r="K216" s="256">
        <v>6.49</v>
      </c>
      <c r="L216" s="35">
        <v>6.49</v>
      </c>
      <c r="M216" s="35">
        <v>5.86</v>
      </c>
      <c r="N216" s="257">
        <v>6.2</v>
      </c>
      <c r="O216" s="256">
        <v>6.71</v>
      </c>
      <c r="P216" s="35">
        <v>6.71</v>
      </c>
      <c r="Q216" s="35">
        <v>6.18</v>
      </c>
      <c r="R216" s="257">
        <v>6.5</v>
      </c>
      <c r="S216" s="35" t="s">
        <v>234</v>
      </c>
      <c r="T216" s="35" t="s">
        <v>234</v>
      </c>
      <c r="U216" s="35" t="s">
        <v>234</v>
      </c>
      <c r="V216" s="257" t="s">
        <v>234</v>
      </c>
      <c r="W216" s="256" t="s">
        <v>234</v>
      </c>
      <c r="X216" s="35" t="s">
        <v>234</v>
      </c>
      <c r="Y216" s="35" t="s">
        <v>234</v>
      </c>
      <c r="Z216" s="257" t="s">
        <v>234</v>
      </c>
      <c r="AA216" s="256" t="s">
        <v>234</v>
      </c>
      <c r="AB216" s="35" t="s">
        <v>234</v>
      </c>
      <c r="AC216" s="35" t="s">
        <v>234</v>
      </c>
      <c r="AD216" s="257" t="s">
        <v>234</v>
      </c>
      <c r="AE216" s="35" t="s">
        <v>234</v>
      </c>
      <c r="AF216" s="35" t="s">
        <v>234</v>
      </c>
      <c r="AG216" s="35" t="s">
        <v>234</v>
      </c>
      <c r="AH216" s="70" t="s">
        <v>234</v>
      </c>
    </row>
    <row r="217" spans="1:34" ht="18" customHeight="1" x14ac:dyDescent="0.25">
      <c r="A217" s="456"/>
      <c r="B217" s="265" t="s">
        <v>66</v>
      </c>
      <c r="C217" s="75">
        <v>88.54</v>
      </c>
      <c r="D217" s="76">
        <v>88.54</v>
      </c>
      <c r="E217" s="76">
        <v>87.91</v>
      </c>
      <c r="F217" s="76">
        <v>87.51</v>
      </c>
      <c r="G217" s="258">
        <v>0.72</v>
      </c>
      <c r="H217" s="76">
        <v>0.72</v>
      </c>
      <c r="I217" s="76">
        <v>0.59</v>
      </c>
      <c r="J217" s="259">
        <v>0.53</v>
      </c>
      <c r="K217" s="258">
        <v>7.26</v>
      </c>
      <c r="L217" s="76">
        <v>7.26</v>
      </c>
      <c r="M217" s="76">
        <v>6.48</v>
      </c>
      <c r="N217" s="259">
        <v>6.76</v>
      </c>
      <c r="O217" s="258">
        <v>7.26</v>
      </c>
      <c r="P217" s="76">
        <v>7.26</v>
      </c>
      <c r="Q217" s="76">
        <v>6.48</v>
      </c>
      <c r="R217" s="259">
        <v>6.76</v>
      </c>
      <c r="S217" s="76" t="s">
        <v>234</v>
      </c>
      <c r="T217" s="76" t="s">
        <v>234</v>
      </c>
      <c r="U217" s="76" t="s">
        <v>234</v>
      </c>
      <c r="V217" s="259" t="s">
        <v>234</v>
      </c>
      <c r="W217" s="258" t="s">
        <v>234</v>
      </c>
      <c r="X217" s="76" t="s">
        <v>234</v>
      </c>
      <c r="Y217" s="76" t="s">
        <v>234</v>
      </c>
      <c r="Z217" s="259" t="s">
        <v>234</v>
      </c>
      <c r="AA217" s="258" t="s">
        <v>234</v>
      </c>
      <c r="AB217" s="76" t="s">
        <v>234</v>
      </c>
      <c r="AC217" s="76" t="s">
        <v>234</v>
      </c>
      <c r="AD217" s="259" t="s">
        <v>234</v>
      </c>
      <c r="AE217" s="76" t="s">
        <v>234</v>
      </c>
      <c r="AF217" s="76" t="s">
        <v>234</v>
      </c>
      <c r="AG217" s="76" t="s">
        <v>234</v>
      </c>
      <c r="AH217" s="77" t="s">
        <v>234</v>
      </c>
    </row>
    <row r="218" spans="1:34" ht="18" customHeight="1" x14ac:dyDescent="0.25">
      <c r="A218" s="454" t="s">
        <v>115</v>
      </c>
      <c r="B218" s="263" t="s">
        <v>55</v>
      </c>
      <c r="C218" s="71">
        <v>89.92</v>
      </c>
      <c r="D218" s="72">
        <v>89.92</v>
      </c>
      <c r="E218" s="72">
        <v>88.96</v>
      </c>
      <c r="F218" s="72">
        <v>88.43</v>
      </c>
      <c r="G218" s="254">
        <v>1.56</v>
      </c>
      <c r="H218" s="72">
        <v>1.56</v>
      </c>
      <c r="I218" s="72">
        <v>1.19</v>
      </c>
      <c r="J218" s="255">
        <v>1.06</v>
      </c>
      <c r="K218" s="254">
        <v>1.56</v>
      </c>
      <c r="L218" s="72">
        <v>1.56</v>
      </c>
      <c r="M218" s="74">
        <v>1.19</v>
      </c>
      <c r="N218" s="255">
        <v>1.06</v>
      </c>
      <c r="O218" s="254">
        <v>8.01</v>
      </c>
      <c r="P218" s="72">
        <v>8.01</v>
      </c>
      <c r="Q218" s="72">
        <v>7.16</v>
      </c>
      <c r="R218" s="255">
        <v>7.31</v>
      </c>
      <c r="S218" s="72" t="s">
        <v>234</v>
      </c>
      <c r="T218" s="72" t="s">
        <v>234</v>
      </c>
      <c r="U218" s="72" t="s">
        <v>234</v>
      </c>
      <c r="V218" s="255" t="s">
        <v>234</v>
      </c>
      <c r="W218" s="254" t="s">
        <v>234</v>
      </c>
      <c r="X218" s="72" t="s">
        <v>234</v>
      </c>
      <c r="Y218" s="72" t="s">
        <v>234</v>
      </c>
      <c r="Z218" s="255" t="s">
        <v>234</v>
      </c>
      <c r="AA218" s="254" t="s">
        <v>234</v>
      </c>
      <c r="AB218" s="72" t="s">
        <v>234</v>
      </c>
      <c r="AC218" s="72" t="s">
        <v>234</v>
      </c>
      <c r="AD218" s="255" t="s">
        <v>234</v>
      </c>
      <c r="AE218" s="72" t="s">
        <v>234</v>
      </c>
      <c r="AF218" s="72" t="s">
        <v>234</v>
      </c>
      <c r="AG218" s="72" t="s">
        <v>234</v>
      </c>
      <c r="AH218" s="73" t="s">
        <v>234</v>
      </c>
    </row>
    <row r="219" spans="1:34" ht="18" customHeight="1" x14ac:dyDescent="0.25">
      <c r="A219" s="455"/>
      <c r="B219" s="264" t="s">
        <v>56</v>
      </c>
      <c r="C219" s="69">
        <v>91.13</v>
      </c>
      <c r="D219" s="35">
        <v>91.13</v>
      </c>
      <c r="E219" s="35">
        <v>90.08</v>
      </c>
      <c r="F219" s="35">
        <v>89.48</v>
      </c>
      <c r="G219" s="256">
        <v>1.35</v>
      </c>
      <c r="H219" s="35">
        <v>1.35</v>
      </c>
      <c r="I219" s="35">
        <v>1.26</v>
      </c>
      <c r="J219" s="257">
        <v>1.18</v>
      </c>
      <c r="K219" s="256">
        <v>2.93</v>
      </c>
      <c r="L219" s="35">
        <v>2.93</v>
      </c>
      <c r="M219" s="35">
        <v>2.4700000000000002</v>
      </c>
      <c r="N219" s="257">
        <v>2.25</v>
      </c>
      <c r="O219" s="256">
        <v>8.14</v>
      </c>
      <c r="P219" s="35">
        <v>8.14</v>
      </c>
      <c r="Q219" s="35">
        <v>7.38</v>
      </c>
      <c r="R219" s="257">
        <v>7.19</v>
      </c>
      <c r="S219" s="35" t="s">
        <v>234</v>
      </c>
      <c r="T219" s="35" t="s">
        <v>234</v>
      </c>
      <c r="U219" s="35" t="s">
        <v>234</v>
      </c>
      <c r="V219" s="257" t="s">
        <v>234</v>
      </c>
      <c r="W219" s="256" t="s">
        <v>234</v>
      </c>
      <c r="X219" s="35" t="s">
        <v>234</v>
      </c>
      <c r="Y219" s="35" t="s">
        <v>234</v>
      </c>
      <c r="Z219" s="257" t="s">
        <v>234</v>
      </c>
      <c r="AA219" s="256" t="s">
        <v>234</v>
      </c>
      <c r="AB219" s="35" t="s">
        <v>234</v>
      </c>
      <c r="AC219" s="35" t="s">
        <v>234</v>
      </c>
      <c r="AD219" s="257" t="s">
        <v>234</v>
      </c>
      <c r="AE219" s="35" t="s">
        <v>234</v>
      </c>
      <c r="AF219" s="35" t="s">
        <v>234</v>
      </c>
      <c r="AG219" s="35" t="s">
        <v>234</v>
      </c>
      <c r="AH219" s="70" t="s">
        <v>234</v>
      </c>
    </row>
    <row r="220" spans="1:34" ht="18" customHeight="1" x14ac:dyDescent="0.25">
      <c r="A220" s="455"/>
      <c r="B220" s="264" t="s">
        <v>57</v>
      </c>
      <c r="C220" s="69">
        <v>92.14</v>
      </c>
      <c r="D220" s="35">
        <v>92.14</v>
      </c>
      <c r="E220" s="35">
        <v>90.9</v>
      </c>
      <c r="F220" s="35">
        <v>90.09</v>
      </c>
      <c r="G220" s="256">
        <v>1.1100000000000001</v>
      </c>
      <c r="H220" s="35">
        <v>1.1100000000000001</v>
      </c>
      <c r="I220" s="35">
        <v>0.91</v>
      </c>
      <c r="J220" s="257">
        <v>0.68</v>
      </c>
      <c r="K220" s="256">
        <v>4.07</v>
      </c>
      <c r="L220" s="35">
        <v>4.07</v>
      </c>
      <c r="M220" s="35">
        <v>3.41</v>
      </c>
      <c r="N220" s="257">
        <v>2.95</v>
      </c>
      <c r="O220" s="256">
        <v>8.49</v>
      </c>
      <c r="P220" s="35">
        <v>8.49</v>
      </c>
      <c r="Q220" s="35">
        <v>7.79</v>
      </c>
      <c r="R220" s="257">
        <v>7.5</v>
      </c>
      <c r="S220" s="35" t="s">
        <v>234</v>
      </c>
      <c r="T220" s="35" t="s">
        <v>234</v>
      </c>
      <c r="U220" s="35" t="s">
        <v>234</v>
      </c>
      <c r="V220" s="257" t="s">
        <v>234</v>
      </c>
      <c r="W220" s="256" t="s">
        <v>234</v>
      </c>
      <c r="X220" s="35" t="s">
        <v>234</v>
      </c>
      <c r="Y220" s="35" t="s">
        <v>234</v>
      </c>
      <c r="Z220" s="257" t="s">
        <v>234</v>
      </c>
      <c r="AA220" s="256" t="s">
        <v>234</v>
      </c>
      <c r="AB220" s="35" t="s">
        <v>234</v>
      </c>
      <c r="AC220" s="35" t="s">
        <v>234</v>
      </c>
      <c r="AD220" s="257" t="s">
        <v>234</v>
      </c>
      <c r="AE220" s="35" t="s">
        <v>234</v>
      </c>
      <c r="AF220" s="35" t="s">
        <v>234</v>
      </c>
      <c r="AG220" s="35" t="s">
        <v>234</v>
      </c>
      <c r="AH220" s="70" t="s">
        <v>234</v>
      </c>
    </row>
    <row r="221" spans="1:34" ht="18" customHeight="1" x14ac:dyDescent="0.25">
      <c r="A221" s="455"/>
      <c r="B221" s="264" t="s">
        <v>58</v>
      </c>
      <c r="C221" s="69">
        <v>92.53</v>
      </c>
      <c r="D221" s="35">
        <v>92.53</v>
      </c>
      <c r="E221" s="35">
        <v>91.33</v>
      </c>
      <c r="F221" s="35">
        <v>90.8</v>
      </c>
      <c r="G221" s="256">
        <v>0.42</v>
      </c>
      <c r="H221" s="35">
        <v>0.42</v>
      </c>
      <c r="I221" s="35">
        <v>0.47</v>
      </c>
      <c r="J221" s="257">
        <v>0.79</v>
      </c>
      <c r="K221" s="256">
        <v>4.51</v>
      </c>
      <c r="L221" s="35">
        <v>4.51</v>
      </c>
      <c r="M221" s="35">
        <v>3.89</v>
      </c>
      <c r="N221" s="257">
        <v>3.76</v>
      </c>
      <c r="O221" s="256">
        <v>8.33</v>
      </c>
      <c r="P221" s="35">
        <v>8.33</v>
      </c>
      <c r="Q221" s="35">
        <v>7.74</v>
      </c>
      <c r="R221" s="257">
        <v>7.78</v>
      </c>
      <c r="S221" s="35" t="s">
        <v>234</v>
      </c>
      <c r="T221" s="35" t="s">
        <v>234</v>
      </c>
      <c r="U221" s="35" t="s">
        <v>234</v>
      </c>
      <c r="V221" s="257" t="s">
        <v>234</v>
      </c>
      <c r="W221" s="256" t="s">
        <v>234</v>
      </c>
      <c r="X221" s="35" t="s">
        <v>234</v>
      </c>
      <c r="Y221" s="35" t="s">
        <v>234</v>
      </c>
      <c r="Z221" s="257" t="s">
        <v>234</v>
      </c>
      <c r="AA221" s="256" t="s">
        <v>234</v>
      </c>
      <c r="AB221" s="35" t="s">
        <v>234</v>
      </c>
      <c r="AC221" s="35" t="s">
        <v>234</v>
      </c>
      <c r="AD221" s="257" t="s">
        <v>234</v>
      </c>
      <c r="AE221" s="35" t="s">
        <v>234</v>
      </c>
      <c r="AF221" s="35" t="s">
        <v>234</v>
      </c>
      <c r="AG221" s="35" t="s">
        <v>234</v>
      </c>
      <c r="AH221" s="70" t="s">
        <v>234</v>
      </c>
    </row>
    <row r="222" spans="1:34" ht="18" customHeight="1" x14ac:dyDescent="0.25">
      <c r="A222" s="455"/>
      <c r="B222" s="264" t="s">
        <v>59</v>
      </c>
      <c r="C222" s="69">
        <v>93.04</v>
      </c>
      <c r="D222" s="35">
        <v>93.04</v>
      </c>
      <c r="E222" s="35">
        <v>91.79</v>
      </c>
      <c r="F222" s="35">
        <v>91.19</v>
      </c>
      <c r="G222" s="256">
        <v>0.55000000000000004</v>
      </c>
      <c r="H222" s="35">
        <v>0.55000000000000004</v>
      </c>
      <c r="I222" s="35">
        <v>0.51</v>
      </c>
      <c r="J222" s="257">
        <v>0.42</v>
      </c>
      <c r="K222" s="256">
        <v>5.09</v>
      </c>
      <c r="L222" s="35">
        <v>5.09</v>
      </c>
      <c r="M222" s="35">
        <v>4.41</v>
      </c>
      <c r="N222" s="257">
        <v>4.2</v>
      </c>
      <c r="O222" s="256">
        <v>8.8699999999999992</v>
      </c>
      <c r="P222" s="35">
        <v>8.8699999999999992</v>
      </c>
      <c r="Q222" s="35">
        <v>7.86</v>
      </c>
      <c r="R222" s="257">
        <v>7.96</v>
      </c>
      <c r="S222" s="35" t="s">
        <v>234</v>
      </c>
      <c r="T222" s="35" t="s">
        <v>234</v>
      </c>
      <c r="U222" s="35" t="s">
        <v>234</v>
      </c>
      <c r="V222" s="257" t="s">
        <v>234</v>
      </c>
      <c r="W222" s="256" t="s">
        <v>234</v>
      </c>
      <c r="X222" s="35" t="s">
        <v>234</v>
      </c>
      <c r="Y222" s="35" t="s">
        <v>234</v>
      </c>
      <c r="Z222" s="257" t="s">
        <v>234</v>
      </c>
      <c r="AA222" s="256" t="s">
        <v>234</v>
      </c>
      <c r="AB222" s="35" t="s">
        <v>234</v>
      </c>
      <c r="AC222" s="35" t="s">
        <v>234</v>
      </c>
      <c r="AD222" s="257" t="s">
        <v>234</v>
      </c>
      <c r="AE222" s="35" t="s">
        <v>234</v>
      </c>
      <c r="AF222" s="35" t="s">
        <v>234</v>
      </c>
      <c r="AG222" s="35" t="s">
        <v>234</v>
      </c>
      <c r="AH222" s="70" t="s">
        <v>234</v>
      </c>
    </row>
    <row r="223" spans="1:34" ht="18" customHeight="1" x14ac:dyDescent="0.25">
      <c r="A223" s="455"/>
      <c r="B223" s="264" t="s">
        <v>60</v>
      </c>
      <c r="C223" s="69">
        <v>93.46</v>
      </c>
      <c r="D223" s="35">
        <v>93.46</v>
      </c>
      <c r="E223" s="35">
        <v>92.27</v>
      </c>
      <c r="F223" s="35">
        <v>91.55</v>
      </c>
      <c r="G223" s="256">
        <v>0.45</v>
      </c>
      <c r="H223" s="35">
        <v>0.45</v>
      </c>
      <c r="I223" s="35">
        <v>0.52</v>
      </c>
      <c r="J223" s="257">
        <v>0.39</v>
      </c>
      <c r="K223" s="256">
        <v>5.56</v>
      </c>
      <c r="L223" s="35">
        <v>5.56</v>
      </c>
      <c r="M223" s="35">
        <v>4.96</v>
      </c>
      <c r="N223" s="257">
        <v>4.6100000000000003</v>
      </c>
      <c r="O223" s="256">
        <v>9.35</v>
      </c>
      <c r="P223" s="35">
        <v>9.35</v>
      </c>
      <c r="Q223" s="35">
        <v>8.3000000000000007</v>
      </c>
      <c r="R223" s="257">
        <v>8.0399999999999991</v>
      </c>
      <c r="S223" s="35" t="s">
        <v>234</v>
      </c>
      <c r="T223" s="35" t="s">
        <v>234</v>
      </c>
      <c r="U223" s="35" t="s">
        <v>234</v>
      </c>
      <c r="V223" s="257" t="s">
        <v>234</v>
      </c>
      <c r="W223" s="256" t="s">
        <v>234</v>
      </c>
      <c r="X223" s="35" t="s">
        <v>234</v>
      </c>
      <c r="Y223" s="35" t="s">
        <v>234</v>
      </c>
      <c r="Z223" s="257" t="s">
        <v>234</v>
      </c>
      <c r="AA223" s="256" t="s">
        <v>234</v>
      </c>
      <c r="AB223" s="35" t="s">
        <v>234</v>
      </c>
      <c r="AC223" s="35" t="s">
        <v>234</v>
      </c>
      <c r="AD223" s="257" t="s">
        <v>234</v>
      </c>
      <c r="AE223" s="35" t="s">
        <v>234</v>
      </c>
      <c r="AF223" s="35" t="s">
        <v>234</v>
      </c>
      <c r="AG223" s="35" t="s">
        <v>234</v>
      </c>
      <c r="AH223" s="70" t="s">
        <v>234</v>
      </c>
    </row>
    <row r="224" spans="1:34" ht="18" customHeight="1" x14ac:dyDescent="0.25">
      <c r="A224" s="455"/>
      <c r="B224" s="264" t="s">
        <v>61</v>
      </c>
      <c r="C224" s="69">
        <v>94.1</v>
      </c>
      <c r="D224" s="35">
        <v>94.1</v>
      </c>
      <c r="E224" s="35">
        <v>92.66</v>
      </c>
      <c r="F224" s="35">
        <v>91.99</v>
      </c>
      <c r="G224" s="256">
        <v>0.69</v>
      </c>
      <c r="H224" s="35">
        <v>0.69</v>
      </c>
      <c r="I224" s="35">
        <v>0.43</v>
      </c>
      <c r="J224" s="257">
        <v>0.48</v>
      </c>
      <c r="K224" s="256">
        <v>6.29</v>
      </c>
      <c r="L224" s="35">
        <v>6.29</v>
      </c>
      <c r="M224" s="35">
        <v>5.41</v>
      </c>
      <c r="N224" s="257">
        <v>5.12</v>
      </c>
      <c r="O224" s="256">
        <v>9.91</v>
      </c>
      <c r="P224" s="35">
        <v>9.91</v>
      </c>
      <c r="Q224" s="35">
        <v>8.59</v>
      </c>
      <c r="R224" s="257">
        <v>8.2799999999999994</v>
      </c>
      <c r="S224" s="35" t="s">
        <v>234</v>
      </c>
      <c r="T224" s="35" t="s">
        <v>234</v>
      </c>
      <c r="U224" s="35" t="s">
        <v>234</v>
      </c>
      <c r="V224" s="257" t="s">
        <v>234</v>
      </c>
      <c r="W224" s="256" t="s">
        <v>234</v>
      </c>
      <c r="X224" s="35" t="s">
        <v>234</v>
      </c>
      <c r="Y224" s="35" t="s">
        <v>234</v>
      </c>
      <c r="Z224" s="257" t="s">
        <v>234</v>
      </c>
      <c r="AA224" s="256" t="s">
        <v>234</v>
      </c>
      <c r="AB224" s="35" t="s">
        <v>234</v>
      </c>
      <c r="AC224" s="35" t="s">
        <v>234</v>
      </c>
      <c r="AD224" s="257" t="s">
        <v>234</v>
      </c>
      <c r="AE224" s="35" t="s">
        <v>234</v>
      </c>
      <c r="AF224" s="35" t="s">
        <v>234</v>
      </c>
      <c r="AG224" s="35" t="s">
        <v>234</v>
      </c>
      <c r="AH224" s="70" t="s">
        <v>234</v>
      </c>
    </row>
    <row r="225" spans="1:34" ht="18" customHeight="1" x14ac:dyDescent="0.25">
      <c r="A225" s="455"/>
      <c r="B225" s="264" t="s">
        <v>62</v>
      </c>
      <c r="C225" s="69">
        <v>93.45</v>
      </c>
      <c r="D225" s="35">
        <v>93.45</v>
      </c>
      <c r="E225" s="35">
        <v>92.48</v>
      </c>
      <c r="F225" s="35">
        <v>92.06</v>
      </c>
      <c r="G225" s="256">
        <v>-0.69</v>
      </c>
      <c r="H225" s="35">
        <v>-0.69</v>
      </c>
      <c r="I225" s="35">
        <v>-0.2</v>
      </c>
      <c r="J225" s="257">
        <v>7.0000000000000007E-2</v>
      </c>
      <c r="K225" s="256">
        <v>5.55</v>
      </c>
      <c r="L225" s="35">
        <v>5.55</v>
      </c>
      <c r="M225" s="35">
        <v>5.2</v>
      </c>
      <c r="N225" s="257">
        <v>5.2</v>
      </c>
      <c r="O225" s="256">
        <v>8.68</v>
      </c>
      <c r="P225" s="35">
        <v>8.68</v>
      </c>
      <c r="Q225" s="35">
        <v>7.85</v>
      </c>
      <c r="R225" s="257">
        <v>7.72</v>
      </c>
      <c r="S225" s="35" t="s">
        <v>234</v>
      </c>
      <c r="T225" s="35" t="s">
        <v>234</v>
      </c>
      <c r="U225" s="35" t="s">
        <v>234</v>
      </c>
      <c r="V225" s="257" t="s">
        <v>234</v>
      </c>
      <c r="W225" s="256" t="s">
        <v>234</v>
      </c>
      <c r="X225" s="35" t="s">
        <v>234</v>
      </c>
      <c r="Y225" s="35" t="s">
        <v>234</v>
      </c>
      <c r="Z225" s="257" t="s">
        <v>234</v>
      </c>
      <c r="AA225" s="256" t="s">
        <v>234</v>
      </c>
      <c r="AB225" s="35" t="s">
        <v>234</v>
      </c>
      <c r="AC225" s="35" t="s">
        <v>234</v>
      </c>
      <c r="AD225" s="257" t="s">
        <v>234</v>
      </c>
      <c r="AE225" s="35" t="s">
        <v>234</v>
      </c>
      <c r="AF225" s="35" t="s">
        <v>234</v>
      </c>
      <c r="AG225" s="35" t="s">
        <v>234</v>
      </c>
      <c r="AH225" s="70" t="s">
        <v>234</v>
      </c>
    </row>
    <row r="226" spans="1:34" ht="18" customHeight="1" x14ac:dyDescent="0.25">
      <c r="A226" s="455"/>
      <c r="B226" s="264" t="s">
        <v>63</v>
      </c>
      <c r="C226" s="69">
        <v>93.27</v>
      </c>
      <c r="D226" s="35">
        <v>93.27</v>
      </c>
      <c r="E226" s="35">
        <v>92.44</v>
      </c>
      <c r="F226" s="35">
        <v>92.25</v>
      </c>
      <c r="G226" s="256">
        <v>-0.19</v>
      </c>
      <c r="H226" s="35">
        <v>-0.19</v>
      </c>
      <c r="I226" s="35">
        <v>-0.04</v>
      </c>
      <c r="J226" s="257">
        <v>0.21</v>
      </c>
      <c r="K226" s="256">
        <v>5.35</v>
      </c>
      <c r="L226" s="35">
        <v>5.35</v>
      </c>
      <c r="M226" s="35">
        <v>5.16</v>
      </c>
      <c r="N226" s="257">
        <v>5.41</v>
      </c>
      <c r="O226" s="256">
        <v>7.68</v>
      </c>
      <c r="P226" s="35">
        <v>7.68</v>
      </c>
      <c r="Q226" s="35">
        <v>7.08</v>
      </c>
      <c r="R226" s="257">
        <v>7.09</v>
      </c>
      <c r="S226" s="35" t="s">
        <v>234</v>
      </c>
      <c r="T226" s="35" t="s">
        <v>234</v>
      </c>
      <c r="U226" s="35" t="s">
        <v>234</v>
      </c>
      <c r="V226" s="257" t="s">
        <v>234</v>
      </c>
      <c r="W226" s="256" t="s">
        <v>234</v>
      </c>
      <c r="X226" s="35" t="s">
        <v>234</v>
      </c>
      <c r="Y226" s="35" t="s">
        <v>234</v>
      </c>
      <c r="Z226" s="257" t="s">
        <v>234</v>
      </c>
      <c r="AA226" s="256" t="s">
        <v>234</v>
      </c>
      <c r="AB226" s="35" t="s">
        <v>234</v>
      </c>
      <c r="AC226" s="35" t="s">
        <v>234</v>
      </c>
      <c r="AD226" s="257" t="s">
        <v>234</v>
      </c>
      <c r="AE226" s="35" t="s">
        <v>234</v>
      </c>
      <c r="AF226" s="35" t="s">
        <v>234</v>
      </c>
      <c r="AG226" s="35" t="s">
        <v>234</v>
      </c>
      <c r="AH226" s="70" t="s">
        <v>234</v>
      </c>
    </row>
    <row r="227" spans="1:34" ht="18" customHeight="1" x14ac:dyDescent="0.25">
      <c r="A227" s="455"/>
      <c r="B227" s="264" t="s">
        <v>64</v>
      </c>
      <c r="C227" s="69">
        <v>93.16</v>
      </c>
      <c r="D227" s="35">
        <v>93.16</v>
      </c>
      <c r="E227" s="35">
        <v>92.42</v>
      </c>
      <c r="F227" s="35">
        <v>92.18</v>
      </c>
      <c r="G227" s="256">
        <v>-0.12</v>
      </c>
      <c r="H227" s="35">
        <v>-0.12</v>
      </c>
      <c r="I227" s="35">
        <v>-0.02</v>
      </c>
      <c r="J227" s="257">
        <v>-7.0000000000000007E-2</v>
      </c>
      <c r="K227" s="256">
        <v>5.23</v>
      </c>
      <c r="L227" s="35">
        <v>5.23</v>
      </c>
      <c r="M227" s="35">
        <v>5.13</v>
      </c>
      <c r="N227" s="257">
        <v>5.33</v>
      </c>
      <c r="O227" s="256">
        <v>6.69</v>
      </c>
      <c r="P227" s="35">
        <v>6.69</v>
      </c>
      <c r="Q227" s="35">
        <v>6.39</v>
      </c>
      <c r="R227" s="257">
        <v>6.38</v>
      </c>
      <c r="S227" s="35" t="s">
        <v>234</v>
      </c>
      <c r="T227" s="35" t="s">
        <v>234</v>
      </c>
      <c r="U227" s="35" t="s">
        <v>234</v>
      </c>
      <c r="V227" s="257" t="s">
        <v>234</v>
      </c>
      <c r="W227" s="256" t="s">
        <v>234</v>
      </c>
      <c r="X227" s="35" t="s">
        <v>234</v>
      </c>
      <c r="Y227" s="35" t="s">
        <v>234</v>
      </c>
      <c r="Z227" s="257" t="s">
        <v>234</v>
      </c>
      <c r="AA227" s="256" t="s">
        <v>234</v>
      </c>
      <c r="AB227" s="35" t="s">
        <v>234</v>
      </c>
      <c r="AC227" s="35" t="s">
        <v>234</v>
      </c>
      <c r="AD227" s="257" t="s">
        <v>234</v>
      </c>
      <c r="AE227" s="35" t="s">
        <v>234</v>
      </c>
      <c r="AF227" s="35" t="s">
        <v>234</v>
      </c>
      <c r="AG227" s="35" t="s">
        <v>234</v>
      </c>
      <c r="AH227" s="70" t="s">
        <v>234</v>
      </c>
    </row>
    <row r="228" spans="1:34" ht="18" customHeight="1" x14ac:dyDescent="0.25">
      <c r="A228" s="455"/>
      <c r="B228" s="264" t="s">
        <v>65</v>
      </c>
      <c r="C228" s="69">
        <v>93.28</v>
      </c>
      <c r="D228" s="35">
        <v>93.28</v>
      </c>
      <c r="E228" s="35">
        <v>92.54</v>
      </c>
      <c r="F228" s="35">
        <v>92.2</v>
      </c>
      <c r="G228" s="256">
        <v>0.12</v>
      </c>
      <c r="H228" s="35">
        <v>0.12</v>
      </c>
      <c r="I228" s="35">
        <v>0.13</v>
      </c>
      <c r="J228" s="257">
        <v>0.02</v>
      </c>
      <c r="K228" s="256">
        <v>5.35</v>
      </c>
      <c r="L228" s="35">
        <v>5.35</v>
      </c>
      <c r="M228" s="35">
        <v>5.27</v>
      </c>
      <c r="N228" s="257">
        <v>5.36</v>
      </c>
      <c r="O228" s="256">
        <v>6.11</v>
      </c>
      <c r="P228" s="35">
        <v>6.11</v>
      </c>
      <c r="Q228" s="35">
        <v>5.89</v>
      </c>
      <c r="R228" s="257">
        <v>5.91</v>
      </c>
      <c r="S228" s="35" t="s">
        <v>234</v>
      </c>
      <c r="T228" s="35" t="s">
        <v>234</v>
      </c>
      <c r="U228" s="35" t="s">
        <v>234</v>
      </c>
      <c r="V228" s="257" t="s">
        <v>234</v>
      </c>
      <c r="W228" s="256" t="s">
        <v>234</v>
      </c>
      <c r="X228" s="35" t="s">
        <v>234</v>
      </c>
      <c r="Y228" s="35" t="s">
        <v>234</v>
      </c>
      <c r="Z228" s="257" t="s">
        <v>234</v>
      </c>
      <c r="AA228" s="256" t="s">
        <v>234</v>
      </c>
      <c r="AB228" s="35" t="s">
        <v>234</v>
      </c>
      <c r="AC228" s="35" t="s">
        <v>234</v>
      </c>
      <c r="AD228" s="257" t="s">
        <v>234</v>
      </c>
      <c r="AE228" s="35" t="s">
        <v>234</v>
      </c>
      <c r="AF228" s="35" t="s">
        <v>234</v>
      </c>
      <c r="AG228" s="35" t="s">
        <v>234</v>
      </c>
      <c r="AH228" s="70" t="s">
        <v>234</v>
      </c>
    </row>
    <row r="229" spans="1:34" ht="18" customHeight="1" x14ac:dyDescent="0.25">
      <c r="A229" s="456"/>
      <c r="B229" s="265" t="s">
        <v>66</v>
      </c>
      <c r="C229" s="75">
        <v>93.68</v>
      </c>
      <c r="D229" s="76">
        <v>93.68</v>
      </c>
      <c r="E229" s="76">
        <v>92.91</v>
      </c>
      <c r="F229" s="76">
        <v>92.59</v>
      </c>
      <c r="G229" s="258">
        <v>0.43</v>
      </c>
      <c r="H229" s="76">
        <v>0.43</v>
      </c>
      <c r="I229" s="76">
        <v>0.4</v>
      </c>
      <c r="J229" s="259">
        <v>0.43</v>
      </c>
      <c r="K229" s="258">
        <v>5.81</v>
      </c>
      <c r="L229" s="76">
        <v>5.81</v>
      </c>
      <c r="M229" s="76">
        <v>5.69</v>
      </c>
      <c r="N229" s="259">
        <v>5.81</v>
      </c>
      <c r="O229" s="258">
        <v>5.81</v>
      </c>
      <c r="P229" s="76">
        <v>5.81</v>
      </c>
      <c r="Q229" s="76">
        <v>5.69</v>
      </c>
      <c r="R229" s="259">
        <v>5.81</v>
      </c>
      <c r="S229" s="76" t="s">
        <v>234</v>
      </c>
      <c r="T229" s="76" t="s">
        <v>234</v>
      </c>
      <c r="U229" s="76" t="s">
        <v>234</v>
      </c>
      <c r="V229" s="259" t="s">
        <v>234</v>
      </c>
      <c r="W229" s="258" t="s">
        <v>234</v>
      </c>
      <c r="X229" s="76" t="s">
        <v>234</v>
      </c>
      <c r="Y229" s="76" t="s">
        <v>234</v>
      </c>
      <c r="Z229" s="259" t="s">
        <v>234</v>
      </c>
      <c r="AA229" s="258" t="s">
        <v>234</v>
      </c>
      <c r="AB229" s="76" t="s">
        <v>234</v>
      </c>
      <c r="AC229" s="76" t="s">
        <v>234</v>
      </c>
      <c r="AD229" s="259" t="s">
        <v>234</v>
      </c>
      <c r="AE229" s="76" t="s">
        <v>234</v>
      </c>
      <c r="AF229" s="76" t="s">
        <v>234</v>
      </c>
      <c r="AG229" s="76" t="s">
        <v>234</v>
      </c>
      <c r="AH229" s="77" t="s">
        <v>234</v>
      </c>
    </row>
    <row r="230" spans="1:34" ht="18" customHeight="1" x14ac:dyDescent="0.25">
      <c r="A230" s="454" t="s">
        <v>116</v>
      </c>
      <c r="B230" s="263" t="s">
        <v>55</v>
      </c>
      <c r="C230" s="71">
        <v>94.64</v>
      </c>
      <c r="D230" s="72">
        <v>94.64</v>
      </c>
      <c r="E230" s="72">
        <v>93.87</v>
      </c>
      <c r="F230" s="72">
        <v>93.54</v>
      </c>
      <c r="G230" s="254">
        <v>1.02</v>
      </c>
      <c r="H230" s="72">
        <v>1.02</v>
      </c>
      <c r="I230" s="72">
        <v>1.03</v>
      </c>
      <c r="J230" s="255">
        <v>1.02</v>
      </c>
      <c r="K230" s="254">
        <v>1.02</v>
      </c>
      <c r="L230" s="72">
        <v>1.02</v>
      </c>
      <c r="M230" s="74">
        <v>1.03</v>
      </c>
      <c r="N230" s="255">
        <v>1.02</v>
      </c>
      <c r="O230" s="254">
        <v>5.25</v>
      </c>
      <c r="P230" s="72">
        <v>5.25</v>
      </c>
      <c r="Q230" s="72">
        <v>5.52</v>
      </c>
      <c r="R230" s="255">
        <v>5.78</v>
      </c>
      <c r="S230" s="72" t="s">
        <v>234</v>
      </c>
      <c r="T230" s="72" t="s">
        <v>234</v>
      </c>
      <c r="U230" s="72" t="s">
        <v>234</v>
      </c>
      <c r="V230" s="255" t="s">
        <v>234</v>
      </c>
      <c r="W230" s="254" t="s">
        <v>234</v>
      </c>
      <c r="X230" s="72" t="s">
        <v>234</v>
      </c>
      <c r="Y230" s="72" t="s">
        <v>234</v>
      </c>
      <c r="Z230" s="255" t="s">
        <v>234</v>
      </c>
      <c r="AA230" s="254" t="s">
        <v>234</v>
      </c>
      <c r="AB230" s="72" t="s">
        <v>234</v>
      </c>
      <c r="AC230" s="72" t="s">
        <v>234</v>
      </c>
      <c r="AD230" s="255" t="s">
        <v>234</v>
      </c>
      <c r="AE230" s="72" t="s">
        <v>234</v>
      </c>
      <c r="AF230" s="72" t="s">
        <v>234</v>
      </c>
      <c r="AG230" s="72" t="s">
        <v>234</v>
      </c>
      <c r="AH230" s="73" t="s">
        <v>234</v>
      </c>
    </row>
    <row r="231" spans="1:34" ht="18" customHeight="1" x14ac:dyDescent="0.25">
      <c r="A231" s="455"/>
      <c r="B231" s="264" t="s">
        <v>56</v>
      </c>
      <c r="C231" s="69">
        <v>95.5</v>
      </c>
      <c r="D231" s="35">
        <v>95.5</v>
      </c>
      <c r="E231" s="35">
        <v>94.82</v>
      </c>
      <c r="F231" s="35">
        <v>94.67</v>
      </c>
      <c r="G231" s="256">
        <v>0.91</v>
      </c>
      <c r="H231" s="35">
        <v>0.91</v>
      </c>
      <c r="I231" s="35">
        <v>1.01</v>
      </c>
      <c r="J231" s="257">
        <v>1.21</v>
      </c>
      <c r="K231" s="256">
        <v>1.94</v>
      </c>
      <c r="L231" s="35">
        <v>1.94</v>
      </c>
      <c r="M231" s="35">
        <v>2.0499999999999998</v>
      </c>
      <c r="N231" s="257">
        <v>2.25</v>
      </c>
      <c r="O231" s="256">
        <v>4.79</v>
      </c>
      <c r="P231" s="35">
        <v>4.79</v>
      </c>
      <c r="Q231" s="35">
        <v>5.26</v>
      </c>
      <c r="R231" s="257">
        <v>5.81</v>
      </c>
      <c r="S231" s="35" t="s">
        <v>234</v>
      </c>
      <c r="T231" s="35" t="s">
        <v>234</v>
      </c>
      <c r="U231" s="35" t="s">
        <v>234</v>
      </c>
      <c r="V231" s="257" t="s">
        <v>234</v>
      </c>
      <c r="W231" s="256" t="s">
        <v>234</v>
      </c>
      <c r="X231" s="35" t="s">
        <v>234</v>
      </c>
      <c r="Y231" s="35" t="s">
        <v>234</v>
      </c>
      <c r="Z231" s="257" t="s">
        <v>234</v>
      </c>
      <c r="AA231" s="256" t="s">
        <v>234</v>
      </c>
      <c r="AB231" s="35" t="s">
        <v>234</v>
      </c>
      <c r="AC231" s="35" t="s">
        <v>234</v>
      </c>
      <c r="AD231" s="257" t="s">
        <v>234</v>
      </c>
      <c r="AE231" s="35" t="s">
        <v>234</v>
      </c>
      <c r="AF231" s="35" t="s">
        <v>234</v>
      </c>
      <c r="AG231" s="35" t="s">
        <v>234</v>
      </c>
      <c r="AH231" s="70" t="s">
        <v>234</v>
      </c>
    </row>
    <row r="232" spans="1:34" ht="18" customHeight="1" x14ac:dyDescent="0.25">
      <c r="A232" s="455"/>
      <c r="B232" s="264" t="s">
        <v>57</v>
      </c>
      <c r="C232" s="69">
        <v>95.91</v>
      </c>
      <c r="D232" s="35">
        <v>95.91</v>
      </c>
      <c r="E232" s="35">
        <v>95.26</v>
      </c>
      <c r="F232" s="35">
        <v>95.16</v>
      </c>
      <c r="G232" s="256">
        <v>0.43</v>
      </c>
      <c r="H232" s="35">
        <v>0.43</v>
      </c>
      <c r="I232" s="35">
        <v>0.47</v>
      </c>
      <c r="J232" s="257">
        <v>0.51</v>
      </c>
      <c r="K232" s="256">
        <v>2.38</v>
      </c>
      <c r="L232" s="35">
        <v>2.38</v>
      </c>
      <c r="M232" s="35">
        <v>2.5299999999999998</v>
      </c>
      <c r="N232" s="257">
        <v>2.77</v>
      </c>
      <c r="O232" s="256">
        <v>4.09</v>
      </c>
      <c r="P232" s="35">
        <v>4.09</v>
      </c>
      <c r="Q232" s="35">
        <v>4.8</v>
      </c>
      <c r="R232" s="257">
        <v>5.62</v>
      </c>
      <c r="S232" s="35" t="s">
        <v>234</v>
      </c>
      <c r="T232" s="35" t="s">
        <v>234</v>
      </c>
      <c r="U232" s="35" t="s">
        <v>234</v>
      </c>
      <c r="V232" s="257" t="s">
        <v>234</v>
      </c>
      <c r="W232" s="256" t="s">
        <v>234</v>
      </c>
      <c r="X232" s="35" t="s">
        <v>234</v>
      </c>
      <c r="Y232" s="35" t="s">
        <v>234</v>
      </c>
      <c r="Z232" s="257" t="s">
        <v>234</v>
      </c>
      <c r="AA232" s="256" t="s">
        <v>234</v>
      </c>
      <c r="AB232" s="35" t="s">
        <v>234</v>
      </c>
      <c r="AC232" s="35" t="s">
        <v>234</v>
      </c>
      <c r="AD232" s="257" t="s">
        <v>234</v>
      </c>
      <c r="AE232" s="35" t="s">
        <v>234</v>
      </c>
      <c r="AF232" s="35" t="s">
        <v>234</v>
      </c>
      <c r="AG232" s="35" t="s">
        <v>234</v>
      </c>
      <c r="AH232" s="70" t="s">
        <v>234</v>
      </c>
    </row>
    <row r="233" spans="1:34" ht="18" customHeight="1" x14ac:dyDescent="0.25">
      <c r="A233" s="455"/>
      <c r="B233" s="264" t="s">
        <v>58</v>
      </c>
      <c r="C233" s="69">
        <v>96.36</v>
      </c>
      <c r="D233" s="35">
        <v>96.36</v>
      </c>
      <c r="E233" s="35">
        <v>95.73</v>
      </c>
      <c r="F233" s="35">
        <v>95.57</v>
      </c>
      <c r="G233" s="256">
        <v>0.47</v>
      </c>
      <c r="H233" s="35">
        <v>0.47</v>
      </c>
      <c r="I233" s="35">
        <v>0.48</v>
      </c>
      <c r="J233" s="257">
        <v>0.44</v>
      </c>
      <c r="K233" s="256">
        <v>2.86</v>
      </c>
      <c r="L233" s="35">
        <v>2.86</v>
      </c>
      <c r="M233" s="35">
        <v>3.03</v>
      </c>
      <c r="N233" s="257">
        <v>3.22</v>
      </c>
      <c r="O233" s="256">
        <v>4.1500000000000004</v>
      </c>
      <c r="P233" s="35">
        <v>4.1500000000000004</v>
      </c>
      <c r="Q233" s="35">
        <v>4.82</v>
      </c>
      <c r="R233" s="257">
        <v>5.25</v>
      </c>
      <c r="S233" s="35" t="s">
        <v>234</v>
      </c>
      <c r="T233" s="35" t="s">
        <v>234</v>
      </c>
      <c r="U233" s="35" t="s">
        <v>234</v>
      </c>
      <c r="V233" s="257" t="s">
        <v>234</v>
      </c>
      <c r="W233" s="256" t="s">
        <v>234</v>
      </c>
      <c r="X233" s="35" t="s">
        <v>234</v>
      </c>
      <c r="Y233" s="35" t="s">
        <v>234</v>
      </c>
      <c r="Z233" s="257" t="s">
        <v>234</v>
      </c>
      <c r="AA233" s="256" t="s">
        <v>234</v>
      </c>
      <c r="AB233" s="35" t="s">
        <v>234</v>
      </c>
      <c r="AC233" s="35" t="s">
        <v>234</v>
      </c>
      <c r="AD233" s="257" t="s">
        <v>234</v>
      </c>
      <c r="AE233" s="35" t="s">
        <v>234</v>
      </c>
      <c r="AF233" s="35" t="s">
        <v>234</v>
      </c>
      <c r="AG233" s="35" t="s">
        <v>234</v>
      </c>
      <c r="AH233" s="70" t="s">
        <v>234</v>
      </c>
    </row>
    <row r="234" spans="1:34" ht="18" customHeight="1" x14ac:dyDescent="0.25">
      <c r="A234" s="455"/>
      <c r="B234" s="264" t="s">
        <v>59</v>
      </c>
      <c r="C234" s="69">
        <v>96.58</v>
      </c>
      <c r="D234" s="35">
        <v>96.58</v>
      </c>
      <c r="E234" s="35">
        <v>95.94</v>
      </c>
      <c r="F234" s="35">
        <v>95.8</v>
      </c>
      <c r="G234" s="256">
        <v>0.22</v>
      </c>
      <c r="H234" s="35">
        <v>0.22</v>
      </c>
      <c r="I234" s="35">
        <v>0.23</v>
      </c>
      <c r="J234" s="257">
        <v>0.24</v>
      </c>
      <c r="K234" s="256">
        <v>3.09</v>
      </c>
      <c r="L234" s="35">
        <v>3.09</v>
      </c>
      <c r="M234" s="35">
        <v>3.26</v>
      </c>
      <c r="N234" s="257">
        <v>3.46</v>
      </c>
      <c r="O234" s="256">
        <v>3.8</v>
      </c>
      <c r="P234" s="35">
        <v>3.8</v>
      </c>
      <c r="Q234" s="35">
        <v>4.5199999999999996</v>
      </c>
      <c r="R234" s="257">
        <v>5.0599999999999996</v>
      </c>
      <c r="S234" s="35" t="s">
        <v>234</v>
      </c>
      <c r="T234" s="35" t="s">
        <v>234</v>
      </c>
      <c r="U234" s="35" t="s">
        <v>234</v>
      </c>
      <c r="V234" s="257" t="s">
        <v>234</v>
      </c>
      <c r="W234" s="256" t="s">
        <v>234</v>
      </c>
      <c r="X234" s="35" t="s">
        <v>234</v>
      </c>
      <c r="Y234" s="35" t="s">
        <v>234</v>
      </c>
      <c r="Z234" s="257" t="s">
        <v>234</v>
      </c>
      <c r="AA234" s="256" t="s">
        <v>234</v>
      </c>
      <c r="AB234" s="35" t="s">
        <v>234</v>
      </c>
      <c r="AC234" s="35" t="s">
        <v>234</v>
      </c>
      <c r="AD234" s="257" t="s">
        <v>234</v>
      </c>
      <c r="AE234" s="35" t="s">
        <v>234</v>
      </c>
      <c r="AF234" s="35" t="s">
        <v>234</v>
      </c>
      <c r="AG234" s="35" t="s">
        <v>234</v>
      </c>
      <c r="AH234" s="70" t="s">
        <v>234</v>
      </c>
    </row>
    <row r="235" spans="1:34" ht="18" customHeight="1" x14ac:dyDescent="0.25">
      <c r="A235" s="455"/>
      <c r="B235" s="264" t="s">
        <v>60</v>
      </c>
      <c r="C235" s="69">
        <v>96.59</v>
      </c>
      <c r="D235" s="35">
        <v>96.59</v>
      </c>
      <c r="E235" s="35">
        <v>96.1</v>
      </c>
      <c r="F235" s="35">
        <v>95.92</v>
      </c>
      <c r="G235" s="256">
        <v>0.02</v>
      </c>
      <c r="H235" s="35">
        <v>0.02</v>
      </c>
      <c r="I235" s="35">
        <v>0.17</v>
      </c>
      <c r="J235" s="257">
        <v>0.12</v>
      </c>
      <c r="K235" s="256">
        <v>3.11</v>
      </c>
      <c r="L235" s="35">
        <v>3.11</v>
      </c>
      <c r="M235" s="35">
        <v>3.43</v>
      </c>
      <c r="N235" s="257">
        <v>3.59</v>
      </c>
      <c r="O235" s="256">
        <v>3.36</v>
      </c>
      <c r="P235" s="35">
        <v>3.36</v>
      </c>
      <c r="Q235" s="35">
        <v>4.16</v>
      </c>
      <c r="R235" s="257">
        <v>4.7699999999999996</v>
      </c>
      <c r="S235" s="35" t="s">
        <v>234</v>
      </c>
      <c r="T235" s="35" t="s">
        <v>234</v>
      </c>
      <c r="U235" s="35" t="s">
        <v>234</v>
      </c>
      <c r="V235" s="257" t="s">
        <v>234</v>
      </c>
      <c r="W235" s="256" t="s">
        <v>234</v>
      </c>
      <c r="X235" s="35" t="s">
        <v>234</v>
      </c>
      <c r="Y235" s="35" t="s">
        <v>234</v>
      </c>
      <c r="Z235" s="257" t="s">
        <v>234</v>
      </c>
      <c r="AA235" s="256" t="s">
        <v>234</v>
      </c>
      <c r="AB235" s="35" t="s">
        <v>234</v>
      </c>
      <c r="AC235" s="35" t="s">
        <v>234</v>
      </c>
      <c r="AD235" s="257" t="s">
        <v>234</v>
      </c>
      <c r="AE235" s="35" t="s">
        <v>234</v>
      </c>
      <c r="AF235" s="35" t="s">
        <v>234</v>
      </c>
      <c r="AG235" s="35" t="s">
        <v>234</v>
      </c>
      <c r="AH235" s="70" t="s">
        <v>234</v>
      </c>
    </row>
    <row r="236" spans="1:34" ht="18" customHeight="1" x14ac:dyDescent="0.25">
      <c r="A236" s="455"/>
      <c r="B236" s="264" t="s">
        <v>61</v>
      </c>
      <c r="C236" s="69">
        <v>96.59</v>
      </c>
      <c r="D236" s="35">
        <v>96.59</v>
      </c>
      <c r="E236" s="35">
        <v>96.02</v>
      </c>
      <c r="F236" s="35">
        <v>95.91</v>
      </c>
      <c r="G236" s="256">
        <v>-0.01</v>
      </c>
      <c r="H236" s="35">
        <v>-0.01</v>
      </c>
      <c r="I236" s="35">
        <v>-0.09</v>
      </c>
      <c r="J236" s="257">
        <v>-0.01</v>
      </c>
      <c r="K236" s="256">
        <v>3.1</v>
      </c>
      <c r="L236" s="35">
        <v>3.1</v>
      </c>
      <c r="M236" s="35">
        <v>3.34</v>
      </c>
      <c r="N236" s="257">
        <v>3.58</v>
      </c>
      <c r="O236" s="256">
        <v>2.64</v>
      </c>
      <c r="P236" s="35">
        <v>2.64</v>
      </c>
      <c r="Q236" s="35">
        <v>3.62</v>
      </c>
      <c r="R236" s="257">
        <v>4.26</v>
      </c>
      <c r="S236" s="35" t="s">
        <v>234</v>
      </c>
      <c r="T236" s="35" t="s">
        <v>234</v>
      </c>
      <c r="U236" s="35" t="s">
        <v>234</v>
      </c>
      <c r="V236" s="257" t="s">
        <v>234</v>
      </c>
      <c r="W236" s="256" t="s">
        <v>234</v>
      </c>
      <c r="X236" s="35" t="s">
        <v>234</v>
      </c>
      <c r="Y236" s="35" t="s">
        <v>234</v>
      </c>
      <c r="Z236" s="257" t="s">
        <v>234</v>
      </c>
      <c r="AA236" s="256" t="s">
        <v>234</v>
      </c>
      <c r="AB236" s="35" t="s">
        <v>234</v>
      </c>
      <c r="AC236" s="35" t="s">
        <v>234</v>
      </c>
      <c r="AD236" s="257" t="s">
        <v>234</v>
      </c>
      <c r="AE236" s="35" t="s">
        <v>234</v>
      </c>
      <c r="AF236" s="35" t="s">
        <v>234</v>
      </c>
      <c r="AG236" s="35" t="s">
        <v>234</v>
      </c>
      <c r="AH236" s="70" t="s">
        <v>234</v>
      </c>
    </row>
    <row r="237" spans="1:34" ht="18" customHeight="1" x14ac:dyDescent="0.25">
      <c r="A237" s="455"/>
      <c r="B237" s="264" t="s">
        <v>62</v>
      </c>
      <c r="C237" s="69">
        <v>96.7</v>
      </c>
      <c r="D237" s="35">
        <v>96.7</v>
      </c>
      <c r="E237" s="35">
        <v>96.16</v>
      </c>
      <c r="F237" s="35">
        <v>96.07</v>
      </c>
      <c r="G237" s="256">
        <v>0.11</v>
      </c>
      <c r="H237" s="35">
        <v>0.11</v>
      </c>
      <c r="I237" s="35">
        <v>0.15</v>
      </c>
      <c r="J237" s="257">
        <v>0.17</v>
      </c>
      <c r="K237" s="256">
        <v>3.22</v>
      </c>
      <c r="L237" s="35">
        <v>3.22</v>
      </c>
      <c r="M237" s="35">
        <v>3.49</v>
      </c>
      <c r="N237" s="257">
        <v>3.76</v>
      </c>
      <c r="O237" s="256">
        <v>3.48</v>
      </c>
      <c r="P237" s="35">
        <v>3.48</v>
      </c>
      <c r="Q237" s="35">
        <v>3.98</v>
      </c>
      <c r="R237" s="257">
        <v>4.3600000000000003</v>
      </c>
      <c r="S237" s="35" t="s">
        <v>234</v>
      </c>
      <c r="T237" s="35" t="s">
        <v>234</v>
      </c>
      <c r="U237" s="35" t="s">
        <v>234</v>
      </c>
      <c r="V237" s="257" t="s">
        <v>234</v>
      </c>
      <c r="W237" s="256" t="s">
        <v>234</v>
      </c>
      <c r="X237" s="35" t="s">
        <v>234</v>
      </c>
      <c r="Y237" s="35" t="s">
        <v>234</v>
      </c>
      <c r="Z237" s="257" t="s">
        <v>234</v>
      </c>
      <c r="AA237" s="256" t="s">
        <v>234</v>
      </c>
      <c r="AB237" s="35" t="s">
        <v>234</v>
      </c>
      <c r="AC237" s="35" t="s">
        <v>234</v>
      </c>
      <c r="AD237" s="257" t="s">
        <v>234</v>
      </c>
      <c r="AE237" s="35" t="s">
        <v>234</v>
      </c>
      <c r="AF237" s="35" t="s">
        <v>234</v>
      </c>
      <c r="AG237" s="35" t="s">
        <v>234</v>
      </c>
      <c r="AH237" s="70" t="s">
        <v>234</v>
      </c>
    </row>
    <row r="238" spans="1:34" ht="18" customHeight="1" x14ac:dyDescent="0.25">
      <c r="A238" s="455"/>
      <c r="B238" s="264" t="s">
        <v>63</v>
      </c>
      <c r="C238" s="69">
        <v>96.65</v>
      </c>
      <c r="D238" s="35">
        <v>96.65</v>
      </c>
      <c r="E238" s="35">
        <v>96.21</v>
      </c>
      <c r="F238" s="35">
        <v>96.28</v>
      </c>
      <c r="G238" s="256">
        <v>-0.05</v>
      </c>
      <c r="H238" s="35">
        <v>-0.05</v>
      </c>
      <c r="I238" s="35">
        <v>0.05</v>
      </c>
      <c r="J238" s="257">
        <v>0.22</v>
      </c>
      <c r="K238" s="256">
        <v>3.17</v>
      </c>
      <c r="L238" s="35">
        <v>3.17</v>
      </c>
      <c r="M238" s="35">
        <v>3.54</v>
      </c>
      <c r="N238" s="257">
        <v>3.98</v>
      </c>
      <c r="O238" s="256">
        <v>3.62</v>
      </c>
      <c r="P238" s="35">
        <v>3.62</v>
      </c>
      <c r="Q238" s="35">
        <v>4.07</v>
      </c>
      <c r="R238" s="257">
        <v>4.38</v>
      </c>
      <c r="S238" s="35" t="s">
        <v>234</v>
      </c>
      <c r="T238" s="35" t="s">
        <v>234</v>
      </c>
      <c r="U238" s="35" t="s">
        <v>234</v>
      </c>
      <c r="V238" s="257" t="s">
        <v>234</v>
      </c>
      <c r="W238" s="256" t="s">
        <v>234</v>
      </c>
      <c r="X238" s="35" t="s">
        <v>234</v>
      </c>
      <c r="Y238" s="35" t="s">
        <v>234</v>
      </c>
      <c r="Z238" s="257" t="s">
        <v>234</v>
      </c>
      <c r="AA238" s="256" t="s">
        <v>234</v>
      </c>
      <c r="AB238" s="35" t="s">
        <v>234</v>
      </c>
      <c r="AC238" s="35" t="s">
        <v>234</v>
      </c>
      <c r="AD238" s="257" t="s">
        <v>234</v>
      </c>
      <c r="AE238" s="35" t="s">
        <v>234</v>
      </c>
      <c r="AF238" s="35" t="s">
        <v>234</v>
      </c>
      <c r="AG238" s="35" t="s">
        <v>234</v>
      </c>
      <c r="AH238" s="70" t="s">
        <v>234</v>
      </c>
    </row>
    <row r="239" spans="1:34" ht="18" customHeight="1" x14ac:dyDescent="0.25">
      <c r="A239" s="455"/>
      <c r="B239" s="264" t="s">
        <v>64</v>
      </c>
      <c r="C239" s="69">
        <v>96.6</v>
      </c>
      <c r="D239" s="35">
        <v>96.6</v>
      </c>
      <c r="E239" s="35">
        <v>96.23</v>
      </c>
      <c r="F239" s="35">
        <v>96.41</v>
      </c>
      <c r="G239" s="256">
        <v>-0.05</v>
      </c>
      <c r="H239" s="35">
        <v>-0.05</v>
      </c>
      <c r="I239" s="35">
        <v>0.02</v>
      </c>
      <c r="J239" s="257">
        <v>0.13</v>
      </c>
      <c r="K239" s="256">
        <v>3.12</v>
      </c>
      <c r="L239" s="35">
        <v>3.12</v>
      </c>
      <c r="M239" s="35">
        <v>3.57</v>
      </c>
      <c r="N239" s="257">
        <v>4.12</v>
      </c>
      <c r="O239" s="256">
        <v>3.69</v>
      </c>
      <c r="P239" s="35">
        <v>3.69</v>
      </c>
      <c r="Q239" s="35">
        <v>4.12</v>
      </c>
      <c r="R239" s="257">
        <v>4.59</v>
      </c>
      <c r="S239" s="35" t="s">
        <v>234</v>
      </c>
      <c r="T239" s="35" t="s">
        <v>234</v>
      </c>
      <c r="U239" s="35" t="s">
        <v>234</v>
      </c>
      <c r="V239" s="257" t="s">
        <v>234</v>
      </c>
      <c r="W239" s="256" t="s">
        <v>234</v>
      </c>
      <c r="X239" s="35" t="s">
        <v>234</v>
      </c>
      <c r="Y239" s="35" t="s">
        <v>234</v>
      </c>
      <c r="Z239" s="257" t="s">
        <v>234</v>
      </c>
      <c r="AA239" s="256" t="s">
        <v>234</v>
      </c>
      <c r="AB239" s="35" t="s">
        <v>234</v>
      </c>
      <c r="AC239" s="35" t="s">
        <v>234</v>
      </c>
      <c r="AD239" s="257" t="s">
        <v>234</v>
      </c>
      <c r="AE239" s="35" t="s">
        <v>234</v>
      </c>
      <c r="AF239" s="35" t="s">
        <v>234</v>
      </c>
      <c r="AG239" s="35" t="s">
        <v>234</v>
      </c>
      <c r="AH239" s="70" t="s">
        <v>234</v>
      </c>
    </row>
    <row r="240" spans="1:34" ht="18" customHeight="1" x14ac:dyDescent="0.25">
      <c r="A240" s="455"/>
      <c r="B240" s="264" t="s">
        <v>65</v>
      </c>
      <c r="C240" s="69">
        <v>96.75</v>
      </c>
      <c r="D240" s="35">
        <v>96.75</v>
      </c>
      <c r="E240" s="35">
        <v>96.43</v>
      </c>
      <c r="F240" s="35">
        <v>96.55</v>
      </c>
      <c r="G240" s="256">
        <v>0.15</v>
      </c>
      <c r="H240" s="35">
        <v>0.15</v>
      </c>
      <c r="I240" s="35">
        <v>0.21</v>
      </c>
      <c r="J240" s="257">
        <v>0.15</v>
      </c>
      <c r="K240" s="256">
        <v>3.28</v>
      </c>
      <c r="L240" s="35">
        <v>3.28</v>
      </c>
      <c r="M240" s="35">
        <v>3.78</v>
      </c>
      <c r="N240" s="257">
        <v>4.2699999999999996</v>
      </c>
      <c r="O240" s="256">
        <v>3.73</v>
      </c>
      <c r="P240" s="35">
        <v>3.73</v>
      </c>
      <c r="Q240" s="35">
        <v>4.2</v>
      </c>
      <c r="R240" s="257">
        <v>4.72</v>
      </c>
      <c r="S240" s="35" t="s">
        <v>234</v>
      </c>
      <c r="T240" s="35" t="s">
        <v>234</v>
      </c>
      <c r="U240" s="35" t="s">
        <v>234</v>
      </c>
      <c r="V240" s="257" t="s">
        <v>234</v>
      </c>
      <c r="W240" s="256" t="s">
        <v>234</v>
      </c>
      <c r="X240" s="35" t="s">
        <v>234</v>
      </c>
      <c r="Y240" s="35" t="s">
        <v>234</v>
      </c>
      <c r="Z240" s="257" t="s">
        <v>234</v>
      </c>
      <c r="AA240" s="256" t="s">
        <v>234</v>
      </c>
      <c r="AB240" s="35" t="s">
        <v>234</v>
      </c>
      <c r="AC240" s="35" t="s">
        <v>234</v>
      </c>
      <c r="AD240" s="257" t="s">
        <v>234</v>
      </c>
      <c r="AE240" s="35" t="s">
        <v>234</v>
      </c>
      <c r="AF240" s="35" t="s">
        <v>234</v>
      </c>
      <c r="AG240" s="35" t="s">
        <v>234</v>
      </c>
      <c r="AH240" s="70" t="s">
        <v>234</v>
      </c>
    </row>
    <row r="241" spans="1:34" ht="18" customHeight="1" x14ac:dyDescent="0.25">
      <c r="A241" s="456"/>
      <c r="B241" s="265" t="s">
        <v>66</v>
      </c>
      <c r="C241" s="75">
        <v>97.07</v>
      </c>
      <c r="D241" s="76">
        <v>97.07</v>
      </c>
      <c r="E241" s="76">
        <v>96.84</v>
      </c>
      <c r="F241" s="76">
        <v>96.87</v>
      </c>
      <c r="G241" s="258">
        <v>0.33</v>
      </c>
      <c r="H241" s="76">
        <v>0.33</v>
      </c>
      <c r="I241" s="76">
        <v>0.43</v>
      </c>
      <c r="J241" s="259">
        <v>0.33</v>
      </c>
      <c r="K241" s="258">
        <v>3.62</v>
      </c>
      <c r="L241" s="76">
        <v>3.62</v>
      </c>
      <c r="M241" s="76">
        <v>4.2300000000000004</v>
      </c>
      <c r="N241" s="259">
        <v>4.62</v>
      </c>
      <c r="O241" s="258">
        <v>3.62</v>
      </c>
      <c r="P241" s="76">
        <v>3.62</v>
      </c>
      <c r="Q241" s="76">
        <v>4.2300000000000004</v>
      </c>
      <c r="R241" s="259">
        <v>4.62</v>
      </c>
      <c r="S241" s="76" t="s">
        <v>234</v>
      </c>
      <c r="T241" s="76" t="s">
        <v>234</v>
      </c>
      <c r="U241" s="76" t="s">
        <v>234</v>
      </c>
      <c r="V241" s="259" t="s">
        <v>234</v>
      </c>
      <c r="W241" s="258" t="s">
        <v>234</v>
      </c>
      <c r="X241" s="76" t="s">
        <v>234</v>
      </c>
      <c r="Y241" s="76" t="s">
        <v>234</v>
      </c>
      <c r="Z241" s="259" t="s">
        <v>234</v>
      </c>
      <c r="AA241" s="258" t="s">
        <v>234</v>
      </c>
      <c r="AB241" s="76" t="s">
        <v>234</v>
      </c>
      <c r="AC241" s="76" t="s">
        <v>234</v>
      </c>
      <c r="AD241" s="259" t="s">
        <v>234</v>
      </c>
      <c r="AE241" s="76" t="s">
        <v>234</v>
      </c>
      <c r="AF241" s="76" t="s">
        <v>234</v>
      </c>
      <c r="AG241" s="76" t="s">
        <v>234</v>
      </c>
      <c r="AH241" s="77" t="s">
        <v>234</v>
      </c>
    </row>
    <row r="242" spans="1:34" ht="18" customHeight="1" x14ac:dyDescent="0.25">
      <c r="A242" s="454" t="s">
        <v>117</v>
      </c>
      <c r="B242" s="263" t="s">
        <v>55</v>
      </c>
      <c r="C242" s="71">
        <v>97.7</v>
      </c>
      <c r="D242" s="72">
        <v>97.7</v>
      </c>
      <c r="E242" s="72">
        <v>97.46</v>
      </c>
      <c r="F242" s="72">
        <v>97.37</v>
      </c>
      <c r="G242" s="254">
        <v>0.65</v>
      </c>
      <c r="H242" s="72">
        <v>0.65</v>
      </c>
      <c r="I242" s="72">
        <v>0.64</v>
      </c>
      <c r="J242" s="255">
        <v>0.52</v>
      </c>
      <c r="K242" s="254">
        <v>0.65</v>
      </c>
      <c r="L242" s="72">
        <v>0.65</v>
      </c>
      <c r="M242" s="74">
        <v>0.64</v>
      </c>
      <c r="N242" s="255">
        <v>0.52</v>
      </c>
      <c r="O242" s="254">
        <v>3.24</v>
      </c>
      <c r="P242" s="72">
        <v>3.24</v>
      </c>
      <c r="Q242" s="72">
        <v>3.83</v>
      </c>
      <c r="R242" s="255">
        <v>4.0999999999999996</v>
      </c>
      <c r="S242" s="72" t="s">
        <v>234</v>
      </c>
      <c r="T242" s="72" t="s">
        <v>234</v>
      </c>
      <c r="U242" s="72" t="s">
        <v>234</v>
      </c>
      <c r="V242" s="255" t="s">
        <v>234</v>
      </c>
      <c r="W242" s="254" t="s">
        <v>234</v>
      </c>
      <c r="X242" s="72" t="s">
        <v>234</v>
      </c>
      <c r="Y242" s="72" t="s">
        <v>234</v>
      </c>
      <c r="Z242" s="255" t="s">
        <v>234</v>
      </c>
      <c r="AA242" s="254" t="s">
        <v>234</v>
      </c>
      <c r="AB242" s="72" t="s">
        <v>234</v>
      </c>
      <c r="AC242" s="72" t="s">
        <v>234</v>
      </c>
      <c r="AD242" s="255" t="s">
        <v>234</v>
      </c>
      <c r="AE242" s="72" t="s">
        <v>234</v>
      </c>
      <c r="AF242" s="72" t="s">
        <v>234</v>
      </c>
      <c r="AG242" s="72" t="s">
        <v>234</v>
      </c>
      <c r="AH242" s="73" t="s">
        <v>234</v>
      </c>
    </row>
    <row r="243" spans="1:34" ht="18" customHeight="1" x14ac:dyDescent="0.25">
      <c r="A243" s="455"/>
      <c r="B243" s="264" t="s">
        <v>56</v>
      </c>
      <c r="C243" s="69">
        <v>98.26</v>
      </c>
      <c r="D243" s="35">
        <v>98.26</v>
      </c>
      <c r="E243" s="35">
        <v>98.14</v>
      </c>
      <c r="F243" s="35">
        <v>98.4</v>
      </c>
      <c r="G243" s="256">
        <v>0.56999999999999995</v>
      </c>
      <c r="H243" s="35">
        <v>0.56999999999999995</v>
      </c>
      <c r="I243" s="35">
        <v>0.7</v>
      </c>
      <c r="J243" s="257">
        <v>1.06</v>
      </c>
      <c r="K243" s="256">
        <v>1.22</v>
      </c>
      <c r="L243" s="35">
        <v>1.22</v>
      </c>
      <c r="M243" s="35">
        <v>1.34</v>
      </c>
      <c r="N243" s="257">
        <v>1.58</v>
      </c>
      <c r="O243" s="256">
        <v>2.89</v>
      </c>
      <c r="P243" s="35">
        <v>2.89</v>
      </c>
      <c r="Q243" s="35">
        <v>3.51</v>
      </c>
      <c r="R243" s="257">
        <v>3.94</v>
      </c>
      <c r="S243" s="35" t="s">
        <v>234</v>
      </c>
      <c r="T243" s="35" t="s">
        <v>234</v>
      </c>
      <c r="U243" s="35" t="s">
        <v>234</v>
      </c>
      <c r="V243" s="257" t="s">
        <v>234</v>
      </c>
      <c r="W243" s="256" t="s">
        <v>234</v>
      </c>
      <c r="X243" s="35" t="s">
        <v>234</v>
      </c>
      <c r="Y243" s="35" t="s">
        <v>234</v>
      </c>
      <c r="Z243" s="257" t="s">
        <v>234</v>
      </c>
      <c r="AA243" s="256" t="s">
        <v>234</v>
      </c>
      <c r="AB243" s="35" t="s">
        <v>234</v>
      </c>
      <c r="AC243" s="35" t="s">
        <v>234</v>
      </c>
      <c r="AD243" s="257" t="s">
        <v>234</v>
      </c>
      <c r="AE243" s="35" t="s">
        <v>234</v>
      </c>
      <c r="AF243" s="35" t="s">
        <v>234</v>
      </c>
      <c r="AG243" s="35" t="s">
        <v>234</v>
      </c>
      <c r="AH243" s="70" t="s">
        <v>234</v>
      </c>
    </row>
    <row r="244" spans="1:34" ht="17.25" customHeight="1" x14ac:dyDescent="0.25">
      <c r="A244" s="455"/>
      <c r="B244" s="264" t="s">
        <v>57</v>
      </c>
      <c r="C244" s="69">
        <v>98.49</v>
      </c>
      <c r="D244" s="35">
        <v>98.49</v>
      </c>
      <c r="E244" s="35">
        <v>98.39</v>
      </c>
      <c r="F244" s="35">
        <v>98.6</v>
      </c>
      <c r="G244" s="256">
        <v>0.23</v>
      </c>
      <c r="H244" s="35">
        <v>0.23</v>
      </c>
      <c r="I244" s="35">
        <v>0.26</v>
      </c>
      <c r="J244" s="257">
        <v>0.2</v>
      </c>
      <c r="K244" s="256">
        <v>1.46</v>
      </c>
      <c r="L244" s="35">
        <v>1.46</v>
      </c>
      <c r="M244" s="35">
        <v>1.6</v>
      </c>
      <c r="N244" s="257">
        <v>1.78</v>
      </c>
      <c r="O244" s="256">
        <v>2.68</v>
      </c>
      <c r="P244" s="35">
        <v>2.68</v>
      </c>
      <c r="Q244" s="35">
        <v>3.29</v>
      </c>
      <c r="R244" s="257">
        <v>3.62</v>
      </c>
      <c r="S244" s="35" t="s">
        <v>234</v>
      </c>
      <c r="T244" s="35" t="s">
        <v>234</v>
      </c>
      <c r="U244" s="35" t="s">
        <v>234</v>
      </c>
      <c r="V244" s="257" t="s">
        <v>234</v>
      </c>
      <c r="W244" s="256" t="s">
        <v>234</v>
      </c>
      <c r="X244" s="35" t="s">
        <v>234</v>
      </c>
      <c r="Y244" s="35" t="s">
        <v>234</v>
      </c>
      <c r="Z244" s="257" t="s">
        <v>234</v>
      </c>
      <c r="AA244" s="256" t="s">
        <v>234</v>
      </c>
      <c r="AB244" s="35" t="s">
        <v>234</v>
      </c>
      <c r="AC244" s="35" t="s">
        <v>234</v>
      </c>
      <c r="AD244" s="257" t="s">
        <v>234</v>
      </c>
      <c r="AE244" s="35" t="s">
        <v>234</v>
      </c>
      <c r="AF244" s="35" t="s">
        <v>234</v>
      </c>
      <c r="AG244" s="35" t="s">
        <v>234</v>
      </c>
      <c r="AH244" s="70" t="s">
        <v>234</v>
      </c>
    </row>
    <row r="245" spans="1:34" ht="18" customHeight="1" x14ac:dyDescent="0.25">
      <c r="A245" s="455"/>
      <c r="B245" s="264" t="s">
        <v>58</v>
      </c>
      <c r="C245" s="69">
        <v>98.99</v>
      </c>
      <c r="D245" s="35">
        <v>98.99</v>
      </c>
      <c r="E245" s="35">
        <v>98.87</v>
      </c>
      <c r="F245" s="35">
        <v>98.89</v>
      </c>
      <c r="G245" s="256">
        <v>0.51</v>
      </c>
      <c r="H245" s="35">
        <v>0.51</v>
      </c>
      <c r="I245" s="35">
        <v>0.48</v>
      </c>
      <c r="J245" s="257">
        <v>0.28999999999999998</v>
      </c>
      <c r="K245" s="256">
        <v>1.97</v>
      </c>
      <c r="L245" s="35">
        <v>1.97</v>
      </c>
      <c r="M245" s="35">
        <v>2.09</v>
      </c>
      <c r="N245" s="257">
        <v>2.08</v>
      </c>
      <c r="O245" s="256">
        <v>2.72</v>
      </c>
      <c r="P245" s="35">
        <v>2.72</v>
      </c>
      <c r="Q245" s="35">
        <v>3.28</v>
      </c>
      <c r="R245" s="257">
        <v>3.47</v>
      </c>
      <c r="S245" s="35" t="s">
        <v>234</v>
      </c>
      <c r="T245" s="35" t="s">
        <v>234</v>
      </c>
      <c r="U245" s="35" t="s">
        <v>234</v>
      </c>
      <c r="V245" s="257" t="s">
        <v>234</v>
      </c>
      <c r="W245" s="256" t="s">
        <v>234</v>
      </c>
      <c r="X245" s="35" t="s">
        <v>234</v>
      </c>
      <c r="Y245" s="35" t="s">
        <v>234</v>
      </c>
      <c r="Z245" s="257" t="s">
        <v>234</v>
      </c>
      <c r="AA245" s="256" t="s">
        <v>234</v>
      </c>
      <c r="AB245" s="35" t="s">
        <v>234</v>
      </c>
      <c r="AC245" s="35" t="s">
        <v>234</v>
      </c>
      <c r="AD245" s="257" t="s">
        <v>234</v>
      </c>
      <c r="AE245" s="35" t="s">
        <v>234</v>
      </c>
      <c r="AF245" s="35" t="s">
        <v>234</v>
      </c>
      <c r="AG245" s="35" t="s">
        <v>234</v>
      </c>
      <c r="AH245" s="70" t="s">
        <v>234</v>
      </c>
    </row>
    <row r="246" spans="1:34" ht="18" customHeight="1" x14ac:dyDescent="0.25">
      <c r="A246" s="455"/>
      <c r="B246" s="264" t="s">
        <v>59</v>
      </c>
      <c r="C246" s="69">
        <v>99.14</v>
      </c>
      <c r="D246" s="35">
        <v>99.14</v>
      </c>
      <c r="E246" s="35">
        <v>99.14</v>
      </c>
      <c r="F246" s="35">
        <v>99.29</v>
      </c>
      <c r="G246" s="256">
        <v>0.15</v>
      </c>
      <c r="H246" s="35">
        <v>0.15</v>
      </c>
      <c r="I246" s="35">
        <v>0.27</v>
      </c>
      <c r="J246" s="257">
        <v>0.41</v>
      </c>
      <c r="K246" s="256">
        <v>2.12</v>
      </c>
      <c r="L246" s="35">
        <v>2.12</v>
      </c>
      <c r="M246" s="35">
        <v>2.37</v>
      </c>
      <c r="N246" s="257">
        <v>2.5</v>
      </c>
      <c r="O246" s="256">
        <v>2.65</v>
      </c>
      <c r="P246" s="35">
        <v>2.65</v>
      </c>
      <c r="Q246" s="35">
        <v>3.33</v>
      </c>
      <c r="R246" s="257">
        <v>3.65</v>
      </c>
      <c r="S246" s="35" t="s">
        <v>234</v>
      </c>
      <c r="T246" s="35" t="s">
        <v>234</v>
      </c>
      <c r="U246" s="35" t="s">
        <v>234</v>
      </c>
      <c r="V246" s="257" t="s">
        <v>234</v>
      </c>
      <c r="W246" s="256" t="s">
        <v>234</v>
      </c>
      <c r="X246" s="35" t="s">
        <v>234</v>
      </c>
      <c r="Y246" s="35" t="s">
        <v>234</v>
      </c>
      <c r="Z246" s="257" t="s">
        <v>234</v>
      </c>
      <c r="AA246" s="256" t="s">
        <v>234</v>
      </c>
      <c r="AB246" s="35" t="s">
        <v>234</v>
      </c>
      <c r="AC246" s="35" t="s">
        <v>234</v>
      </c>
      <c r="AD246" s="257" t="s">
        <v>234</v>
      </c>
      <c r="AE246" s="35" t="s">
        <v>234</v>
      </c>
      <c r="AF246" s="35" t="s">
        <v>234</v>
      </c>
      <c r="AG246" s="35" t="s">
        <v>234</v>
      </c>
      <c r="AH246" s="70" t="s">
        <v>234</v>
      </c>
    </row>
    <row r="247" spans="1:34" ht="18" customHeight="1" x14ac:dyDescent="0.25">
      <c r="A247" s="455"/>
      <c r="B247" s="264" t="s">
        <v>60</v>
      </c>
      <c r="C247" s="69">
        <v>99.3</v>
      </c>
      <c r="D247" s="35">
        <v>99.3</v>
      </c>
      <c r="E247" s="35">
        <v>99.29</v>
      </c>
      <c r="F247" s="35">
        <v>99.41</v>
      </c>
      <c r="G247" s="256">
        <v>0.17</v>
      </c>
      <c r="H247" s="35">
        <v>0.17</v>
      </c>
      <c r="I247" s="35">
        <v>0.16</v>
      </c>
      <c r="J247" s="257">
        <v>0.12</v>
      </c>
      <c r="K247" s="256">
        <v>2.2999999999999998</v>
      </c>
      <c r="L247" s="35">
        <v>2.2999999999999998</v>
      </c>
      <c r="M247" s="35">
        <v>2.5299999999999998</v>
      </c>
      <c r="N247" s="257">
        <v>2.63</v>
      </c>
      <c r="O247" s="256">
        <v>2.8</v>
      </c>
      <c r="P247" s="35">
        <v>2.8</v>
      </c>
      <c r="Q247" s="35">
        <v>3.31</v>
      </c>
      <c r="R247" s="257">
        <v>3.65</v>
      </c>
      <c r="S247" s="35" t="s">
        <v>234</v>
      </c>
      <c r="T247" s="35" t="s">
        <v>234</v>
      </c>
      <c r="U247" s="35" t="s">
        <v>234</v>
      </c>
      <c r="V247" s="257" t="s">
        <v>234</v>
      </c>
      <c r="W247" s="256" t="s">
        <v>234</v>
      </c>
      <c r="X247" s="35" t="s">
        <v>234</v>
      </c>
      <c r="Y247" s="35" t="s">
        <v>234</v>
      </c>
      <c r="Z247" s="257" t="s">
        <v>234</v>
      </c>
      <c r="AA247" s="256" t="s">
        <v>234</v>
      </c>
      <c r="AB247" s="35" t="s">
        <v>234</v>
      </c>
      <c r="AC247" s="35" t="s">
        <v>234</v>
      </c>
      <c r="AD247" s="257" t="s">
        <v>234</v>
      </c>
      <c r="AE247" s="35" t="s">
        <v>234</v>
      </c>
      <c r="AF247" s="35" t="s">
        <v>234</v>
      </c>
      <c r="AG247" s="35" t="s">
        <v>234</v>
      </c>
      <c r="AH247" s="70" t="s">
        <v>234</v>
      </c>
    </row>
    <row r="248" spans="1:34" ht="18" customHeight="1" x14ac:dyDescent="0.25">
      <c r="A248" s="455"/>
      <c r="B248" s="264" t="s">
        <v>61</v>
      </c>
      <c r="C248" s="69">
        <v>99.15</v>
      </c>
      <c r="D248" s="35">
        <v>99.15</v>
      </c>
      <c r="E248" s="35">
        <v>99.17</v>
      </c>
      <c r="F248" s="35">
        <v>99.32</v>
      </c>
      <c r="G248" s="256">
        <v>-0.16</v>
      </c>
      <c r="H248" s="35">
        <v>-0.16</v>
      </c>
      <c r="I248" s="35">
        <v>-0.12</v>
      </c>
      <c r="J248" s="257">
        <v>-0.09</v>
      </c>
      <c r="K248" s="256">
        <v>2.14</v>
      </c>
      <c r="L248" s="35">
        <v>2.14</v>
      </c>
      <c r="M248" s="35">
        <v>2.4</v>
      </c>
      <c r="N248" s="257">
        <v>2.5299999999999998</v>
      </c>
      <c r="O248" s="256">
        <v>2.65</v>
      </c>
      <c r="P248" s="35">
        <v>2.65</v>
      </c>
      <c r="Q248" s="35">
        <v>3.28</v>
      </c>
      <c r="R248" s="257">
        <v>3.56</v>
      </c>
      <c r="S248" s="35" t="s">
        <v>234</v>
      </c>
      <c r="T248" s="35" t="s">
        <v>234</v>
      </c>
      <c r="U248" s="35" t="s">
        <v>234</v>
      </c>
      <c r="V248" s="257" t="s">
        <v>234</v>
      </c>
      <c r="W248" s="256" t="s">
        <v>234</v>
      </c>
      <c r="X248" s="35" t="s">
        <v>234</v>
      </c>
      <c r="Y248" s="35" t="s">
        <v>234</v>
      </c>
      <c r="Z248" s="257" t="s">
        <v>234</v>
      </c>
      <c r="AA248" s="256" t="s">
        <v>234</v>
      </c>
      <c r="AB248" s="35" t="s">
        <v>234</v>
      </c>
      <c r="AC248" s="35" t="s">
        <v>234</v>
      </c>
      <c r="AD248" s="257" t="s">
        <v>234</v>
      </c>
      <c r="AE248" s="35" t="s">
        <v>234</v>
      </c>
      <c r="AF248" s="35" t="s">
        <v>234</v>
      </c>
      <c r="AG248" s="35" t="s">
        <v>234</v>
      </c>
      <c r="AH248" s="70" t="s">
        <v>234</v>
      </c>
    </row>
    <row r="249" spans="1:34" ht="18" customHeight="1" x14ac:dyDescent="0.25">
      <c r="A249" s="455"/>
      <c r="B249" s="264" t="s">
        <v>62</v>
      </c>
      <c r="C249" s="69">
        <v>99.23</v>
      </c>
      <c r="D249" s="35">
        <v>99.23</v>
      </c>
      <c r="E249" s="35">
        <v>99.28</v>
      </c>
      <c r="F249" s="35">
        <v>99.55</v>
      </c>
      <c r="G249" s="256">
        <v>0.08</v>
      </c>
      <c r="H249" s="35">
        <v>0.08</v>
      </c>
      <c r="I249" s="35">
        <v>0.11</v>
      </c>
      <c r="J249" s="257">
        <v>0.23</v>
      </c>
      <c r="K249" s="256">
        <v>2.2200000000000002</v>
      </c>
      <c r="L249" s="35">
        <v>2.2200000000000002</v>
      </c>
      <c r="M249" s="35">
        <v>2.52</v>
      </c>
      <c r="N249" s="257">
        <v>2.76</v>
      </c>
      <c r="O249" s="256">
        <v>2.62</v>
      </c>
      <c r="P249" s="35">
        <v>2.62</v>
      </c>
      <c r="Q249" s="35">
        <v>3.25</v>
      </c>
      <c r="R249" s="257">
        <v>3.62</v>
      </c>
      <c r="S249" s="35" t="s">
        <v>234</v>
      </c>
      <c r="T249" s="35" t="s">
        <v>234</v>
      </c>
      <c r="U249" s="35" t="s">
        <v>234</v>
      </c>
      <c r="V249" s="257" t="s">
        <v>234</v>
      </c>
      <c r="W249" s="256" t="s">
        <v>234</v>
      </c>
      <c r="X249" s="35" t="s">
        <v>234</v>
      </c>
      <c r="Y249" s="35" t="s">
        <v>234</v>
      </c>
      <c r="Z249" s="257" t="s">
        <v>234</v>
      </c>
      <c r="AA249" s="256" t="s">
        <v>234</v>
      </c>
      <c r="AB249" s="35" t="s">
        <v>234</v>
      </c>
      <c r="AC249" s="35" t="s">
        <v>234</v>
      </c>
      <c r="AD249" s="257" t="s">
        <v>234</v>
      </c>
      <c r="AE249" s="35" t="s">
        <v>234</v>
      </c>
      <c r="AF249" s="35" t="s">
        <v>234</v>
      </c>
      <c r="AG249" s="35" t="s">
        <v>234</v>
      </c>
      <c r="AH249" s="70" t="s">
        <v>234</v>
      </c>
    </row>
    <row r="250" spans="1:34" ht="18" customHeight="1" x14ac:dyDescent="0.25">
      <c r="A250" s="455"/>
      <c r="B250" s="264" t="s">
        <v>63</v>
      </c>
      <c r="C250" s="69">
        <v>99.4</v>
      </c>
      <c r="D250" s="35">
        <v>99.4</v>
      </c>
      <c r="E250" s="35">
        <v>99.44</v>
      </c>
      <c r="F250" s="35">
        <v>99.73</v>
      </c>
      <c r="G250" s="256">
        <v>0.17</v>
      </c>
      <c r="H250" s="35">
        <v>0.17</v>
      </c>
      <c r="I250" s="35">
        <v>0.16</v>
      </c>
      <c r="J250" s="257">
        <v>0.18</v>
      </c>
      <c r="K250" s="256">
        <v>2.4</v>
      </c>
      <c r="L250" s="35">
        <v>2.4</v>
      </c>
      <c r="M250" s="35">
        <v>2.68</v>
      </c>
      <c r="N250" s="257">
        <v>2.95</v>
      </c>
      <c r="O250" s="256">
        <v>2.85</v>
      </c>
      <c r="P250" s="35">
        <v>2.85</v>
      </c>
      <c r="Q250" s="35">
        <v>3.36</v>
      </c>
      <c r="R250" s="257">
        <v>3.58</v>
      </c>
      <c r="S250" s="35" t="s">
        <v>234</v>
      </c>
      <c r="T250" s="35" t="s">
        <v>234</v>
      </c>
      <c r="U250" s="35" t="s">
        <v>234</v>
      </c>
      <c r="V250" s="257" t="s">
        <v>234</v>
      </c>
      <c r="W250" s="256" t="s">
        <v>234</v>
      </c>
      <c r="X250" s="35" t="s">
        <v>234</v>
      </c>
      <c r="Y250" s="35" t="s">
        <v>234</v>
      </c>
      <c r="Z250" s="257" t="s">
        <v>234</v>
      </c>
      <c r="AA250" s="256" t="s">
        <v>234</v>
      </c>
      <c r="AB250" s="35" t="s">
        <v>234</v>
      </c>
      <c r="AC250" s="35" t="s">
        <v>234</v>
      </c>
      <c r="AD250" s="257" t="s">
        <v>234</v>
      </c>
      <c r="AE250" s="35" t="s">
        <v>234</v>
      </c>
      <c r="AF250" s="35" t="s">
        <v>234</v>
      </c>
      <c r="AG250" s="35" t="s">
        <v>234</v>
      </c>
      <c r="AH250" s="70" t="s">
        <v>234</v>
      </c>
    </row>
    <row r="251" spans="1:34" ht="18" customHeight="1" x14ac:dyDescent="0.25">
      <c r="A251" s="455"/>
      <c r="B251" s="264" t="s">
        <v>64</v>
      </c>
      <c r="C251" s="69">
        <v>99.51</v>
      </c>
      <c r="D251" s="35">
        <v>99.51</v>
      </c>
      <c r="E251" s="35">
        <v>99.57</v>
      </c>
      <c r="F251" s="35">
        <v>99.8</v>
      </c>
      <c r="G251" s="256">
        <v>0.11</v>
      </c>
      <c r="H251" s="35">
        <v>0.11</v>
      </c>
      <c r="I251" s="35">
        <v>0.14000000000000001</v>
      </c>
      <c r="J251" s="257">
        <v>7.0000000000000007E-2</v>
      </c>
      <c r="K251" s="256">
        <v>2.5099999999999998</v>
      </c>
      <c r="L251" s="35">
        <v>2.5099999999999998</v>
      </c>
      <c r="M251" s="35">
        <v>2.82</v>
      </c>
      <c r="N251" s="257">
        <v>3.03</v>
      </c>
      <c r="O251" s="256">
        <v>3.01</v>
      </c>
      <c r="P251" s="35">
        <v>3.01</v>
      </c>
      <c r="Q251" s="35">
        <v>3.48</v>
      </c>
      <c r="R251" s="257">
        <v>3.52</v>
      </c>
      <c r="S251" s="35" t="s">
        <v>234</v>
      </c>
      <c r="T251" s="35" t="s">
        <v>234</v>
      </c>
      <c r="U251" s="35" t="s">
        <v>234</v>
      </c>
      <c r="V251" s="257" t="s">
        <v>234</v>
      </c>
      <c r="W251" s="256" t="s">
        <v>234</v>
      </c>
      <c r="X251" s="35" t="s">
        <v>234</v>
      </c>
      <c r="Y251" s="35" t="s">
        <v>234</v>
      </c>
      <c r="Z251" s="257" t="s">
        <v>234</v>
      </c>
      <c r="AA251" s="256" t="s">
        <v>234</v>
      </c>
      <c r="AB251" s="35" t="s">
        <v>234</v>
      </c>
      <c r="AC251" s="35" t="s">
        <v>234</v>
      </c>
      <c r="AD251" s="257" t="s">
        <v>234</v>
      </c>
      <c r="AE251" s="35" t="s">
        <v>234</v>
      </c>
      <c r="AF251" s="35" t="s">
        <v>234</v>
      </c>
      <c r="AG251" s="35" t="s">
        <v>234</v>
      </c>
      <c r="AH251" s="70" t="s">
        <v>234</v>
      </c>
    </row>
    <row r="252" spans="1:34" ht="18" customHeight="1" x14ac:dyDescent="0.25">
      <c r="A252" s="455"/>
      <c r="B252" s="264" t="s">
        <v>65</v>
      </c>
      <c r="C252" s="69">
        <v>99.66</v>
      </c>
      <c r="D252" s="35">
        <v>99.66</v>
      </c>
      <c r="E252" s="35">
        <v>99.71</v>
      </c>
      <c r="F252" s="35">
        <v>99.79</v>
      </c>
      <c r="G252" s="256">
        <v>0.15</v>
      </c>
      <c r="H252" s="35">
        <v>0.15</v>
      </c>
      <c r="I252" s="35">
        <v>0.13</v>
      </c>
      <c r="J252" s="257">
        <v>-0.02</v>
      </c>
      <c r="K252" s="256">
        <v>2.67</v>
      </c>
      <c r="L252" s="35">
        <v>2.67</v>
      </c>
      <c r="M252" s="35">
        <v>2.96</v>
      </c>
      <c r="N252" s="257">
        <v>3.01</v>
      </c>
      <c r="O252" s="256">
        <v>3.01</v>
      </c>
      <c r="P252" s="35">
        <v>3.01</v>
      </c>
      <c r="Q252" s="35">
        <v>3.4</v>
      </c>
      <c r="R252" s="257">
        <v>3.35</v>
      </c>
      <c r="S252" s="35" t="s">
        <v>234</v>
      </c>
      <c r="T252" s="35" t="s">
        <v>234</v>
      </c>
      <c r="U252" s="35" t="s">
        <v>234</v>
      </c>
      <c r="V252" s="257" t="s">
        <v>234</v>
      </c>
      <c r="W252" s="256" t="s">
        <v>234</v>
      </c>
      <c r="X252" s="35" t="s">
        <v>234</v>
      </c>
      <c r="Y252" s="35" t="s">
        <v>234</v>
      </c>
      <c r="Z252" s="257" t="s">
        <v>234</v>
      </c>
      <c r="AA252" s="256" t="s">
        <v>234</v>
      </c>
      <c r="AB252" s="35" t="s">
        <v>234</v>
      </c>
      <c r="AC252" s="35" t="s">
        <v>234</v>
      </c>
      <c r="AD252" s="257" t="s">
        <v>234</v>
      </c>
      <c r="AE252" s="35" t="s">
        <v>234</v>
      </c>
      <c r="AF252" s="35" t="s">
        <v>234</v>
      </c>
      <c r="AG252" s="35" t="s">
        <v>234</v>
      </c>
      <c r="AH252" s="70" t="s">
        <v>234</v>
      </c>
    </row>
    <row r="253" spans="1:34" ht="18" customHeight="1" x14ac:dyDescent="0.25">
      <c r="A253" s="457"/>
      <c r="B253" s="266" t="s">
        <v>66</v>
      </c>
      <c r="C253" s="126">
        <v>100</v>
      </c>
      <c r="D253" s="39">
        <v>100</v>
      </c>
      <c r="E253" s="39">
        <v>100</v>
      </c>
      <c r="F253" s="39">
        <v>100</v>
      </c>
      <c r="G253" s="41">
        <v>0.34</v>
      </c>
      <c r="H253" s="39">
        <v>0.34</v>
      </c>
      <c r="I253" s="39">
        <v>0.28999999999999998</v>
      </c>
      <c r="J253" s="42">
        <v>0.21</v>
      </c>
      <c r="K253" s="41">
        <v>3.02</v>
      </c>
      <c r="L253" s="39">
        <v>3.02</v>
      </c>
      <c r="M253" s="39">
        <v>3.26</v>
      </c>
      <c r="N253" s="42">
        <v>3.23</v>
      </c>
      <c r="O253" s="41">
        <v>3.02</v>
      </c>
      <c r="P253" s="39">
        <v>3.02</v>
      </c>
      <c r="Q253" s="39">
        <v>3.26</v>
      </c>
      <c r="R253" s="42">
        <v>3.23</v>
      </c>
      <c r="S253" s="39" t="s">
        <v>234</v>
      </c>
      <c r="T253" s="39" t="s">
        <v>234</v>
      </c>
      <c r="U253" s="39" t="s">
        <v>234</v>
      </c>
      <c r="V253" s="42" t="s">
        <v>234</v>
      </c>
      <c r="W253" s="41" t="s">
        <v>234</v>
      </c>
      <c r="X253" s="39" t="s">
        <v>234</v>
      </c>
      <c r="Y253" s="39" t="s">
        <v>234</v>
      </c>
      <c r="Z253" s="42" t="s">
        <v>234</v>
      </c>
      <c r="AA253" s="41" t="s">
        <v>234</v>
      </c>
      <c r="AB253" s="39" t="s">
        <v>234</v>
      </c>
      <c r="AC253" s="39" t="s">
        <v>234</v>
      </c>
      <c r="AD253" s="42" t="s">
        <v>234</v>
      </c>
      <c r="AE253" s="39" t="s">
        <v>234</v>
      </c>
      <c r="AF253" s="39" t="s">
        <v>234</v>
      </c>
      <c r="AG253" s="39" t="s">
        <v>234</v>
      </c>
      <c r="AH253" s="148" t="s">
        <v>234</v>
      </c>
    </row>
    <row r="254" spans="1:34" ht="15.75" customHeight="1" x14ac:dyDescent="0.25">
      <c r="A254" s="458" t="s">
        <v>118</v>
      </c>
      <c r="B254" s="264" t="s">
        <v>55</v>
      </c>
      <c r="C254" s="69">
        <v>100.63</v>
      </c>
      <c r="D254" s="35">
        <v>100.69</v>
      </c>
      <c r="E254" s="35">
        <v>100.61</v>
      </c>
      <c r="F254" s="35">
        <v>100.51</v>
      </c>
      <c r="G254" s="256">
        <v>0.63</v>
      </c>
      <c r="H254" s="35">
        <v>0.69</v>
      </c>
      <c r="I254" s="35">
        <v>0.61</v>
      </c>
      <c r="J254" s="257">
        <v>0.51</v>
      </c>
      <c r="K254" s="256">
        <v>0.63</v>
      </c>
      <c r="L254" s="35">
        <v>0.69</v>
      </c>
      <c r="M254" s="35">
        <v>0.61</v>
      </c>
      <c r="N254" s="257">
        <v>0.51</v>
      </c>
      <c r="O254" s="256">
        <v>3</v>
      </c>
      <c r="P254" s="35">
        <v>3.05</v>
      </c>
      <c r="Q254" s="35">
        <v>3.23</v>
      </c>
      <c r="R254" s="257">
        <v>3.22</v>
      </c>
      <c r="S254" s="35" t="s">
        <v>234</v>
      </c>
      <c r="T254" s="35" t="s">
        <v>234</v>
      </c>
      <c r="U254" s="35" t="s">
        <v>234</v>
      </c>
      <c r="V254" s="257" t="s">
        <v>234</v>
      </c>
      <c r="W254" s="256" t="s">
        <v>234</v>
      </c>
      <c r="X254" s="35" t="s">
        <v>234</v>
      </c>
      <c r="Y254" s="35" t="s">
        <v>234</v>
      </c>
      <c r="Z254" s="257" t="s">
        <v>234</v>
      </c>
      <c r="AA254" s="256" t="s">
        <v>234</v>
      </c>
      <c r="AB254" s="35" t="s">
        <v>234</v>
      </c>
      <c r="AC254" s="35" t="s">
        <v>234</v>
      </c>
      <c r="AD254" s="257" t="s">
        <v>234</v>
      </c>
      <c r="AE254" s="35" t="s">
        <v>234</v>
      </c>
      <c r="AF254" s="35" t="s">
        <v>234</v>
      </c>
      <c r="AG254" s="35" t="s">
        <v>234</v>
      </c>
      <c r="AH254" s="70" t="s">
        <v>234</v>
      </c>
    </row>
    <row r="255" spans="1:34" ht="15.75" customHeight="1" x14ac:dyDescent="0.25">
      <c r="A255" s="455"/>
      <c r="B255" s="264" t="s">
        <v>56</v>
      </c>
      <c r="C255" s="69">
        <v>101.06</v>
      </c>
      <c r="D255" s="35">
        <v>101.13</v>
      </c>
      <c r="E255" s="35">
        <v>101.2</v>
      </c>
      <c r="F255" s="35">
        <v>101.16</v>
      </c>
      <c r="G255" s="256">
        <v>0.42</v>
      </c>
      <c r="H255" s="35">
        <v>0.44</v>
      </c>
      <c r="I255" s="35">
        <v>0.57999999999999996</v>
      </c>
      <c r="J255" s="257">
        <v>0.65</v>
      </c>
      <c r="K255" s="256">
        <v>1.06</v>
      </c>
      <c r="L255" s="35">
        <v>1.1299999999999999</v>
      </c>
      <c r="M255" s="35">
        <v>1.2</v>
      </c>
      <c r="N255" s="257">
        <v>1.1599999999999999</v>
      </c>
      <c r="O255" s="256">
        <v>2.85</v>
      </c>
      <c r="P255" s="35">
        <v>2.93</v>
      </c>
      <c r="Q255" s="35">
        <v>3.11</v>
      </c>
      <c r="R255" s="257">
        <v>2.81</v>
      </c>
      <c r="S255" s="35" t="s">
        <v>234</v>
      </c>
      <c r="T255" s="35" t="s">
        <v>234</v>
      </c>
      <c r="U255" s="35" t="s">
        <v>234</v>
      </c>
      <c r="V255" s="257" t="s">
        <v>234</v>
      </c>
      <c r="W255" s="256" t="s">
        <v>234</v>
      </c>
      <c r="X255" s="35" t="s">
        <v>234</v>
      </c>
      <c r="Y255" s="35" t="s">
        <v>234</v>
      </c>
      <c r="Z255" s="257" t="s">
        <v>234</v>
      </c>
      <c r="AA255" s="256" t="s">
        <v>234</v>
      </c>
      <c r="AB255" s="35" t="s">
        <v>234</v>
      </c>
      <c r="AC255" s="35" t="s">
        <v>234</v>
      </c>
      <c r="AD255" s="257" t="s">
        <v>234</v>
      </c>
      <c r="AE255" s="35" t="s">
        <v>234</v>
      </c>
      <c r="AF255" s="35" t="s">
        <v>234</v>
      </c>
      <c r="AG255" s="35" t="s">
        <v>234</v>
      </c>
      <c r="AH255" s="70" t="s">
        <v>234</v>
      </c>
    </row>
    <row r="256" spans="1:34" ht="15.75" customHeight="1" x14ac:dyDescent="0.25">
      <c r="A256" s="455"/>
      <c r="B256" s="264" t="s">
        <v>57</v>
      </c>
      <c r="C256" s="69">
        <v>101.56</v>
      </c>
      <c r="D256" s="35">
        <v>101.64</v>
      </c>
      <c r="E256" s="35">
        <v>101.66</v>
      </c>
      <c r="F256" s="35">
        <v>101.51</v>
      </c>
      <c r="G256" s="256">
        <v>0.49</v>
      </c>
      <c r="H256" s="35">
        <v>0.5</v>
      </c>
      <c r="I256" s="35">
        <v>0.45</v>
      </c>
      <c r="J256" s="257">
        <v>0.34</v>
      </c>
      <c r="K256" s="256">
        <v>1.56</v>
      </c>
      <c r="L256" s="35">
        <v>1.64</v>
      </c>
      <c r="M256" s="35">
        <v>1.66</v>
      </c>
      <c r="N256" s="257">
        <v>1.51</v>
      </c>
      <c r="O256" s="256">
        <v>3.12</v>
      </c>
      <c r="P256" s="35">
        <v>3.2</v>
      </c>
      <c r="Q256" s="35">
        <v>3.32</v>
      </c>
      <c r="R256" s="257">
        <v>2.95</v>
      </c>
      <c r="S256" s="35" t="s">
        <v>234</v>
      </c>
      <c r="T256" s="35" t="s">
        <v>234</v>
      </c>
      <c r="U256" s="35" t="s">
        <v>234</v>
      </c>
      <c r="V256" s="257" t="s">
        <v>234</v>
      </c>
      <c r="W256" s="256" t="s">
        <v>234</v>
      </c>
      <c r="X256" s="35" t="s">
        <v>234</v>
      </c>
      <c r="Y256" s="35" t="s">
        <v>234</v>
      </c>
      <c r="Z256" s="257" t="s">
        <v>234</v>
      </c>
      <c r="AA256" s="256" t="s">
        <v>234</v>
      </c>
      <c r="AB256" s="35" t="s">
        <v>234</v>
      </c>
      <c r="AC256" s="35" t="s">
        <v>234</v>
      </c>
      <c r="AD256" s="257" t="s">
        <v>234</v>
      </c>
      <c r="AE256" s="35" t="s">
        <v>234</v>
      </c>
      <c r="AF256" s="35" t="s">
        <v>234</v>
      </c>
      <c r="AG256" s="35" t="s">
        <v>234</v>
      </c>
      <c r="AH256" s="70" t="s">
        <v>234</v>
      </c>
    </row>
    <row r="257" spans="1:34" ht="15.75" customHeight="1" x14ac:dyDescent="0.25">
      <c r="A257" s="455"/>
      <c r="B257" s="264" t="s">
        <v>58</v>
      </c>
      <c r="C257" s="69">
        <v>102.18</v>
      </c>
      <c r="D257" s="35">
        <v>102.25</v>
      </c>
      <c r="E257" s="35">
        <v>102.16</v>
      </c>
      <c r="F257" s="35">
        <v>101.94</v>
      </c>
      <c r="G257" s="256">
        <v>0.61</v>
      </c>
      <c r="H257" s="35">
        <v>0.6</v>
      </c>
      <c r="I257" s="35">
        <v>0.5</v>
      </c>
      <c r="J257" s="257">
        <v>0.42</v>
      </c>
      <c r="K257" s="256">
        <v>2.1800000000000002</v>
      </c>
      <c r="L257" s="35">
        <v>2.25</v>
      </c>
      <c r="M257" s="35">
        <v>2.16</v>
      </c>
      <c r="N257" s="257">
        <v>1.94</v>
      </c>
      <c r="O257" s="256">
        <v>3.23</v>
      </c>
      <c r="P257" s="35">
        <v>3.3</v>
      </c>
      <c r="Q257" s="35">
        <v>3.33</v>
      </c>
      <c r="R257" s="257">
        <v>3.08</v>
      </c>
      <c r="S257" s="35" t="s">
        <v>234</v>
      </c>
      <c r="T257" s="35" t="s">
        <v>234</v>
      </c>
      <c r="U257" s="35" t="s">
        <v>234</v>
      </c>
      <c r="V257" s="257" t="s">
        <v>234</v>
      </c>
      <c r="W257" s="256" t="s">
        <v>234</v>
      </c>
      <c r="X257" s="35" t="s">
        <v>234</v>
      </c>
      <c r="Y257" s="35" t="s">
        <v>234</v>
      </c>
      <c r="Z257" s="257" t="s">
        <v>234</v>
      </c>
      <c r="AA257" s="256" t="s">
        <v>234</v>
      </c>
      <c r="AB257" s="35" t="s">
        <v>234</v>
      </c>
      <c r="AC257" s="35" t="s">
        <v>234</v>
      </c>
      <c r="AD257" s="257" t="s">
        <v>234</v>
      </c>
      <c r="AE257" s="35" t="s">
        <v>234</v>
      </c>
      <c r="AF257" s="35" t="s">
        <v>234</v>
      </c>
      <c r="AG257" s="35" t="s">
        <v>234</v>
      </c>
      <c r="AH257" s="70" t="s">
        <v>234</v>
      </c>
    </row>
    <row r="258" spans="1:34" ht="15.75" customHeight="1" x14ac:dyDescent="0.25">
      <c r="A258" s="455"/>
      <c r="B258" s="264" t="s">
        <v>59</v>
      </c>
      <c r="C258" s="69">
        <v>102.61</v>
      </c>
      <c r="D258" s="35">
        <v>102.66</v>
      </c>
      <c r="E258" s="35">
        <v>102.48</v>
      </c>
      <c r="F258" s="35">
        <v>102.2</v>
      </c>
      <c r="G258" s="256">
        <v>0.42</v>
      </c>
      <c r="H258" s="35">
        <v>0.4</v>
      </c>
      <c r="I258" s="35">
        <v>0.31</v>
      </c>
      <c r="J258" s="257">
        <v>0.26</v>
      </c>
      <c r="K258" s="256">
        <v>2.61</v>
      </c>
      <c r="L258" s="35">
        <v>2.66</v>
      </c>
      <c r="M258" s="35">
        <v>2.48</v>
      </c>
      <c r="N258" s="257">
        <v>2.2000000000000002</v>
      </c>
      <c r="O258" s="256">
        <v>3.51</v>
      </c>
      <c r="P258" s="35">
        <v>3.55</v>
      </c>
      <c r="Q258" s="35">
        <v>3.37</v>
      </c>
      <c r="R258" s="257">
        <v>2.92</v>
      </c>
      <c r="S258" s="35" t="s">
        <v>234</v>
      </c>
      <c r="T258" s="35" t="s">
        <v>234</v>
      </c>
      <c r="U258" s="35" t="s">
        <v>234</v>
      </c>
      <c r="V258" s="257" t="s">
        <v>234</v>
      </c>
      <c r="W258" s="256" t="s">
        <v>234</v>
      </c>
      <c r="X258" s="35" t="s">
        <v>234</v>
      </c>
      <c r="Y258" s="35" t="s">
        <v>234</v>
      </c>
      <c r="Z258" s="257" t="s">
        <v>234</v>
      </c>
      <c r="AA258" s="256" t="s">
        <v>234</v>
      </c>
      <c r="AB258" s="35" t="s">
        <v>234</v>
      </c>
      <c r="AC258" s="35" t="s">
        <v>234</v>
      </c>
      <c r="AD258" s="257" t="s">
        <v>234</v>
      </c>
      <c r="AE258" s="35" t="s">
        <v>234</v>
      </c>
      <c r="AF258" s="35" t="s">
        <v>234</v>
      </c>
      <c r="AG258" s="35" t="s">
        <v>234</v>
      </c>
      <c r="AH258" s="70" t="s">
        <v>234</v>
      </c>
    </row>
    <row r="259" spans="1:34" ht="15.75" customHeight="1" x14ac:dyDescent="0.25">
      <c r="A259" s="455"/>
      <c r="B259" s="264" t="s">
        <v>60</v>
      </c>
      <c r="C259" s="69">
        <v>102.97</v>
      </c>
      <c r="D259" s="35">
        <v>102.99</v>
      </c>
      <c r="E259" s="35">
        <v>102.76</v>
      </c>
      <c r="F259" s="35">
        <v>102.42</v>
      </c>
      <c r="G259" s="256">
        <v>0.35</v>
      </c>
      <c r="H259" s="35">
        <v>0.33</v>
      </c>
      <c r="I259" s="35">
        <v>0.27</v>
      </c>
      <c r="J259" s="257">
        <v>0.21</v>
      </c>
      <c r="K259" s="256">
        <v>2.97</v>
      </c>
      <c r="L259" s="35">
        <v>2.99</v>
      </c>
      <c r="M259" s="35">
        <v>2.76</v>
      </c>
      <c r="N259" s="257">
        <v>2.42</v>
      </c>
      <c r="O259" s="256">
        <v>3.69</v>
      </c>
      <c r="P259" s="35">
        <v>3.72</v>
      </c>
      <c r="Q259" s="35">
        <v>3.49</v>
      </c>
      <c r="R259" s="257">
        <v>3.02</v>
      </c>
      <c r="S259" s="35" t="s">
        <v>234</v>
      </c>
      <c r="T259" s="35" t="s">
        <v>234</v>
      </c>
      <c r="U259" s="35" t="s">
        <v>234</v>
      </c>
      <c r="V259" s="257" t="s">
        <v>234</v>
      </c>
      <c r="W259" s="256" t="s">
        <v>234</v>
      </c>
      <c r="X259" s="35" t="s">
        <v>234</v>
      </c>
      <c r="Y259" s="35" t="s">
        <v>234</v>
      </c>
      <c r="Z259" s="257" t="s">
        <v>234</v>
      </c>
      <c r="AA259" s="256" t="s">
        <v>234</v>
      </c>
      <c r="AB259" s="35" t="s">
        <v>234</v>
      </c>
      <c r="AC259" s="35" t="s">
        <v>234</v>
      </c>
      <c r="AD259" s="257" t="s">
        <v>234</v>
      </c>
      <c r="AE259" s="35" t="s">
        <v>234</v>
      </c>
      <c r="AF259" s="35" t="s">
        <v>234</v>
      </c>
      <c r="AG259" s="35" t="s">
        <v>234</v>
      </c>
      <c r="AH259" s="70" t="s">
        <v>234</v>
      </c>
    </row>
    <row r="260" spans="1:34" ht="15.75" customHeight="1" x14ac:dyDescent="0.25">
      <c r="A260" s="455"/>
      <c r="B260" s="264" t="s">
        <v>61</v>
      </c>
      <c r="C260" s="69">
        <v>103.24</v>
      </c>
      <c r="D260" s="35">
        <v>103.28</v>
      </c>
      <c r="E260" s="35">
        <v>102.98</v>
      </c>
      <c r="F260" s="35">
        <v>102.61</v>
      </c>
      <c r="G260" s="256">
        <v>0.26</v>
      </c>
      <c r="H260" s="35">
        <v>0.28000000000000003</v>
      </c>
      <c r="I260" s="35">
        <v>0.22</v>
      </c>
      <c r="J260" s="257">
        <v>0.18</v>
      </c>
      <c r="K260" s="256">
        <v>3.24</v>
      </c>
      <c r="L260" s="35">
        <v>3.28</v>
      </c>
      <c r="M260" s="35">
        <v>2.98</v>
      </c>
      <c r="N260" s="257">
        <v>2.61</v>
      </c>
      <c r="O260" s="256">
        <v>4.13</v>
      </c>
      <c r="P260" s="35">
        <v>4.17</v>
      </c>
      <c r="Q260" s="35">
        <v>3.84</v>
      </c>
      <c r="R260" s="257">
        <v>3.31</v>
      </c>
      <c r="S260" s="35" t="s">
        <v>234</v>
      </c>
      <c r="T260" s="35" t="s">
        <v>234</v>
      </c>
      <c r="U260" s="35" t="s">
        <v>234</v>
      </c>
      <c r="V260" s="257" t="s">
        <v>234</v>
      </c>
      <c r="W260" s="256" t="s">
        <v>234</v>
      </c>
      <c r="X260" s="35" t="s">
        <v>234</v>
      </c>
      <c r="Y260" s="35" t="s">
        <v>234</v>
      </c>
      <c r="Z260" s="257" t="s">
        <v>234</v>
      </c>
      <c r="AA260" s="256" t="s">
        <v>234</v>
      </c>
      <c r="AB260" s="35" t="s">
        <v>234</v>
      </c>
      <c r="AC260" s="35" t="s">
        <v>234</v>
      </c>
      <c r="AD260" s="257" t="s">
        <v>234</v>
      </c>
      <c r="AE260" s="35" t="s">
        <v>234</v>
      </c>
      <c r="AF260" s="35" t="s">
        <v>234</v>
      </c>
      <c r="AG260" s="35" t="s">
        <v>234</v>
      </c>
      <c r="AH260" s="70" t="s">
        <v>234</v>
      </c>
    </row>
    <row r="261" spans="1:34" ht="15.75" customHeight="1" x14ac:dyDescent="0.25">
      <c r="A261" s="460">
        <v>2020</v>
      </c>
      <c r="B261" s="221" t="s">
        <v>55</v>
      </c>
      <c r="C261" s="237">
        <v>104.43</v>
      </c>
      <c r="D261" s="222">
        <v>104.47</v>
      </c>
      <c r="E261" s="222">
        <v>104.29</v>
      </c>
      <c r="F261" s="222">
        <v>103.98</v>
      </c>
      <c r="G261" s="225">
        <v>0.51</v>
      </c>
      <c r="H261" s="222">
        <v>0.5</v>
      </c>
      <c r="I261" s="222">
        <v>0.43</v>
      </c>
      <c r="J261" s="231">
        <v>0.34</v>
      </c>
      <c r="K261" s="225">
        <v>0.51</v>
      </c>
      <c r="L261" s="222">
        <v>0.5</v>
      </c>
      <c r="M261" s="222">
        <v>0.43</v>
      </c>
      <c r="N261" s="231">
        <v>0.34</v>
      </c>
      <c r="O261" s="225">
        <v>3.77</v>
      </c>
      <c r="P261" s="222">
        <v>3.76</v>
      </c>
      <c r="Q261" s="222">
        <v>3.65</v>
      </c>
      <c r="R261" s="231">
        <v>3.45</v>
      </c>
      <c r="S261" s="245" t="s">
        <v>234</v>
      </c>
      <c r="T261" s="222" t="s">
        <v>234</v>
      </c>
      <c r="U261" s="222" t="s">
        <v>234</v>
      </c>
      <c r="V261" s="231" t="s">
        <v>234</v>
      </c>
      <c r="W261" s="225" t="s">
        <v>234</v>
      </c>
      <c r="X261" s="222" t="s">
        <v>234</v>
      </c>
      <c r="Y261" s="222" t="s">
        <v>234</v>
      </c>
      <c r="Z261" s="231" t="s">
        <v>234</v>
      </c>
      <c r="AA261" s="225" t="s">
        <v>234</v>
      </c>
      <c r="AB261" s="222" t="s">
        <v>234</v>
      </c>
      <c r="AC261" s="222" t="s">
        <v>234</v>
      </c>
      <c r="AD261" s="231" t="s">
        <v>234</v>
      </c>
      <c r="AE261" s="245" t="s">
        <v>234</v>
      </c>
      <c r="AF261" s="222" t="s">
        <v>234</v>
      </c>
      <c r="AG261" s="222" t="s">
        <v>234</v>
      </c>
      <c r="AH261" s="239" t="s">
        <v>234</v>
      </c>
    </row>
    <row r="262" spans="1:34" ht="15.75" customHeight="1" x14ac:dyDescent="0.25">
      <c r="A262" s="449"/>
      <c r="B262" s="56" t="s">
        <v>56</v>
      </c>
      <c r="C262" s="187">
        <v>105.09</v>
      </c>
      <c r="D262" s="61">
        <v>105.09</v>
      </c>
      <c r="E262" s="61">
        <v>104.96</v>
      </c>
      <c r="F262" s="61">
        <v>104.79</v>
      </c>
      <c r="G262" s="207">
        <v>0.63</v>
      </c>
      <c r="H262" s="61">
        <v>0.59</v>
      </c>
      <c r="I262" s="61">
        <v>0.65</v>
      </c>
      <c r="J262" s="168">
        <v>0.77</v>
      </c>
      <c r="K262" s="207">
        <v>1.1399999999999999</v>
      </c>
      <c r="L262" s="61">
        <v>1.1000000000000001</v>
      </c>
      <c r="M262" s="61">
        <v>1.08</v>
      </c>
      <c r="N262" s="168">
        <v>1.1200000000000001</v>
      </c>
      <c r="O262" s="207">
        <v>3.98</v>
      </c>
      <c r="P262" s="61">
        <v>3.91</v>
      </c>
      <c r="Q262" s="61">
        <v>3.72</v>
      </c>
      <c r="R262" s="168">
        <v>3.58</v>
      </c>
      <c r="S262" s="146" t="s">
        <v>234</v>
      </c>
      <c r="T262" s="61" t="s">
        <v>234</v>
      </c>
      <c r="U262" s="61" t="s">
        <v>234</v>
      </c>
      <c r="V262" s="168" t="s">
        <v>234</v>
      </c>
      <c r="W262" s="207" t="s">
        <v>234</v>
      </c>
      <c r="X262" s="61" t="s">
        <v>234</v>
      </c>
      <c r="Y262" s="61" t="s">
        <v>234</v>
      </c>
      <c r="Z262" s="168" t="s">
        <v>234</v>
      </c>
      <c r="AA262" s="207" t="s">
        <v>234</v>
      </c>
      <c r="AB262" s="61" t="s">
        <v>234</v>
      </c>
      <c r="AC262" s="61" t="s">
        <v>234</v>
      </c>
      <c r="AD262" s="168" t="s">
        <v>234</v>
      </c>
      <c r="AE262" s="146" t="s">
        <v>234</v>
      </c>
      <c r="AF262" s="61" t="s">
        <v>234</v>
      </c>
      <c r="AG262" s="61" t="s">
        <v>234</v>
      </c>
      <c r="AH262" s="36" t="s">
        <v>234</v>
      </c>
    </row>
    <row r="263" spans="1:34" ht="15.75" customHeight="1" x14ac:dyDescent="0.25">
      <c r="A263" s="449"/>
      <c r="B263" s="56" t="s">
        <v>57</v>
      </c>
      <c r="C263" s="187">
        <v>105.93</v>
      </c>
      <c r="D263" s="35">
        <v>105.9</v>
      </c>
      <c r="E263" s="35">
        <v>105.58</v>
      </c>
      <c r="F263" s="61">
        <v>105.17</v>
      </c>
      <c r="G263" s="207">
        <v>0.81</v>
      </c>
      <c r="H263" s="35">
        <v>0.77</v>
      </c>
      <c r="I263" s="35">
        <v>0.59</v>
      </c>
      <c r="J263" s="168">
        <v>0.36</v>
      </c>
      <c r="K263" s="207">
        <v>1.95</v>
      </c>
      <c r="L263" s="35">
        <v>1.87</v>
      </c>
      <c r="M263" s="35">
        <v>1.68</v>
      </c>
      <c r="N263" s="168">
        <v>1.48</v>
      </c>
      <c r="O263" s="207">
        <v>4.3</v>
      </c>
      <c r="P263" s="35">
        <v>4.1900000000000004</v>
      </c>
      <c r="Q263" s="35">
        <v>3.86</v>
      </c>
      <c r="R263" s="168">
        <v>3.6</v>
      </c>
      <c r="S263" s="146" t="s">
        <v>234</v>
      </c>
      <c r="T263" s="61" t="s">
        <v>234</v>
      </c>
      <c r="U263" s="61" t="s">
        <v>234</v>
      </c>
      <c r="V263" s="168" t="s">
        <v>234</v>
      </c>
      <c r="W263" s="207" t="s">
        <v>234</v>
      </c>
      <c r="X263" s="61" t="s">
        <v>234</v>
      </c>
      <c r="Y263" s="61" t="s">
        <v>234</v>
      </c>
      <c r="Z263" s="168" t="s">
        <v>234</v>
      </c>
      <c r="AA263" s="207" t="s">
        <v>234</v>
      </c>
      <c r="AB263" s="61" t="s">
        <v>234</v>
      </c>
      <c r="AC263" s="61" t="s">
        <v>234</v>
      </c>
      <c r="AD263" s="168" t="s">
        <v>234</v>
      </c>
      <c r="AE263" s="146" t="s">
        <v>234</v>
      </c>
      <c r="AF263" s="61" t="s">
        <v>234</v>
      </c>
      <c r="AG263" s="61" t="s">
        <v>234</v>
      </c>
      <c r="AH263" s="36" t="s">
        <v>234</v>
      </c>
    </row>
    <row r="264" spans="1:34" ht="15.75" customHeight="1" x14ac:dyDescent="0.25">
      <c r="A264" s="449"/>
      <c r="B264" s="56" t="s">
        <v>58</v>
      </c>
      <c r="C264" s="187">
        <v>106.56</v>
      </c>
      <c r="D264" s="35">
        <v>106.34</v>
      </c>
      <c r="E264" s="35">
        <v>105.73</v>
      </c>
      <c r="F264" s="61">
        <v>105.16</v>
      </c>
      <c r="G264" s="207">
        <v>0.59</v>
      </c>
      <c r="H264" s="35">
        <v>0.42</v>
      </c>
      <c r="I264" s="35">
        <v>0.14000000000000001</v>
      </c>
      <c r="J264" s="168">
        <v>0</v>
      </c>
      <c r="K264" s="207">
        <v>2.56</v>
      </c>
      <c r="L264" s="35">
        <v>2.2999999999999998</v>
      </c>
      <c r="M264" s="35">
        <v>1.82</v>
      </c>
      <c r="N264" s="168">
        <v>1.48</v>
      </c>
      <c r="O264" s="207">
        <v>4.29</v>
      </c>
      <c r="P264" s="35">
        <v>4</v>
      </c>
      <c r="Q264" s="35">
        <v>3.49</v>
      </c>
      <c r="R264" s="168">
        <v>3.16</v>
      </c>
      <c r="S264" s="146" t="s">
        <v>234</v>
      </c>
      <c r="T264" s="61" t="s">
        <v>234</v>
      </c>
      <c r="U264" s="61" t="s">
        <v>234</v>
      </c>
      <c r="V264" s="168" t="s">
        <v>234</v>
      </c>
      <c r="W264" s="207" t="s">
        <v>234</v>
      </c>
      <c r="X264" s="61" t="s">
        <v>234</v>
      </c>
      <c r="Y264" s="61" t="s">
        <v>234</v>
      </c>
      <c r="Z264" s="168" t="s">
        <v>234</v>
      </c>
      <c r="AA264" s="207" t="s">
        <v>234</v>
      </c>
      <c r="AB264" s="61" t="s">
        <v>234</v>
      </c>
      <c r="AC264" s="61" t="s">
        <v>234</v>
      </c>
      <c r="AD264" s="168" t="s">
        <v>234</v>
      </c>
      <c r="AE264" s="146" t="s">
        <v>234</v>
      </c>
      <c r="AF264" s="61" t="s">
        <v>234</v>
      </c>
      <c r="AG264" s="61" t="s">
        <v>234</v>
      </c>
      <c r="AH264" s="36" t="s">
        <v>234</v>
      </c>
    </row>
    <row r="265" spans="1:34" ht="15.75" customHeight="1" x14ac:dyDescent="0.25">
      <c r="A265" s="449"/>
      <c r="B265" s="56" t="s">
        <v>59</v>
      </c>
      <c r="C265" s="187">
        <v>106.34</v>
      </c>
      <c r="D265" s="35">
        <v>106.07</v>
      </c>
      <c r="E265" s="35">
        <v>105.37</v>
      </c>
      <c r="F265" s="61">
        <v>104.83</v>
      </c>
      <c r="G265" s="207">
        <v>-0.21</v>
      </c>
      <c r="H265" s="35">
        <v>-0.25</v>
      </c>
      <c r="I265" s="35">
        <v>-0.34</v>
      </c>
      <c r="J265" s="168">
        <v>-0.32</v>
      </c>
      <c r="K265" s="207">
        <v>2.34</v>
      </c>
      <c r="L265" s="35">
        <v>2.04</v>
      </c>
      <c r="M265" s="35">
        <v>1.47</v>
      </c>
      <c r="N265" s="168">
        <v>1.1499999999999999</v>
      </c>
      <c r="O265" s="207">
        <v>3.63</v>
      </c>
      <c r="P265" s="35">
        <v>3.32</v>
      </c>
      <c r="Q265" s="35">
        <v>2.82</v>
      </c>
      <c r="R265" s="168">
        <v>2.57</v>
      </c>
      <c r="S265" s="146" t="s">
        <v>234</v>
      </c>
      <c r="T265" s="61" t="s">
        <v>234</v>
      </c>
      <c r="U265" s="61" t="s">
        <v>234</v>
      </c>
      <c r="V265" s="168" t="s">
        <v>234</v>
      </c>
      <c r="W265" s="207" t="s">
        <v>234</v>
      </c>
      <c r="X265" s="61" t="s">
        <v>234</v>
      </c>
      <c r="Y265" s="61" t="s">
        <v>234</v>
      </c>
      <c r="Z265" s="168" t="s">
        <v>234</v>
      </c>
      <c r="AA265" s="207" t="s">
        <v>234</v>
      </c>
      <c r="AB265" s="61" t="s">
        <v>234</v>
      </c>
      <c r="AC265" s="61" t="s">
        <v>234</v>
      </c>
      <c r="AD265" s="168" t="s">
        <v>234</v>
      </c>
      <c r="AE265" s="146" t="s">
        <v>234</v>
      </c>
      <c r="AF265" s="61" t="s">
        <v>234</v>
      </c>
      <c r="AG265" s="61" t="s">
        <v>234</v>
      </c>
      <c r="AH265" s="36" t="s">
        <v>234</v>
      </c>
    </row>
    <row r="266" spans="1:34" ht="15.75" customHeight="1" x14ac:dyDescent="0.25">
      <c r="A266" s="449"/>
      <c r="B266" s="56" t="s">
        <v>60</v>
      </c>
      <c r="C266" s="187">
        <v>106.1</v>
      </c>
      <c r="D266" s="35">
        <v>105.71</v>
      </c>
      <c r="E266" s="35">
        <v>104.95</v>
      </c>
      <c r="F266" s="61">
        <v>104.44</v>
      </c>
      <c r="G266" s="207">
        <v>-0.23</v>
      </c>
      <c r="H266" s="35">
        <v>-0.34</v>
      </c>
      <c r="I266" s="35">
        <v>-0.39</v>
      </c>
      <c r="J266" s="168">
        <v>-0.37</v>
      </c>
      <c r="K266" s="207">
        <v>2.11</v>
      </c>
      <c r="L266" s="35">
        <v>1.69</v>
      </c>
      <c r="M266" s="35">
        <v>1.07</v>
      </c>
      <c r="N266" s="168">
        <v>0.78</v>
      </c>
      <c r="O266" s="207">
        <v>3.04</v>
      </c>
      <c r="P266" s="35">
        <v>2.63</v>
      </c>
      <c r="Q266" s="35">
        <v>2.14</v>
      </c>
      <c r="R266" s="168">
        <v>1.97</v>
      </c>
      <c r="S266" s="146" t="s">
        <v>234</v>
      </c>
      <c r="T266" s="61" t="s">
        <v>234</v>
      </c>
      <c r="U266" s="61" t="s">
        <v>234</v>
      </c>
      <c r="V266" s="168" t="s">
        <v>234</v>
      </c>
      <c r="W266" s="207" t="s">
        <v>234</v>
      </c>
      <c r="X266" s="61" t="s">
        <v>234</v>
      </c>
      <c r="Y266" s="61" t="s">
        <v>234</v>
      </c>
      <c r="Z266" s="168" t="s">
        <v>234</v>
      </c>
      <c r="AA266" s="207" t="s">
        <v>234</v>
      </c>
      <c r="AB266" s="61" t="s">
        <v>234</v>
      </c>
      <c r="AC266" s="61" t="s">
        <v>234</v>
      </c>
      <c r="AD266" s="168" t="s">
        <v>234</v>
      </c>
      <c r="AE266" s="146" t="s">
        <v>234</v>
      </c>
      <c r="AF266" s="61" t="s">
        <v>234</v>
      </c>
      <c r="AG266" s="61" t="s">
        <v>234</v>
      </c>
      <c r="AH266" s="36" t="s">
        <v>234</v>
      </c>
    </row>
    <row r="267" spans="1:34" ht="15.75" customHeight="1" x14ac:dyDescent="0.25">
      <c r="A267" s="449"/>
      <c r="B267" s="56" t="s">
        <v>61</v>
      </c>
      <c r="C267" s="187">
        <v>105.92</v>
      </c>
      <c r="D267" s="35">
        <v>105.62</v>
      </c>
      <c r="E267" s="35">
        <v>104.97</v>
      </c>
      <c r="F267" s="61">
        <v>104.48</v>
      </c>
      <c r="G267" s="207">
        <v>-0.17</v>
      </c>
      <c r="H267" s="35">
        <v>-0.08</v>
      </c>
      <c r="I267" s="35">
        <v>0.01</v>
      </c>
      <c r="J267" s="168">
        <v>0.04</v>
      </c>
      <c r="K267" s="207">
        <v>1.94</v>
      </c>
      <c r="L267" s="35">
        <v>1.61</v>
      </c>
      <c r="M267" s="35">
        <v>1.0900000000000001</v>
      </c>
      <c r="N267" s="168">
        <v>0.82</v>
      </c>
      <c r="O267" s="207">
        <v>2.6</v>
      </c>
      <c r="P267" s="35">
        <v>2.27</v>
      </c>
      <c r="Q267" s="35">
        <v>1.93</v>
      </c>
      <c r="R267" s="168">
        <v>1.83</v>
      </c>
      <c r="S267" s="146" t="s">
        <v>234</v>
      </c>
      <c r="T267" s="61" t="s">
        <v>234</v>
      </c>
      <c r="U267" s="61" t="s">
        <v>234</v>
      </c>
      <c r="V267" s="168" t="s">
        <v>234</v>
      </c>
      <c r="W267" s="207" t="s">
        <v>234</v>
      </c>
      <c r="X267" s="61" t="s">
        <v>234</v>
      </c>
      <c r="Y267" s="61" t="s">
        <v>234</v>
      </c>
      <c r="Z267" s="168" t="s">
        <v>234</v>
      </c>
      <c r="AA267" s="207" t="s">
        <v>234</v>
      </c>
      <c r="AB267" s="61" t="s">
        <v>234</v>
      </c>
      <c r="AC267" s="61" t="s">
        <v>234</v>
      </c>
      <c r="AD267" s="168" t="s">
        <v>234</v>
      </c>
      <c r="AE267" s="146" t="s">
        <v>234</v>
      </c>
      <c r="AF267" s="61" t="s">
        <v>234</v>
      </c>
      <c r="AG267" s="61" t="s">
        <v>234</v>
      </c>
      <c r="AH267" s="36" t="s">
        <v>234</v>
      </c>
    </row>
    <row r="268" spans="1:34" ht="15.75" customHeight="1" x14ac:dyDescent="0.25">
      <c r="A268" s="449"/>
      <c r="B268" s="56" t="s">
        <v>62</v>
      </c>
      <c r="C268" s="187">
        <v>105.77</v>
      </c>
      <c r="D268" s="35">
        <v>105.55</v>
      </c>
      <c r="E268" s="35">
        <v>104.97</v>
      </c>
      <c r="F268" s="61">
        <v>104.5</v>
      </c>
      <c r="G268" s="207">
        <v>-0.14000000000000001</v>
      </c>
      <c r="H268" s="35">
        <v>-7.0000000000000007E-2</v>
      </c>
      <c r="I268" s="35">
        <v>0.01</v>
      </c>
      <c r="J268" s="168">
        <v>0.02</v>
      </c>
      <c r="K268" s="207">
        <v>1.79</v>
      </c>
      <c r="L268" s="35">
        <v>1.54</v>
      </c>
      <c r="M268" s="35">
        <v>1.0900000000000001</v>
      </c>
      <c r="N268" s="168">
        <v>0.84</v>
      </c>
      <c r="O268" s="207">
        <v>2.41</v>
      </c>
      <c r="P268" s="35">
        <v>2.16</v>
      </c>
      <c r="Q268" s="35">
        <v>1.85</v>
      </c>
      <c r="R268" s="168">
        <v>1.73</v>
      </c>
      <c r="S268" s="146" t="s">
        <v>234</v>
      </c>
      <c r="T268" s="61" t="s">
        <v>234</v>
      </c>
      <c r="U268" s="61" t="s">
        <v>234</v>
      </c>
      <c r="V268" s="168" t="s">
        <v>234</v>
      </c>
      <c r="W268" s="207" t="s">
        <v>234</v>
      </c>
      <c r="X268" s="61" t="s">
        <v>234</v>
      </c>
      <c r="Y268" s="61" t="s">
        <v>234</v>
      </c>
      <c r="Z268" s="168" t="s">
        <v>234</v>
      </c>
      <c r="AA268" s="207" t="s">
        <v>234</v>
      </c>
      <c r="AB268" s="61" t="s">
        <v>234</v>
      </c>
      <c r="AC268" s="61" t="s">
        <v>234</v>
      </c>
      <c r="AD268" s="168" t="s">
        <v>234</v>
      </c>
      <c r="AE268" s="146" t="s">
        <v>234</v>
      </c>
      <c r="AF268" s="61" t="s">
        <v>234</v>
      </c>
      <c r="AG268" s="61" t="s">
        <v>234</v>
      </c>
      <c r="AH268" s="36" t="s">
        <v>234</v>
      </c>
    </row>
    <row r="269" spans="1:34" ht="15.75" customHeight="1" x14ac:dyDescent="0.25">
      <c r="A269" s="449"/>
      <c r="B269" s="56" t="s">
        <v>63</v>
      </c>
      <c r="C269" s="187">
        <v>106</v>
      </c>
      <c r="D269" s="35">
        <v>105.83</v>
      </c>
      <c r="E269" s="35">
        <v>105.35</v>
      </c>
      <c r="F269" s="61">
        <v>104.79</v>
      </c>
      <c r="G269" s="207">
        <v>0.22</v>
      </c>
      <c r="H269" s="35">
        <v>0.26</v>
      </c>
      <c r="I269" s="35">
        <v>0.35</v>
      </c>
      <c r="J269" s="168">
        <v>0.27</v>
      </c>
      <c r="K269" s="207">
        <v>2.0099999999999998</v>
      </c>
      <c r="L269" s="35">
        <v>1.81</v>
      </c>
      <c r="M269" s="35">
        <v>1.45</v>
      </c>
      <c r="N269" s="168">
        <v>1.1200000000000001</v>
      </c>
      <c r="O269" s="207">
        <v>2.4900000000000002</v>
      </c>
      <c r="P269" s="35">
        <v>2.27</v>
      </c>
      <c r="Q269" s="35">
        <v>1.97</v>
      </c>
      <c r="R269" s="168">
        <v>1.73</v>
      </c>
      <c r="S269" s="146" t="s">
        <v>234</v>
      </c>
      <c r="T269" s="61" t="s">
        <v>234</v>
      </c>
      <c r="U269" s="61" t="s">
        <v>234</v>
      </c>
      <c r="V269" s="168" t="s">
        <v>234</v>
      </c>
      <c r="W269" s="207" t="s">
        <v>234</v>
      </c>
      <c r="X269" s="61" t="s">
        <v>234</v>
      </c>
      <c r="Y269" s="61" t="s">
        <v>234</v>
      </c>
      <c r="Z269" s="168" t="s">
        <v>234</v>
      </c>
      <c r="AA269" s="207" t="s">
        <v>234</v>
      </c>
      <c r="AB269" s="61" t="s">
        <v>234</v>
      </c>
      <c r="AC269" s="61" t="s">
        <v>234</v>
      </c>
      <c r="AD269" s="168" t="s">
        <v>234</v>
      </c>
      <c r="AE269" s="146" t="s">
        <v>234</v>
      </c>
      <c r="AF269" s="61" t="s">
        <v>234</v>
      </c>
      <c r="AG269" s="61" t="s">
        <v>234</v>
      </c>
      <c r="AH269" s="36" t="s">
        <v>234</v>
      </c>
    </row>
    <row r="270" spans="1:34" ht="15.75" customHeight="1" x14ac:dyDescent="0.25">
      <c r="A270" s="449"/>
      <c r="B270" s="56" t="s">
        <v>64</v>
      </c>
      <c r="C270" s="187">
        <v>105.87</v>
      </c>
      <c r="D270" s="35">
        <v>105.73</v>
      </c>
      <c r="E270" s="35">
        <v>105.29</v>
      </c>
      <c r="F270" s="61">
        <v>104.76</v>
      </c>
      <c r="G270" s="207">
        <v>-0.12</v>
      </c>
      <c r="H270" s="35">
        <v>-0.09</v>
      </c>
      <c r="I270" s="35">
        <v>-0.06</v>
      </c>
      <c r="J270" s="168">
        <v>-0.03</v>
      </c>
      <c r="K270" s="207">
        <v>1.9</v>
      </c>
      <c r="L270" s="35">
        <v>1.71</v>
      </c>
      <c r="M270" s="35">
        <v>1.39</v>
      </c>
      <c r="N270" s="168">
        <v>1.0900000000000001</v>
      </c>
      <c r="O270" s="207">
        <v>2.21</v>
      </c>
      <c r="P270" s="35">
        <v>2.0099999999999998</v>
      </c>
      <c r="Q270" s="35">
        <v>1.75</v>
      </c>
      <c r="R270" s="168">
        <v>1.54</v>
      </c>
      <c r="S270" s="146" t="s">
        <v>234</v>
      </c>
      <c r="T270" s="61" t="s">
        <v>234</v>
      </c>
      <c r="U270" s="61" t="s">
        <v>234</v>
      </c>
      <c r="V270" s="168" t="s">
        <v>234</v>
      </c>
      <c r="W270" s="207" t="s">
        <v>234</v>
      </c>
      <c r="X270" s="61" t="s">
        <v>234</v>
      </c>
      <c r="Y270" s="61" t="s">
        <v>234</v>
      </c>
      <c r="Z270" s="168" t="s">
        <v>234</v>
      </c>
      <c r="AA270" s="207" t="s">
        <v>234</v>
      </c>
      <c r="AB270" s="61" t="s">
        <v>234</v>
      </c>
      <c r="AC270" s="61" t="s">
        <v>234</v>
      </c>
      <c r="AD270" s="168" t="s">
        <v>234</v>
      </c>
      <c r="AE270" s="146" t="s">
        <v>234</v>
      </c>
      <c r="AF270" s="61" t="s">
        <v>234</v>
      </c>
      <c r="AG270" s="61" t="s">
        <v>234</v>
      </c>
      <c r="AH270" s="36" t="s">
        <v>234</v>
      </c>
    </row>
    <row r="271" spans="1:34" ht="15.75" customHeight="1" x14ac:dyDescent="0.25">
      <c r="A271" s="449"/>
      <c r="B271" s="56" t="s">
        <v>65</v>
      </c>
      <c r="C271" s="187">
        <v>105.76</v>
      </c>
      <c r="D271" s="35">
        <v>105.61</v>
      </c>
      <c r="E271" s="35">
        <v>105.13</v>
      </c>
      <c r="F271" s="61">
        <v>104.58</v>
      </c>
      <c r="G271" s="207">
        <v>-0.11</v>
      </c>
      <c r="H271" s="35">
        <v>-0.11</v>
      </c>
      <c r="I271" s="35">
        <v>-0.15</v>
      </c>
      <c r="J271" s="168">
        <v>-0.17</v>
      </c>
      <c r="K271" s="207">
        <v>1.79</v>
      </c>
      <c r="L271" s="35">
        <v>1.6</v>
      </c>
      <c r="M271" s="35">
        <v>1.24</v>
      </c>
      <c r="N271" s="168">
        <v>0.91</v>
      </c>
      <c r="O271" s="207">
        <v>2.0099999999999998</v>
      </c>
      <c r="P271" s="35">
        <v>1.82</v>
      </c>
      <c r="Q271" s="35">
        <v>1.5</v>
      </c>
      <c r="R271" s="168">
        <v>1.22</v>
      </c>
      <c r="S271" s="146" t="s">
        <v>234</v>
      </c>
      <c r="T271" s="61" t="s">
        <v>234</v>
      </c>
      <c r="U271" s="61" t="s">
        <v>234</v>
      </c>
      <c r="V271" s="168" t="s">
        <v>234</v>
      </c>
      <c r="W271" s="207" t="s">
        <v>234</v>
      </c>
      <c r="X271" s="61" t="s">
        <v>234</v>
      </c>
      <c r="Y271" s="61" t="s">
        <v>234</v>
      </c>
      <c r="Z271" s="168" t="s">
        <v>234</v>
      </c>
      <c r="AA271" s="207" t="s">
        <v>234</v>
      </c>
      <c r="AB271" s="61" t="s">
        <v>234</v>
      </c>
      <c r="AC271" s="61" t="s">
        <v>234</v>
      </c>
      <c r="AD271" s="168" t="s">
        <v>234</v>
      </c>
      <c r="AE271" s="146" t="s">
        <v>234</v>
      </c>
      <c r="AF271" s="61" t="s">
        <v>234</v>
      </c>
      <c r="AG271" s="61" t="s">
        <v>234</v>
      </c>
      <c r="AH271" s="36" t="s">
        <v>234</v>
      </c>
    </row>
    <row r="272" spans="1:34" ht="15.75" customHeight="1" x14ac:dyDescent="0.25">
      <c r="A272" s="450"/>
      <c r="B272" s="86" t="s">
        <v>66</v>
      </c>
      <c r="C272" s="188">
        <v>106.26</v>
      </c>
      <c r="D272" s="39">
        <v>106.11</v>
      </c>
      <c r="E272" s="39">
        <v>105.55</v>
      </c>
      <c r="F272" s="27">
        <v>104.84</v>
      </c>
      <c r="G272" s="208">
        <v>0.48</v>
      </c>
      <c r="H272" s="39">
        <v>0.48</v>
      </c>
      <c r="I272" s="39">
        <v>0.41</v>
      </c>
      <c r="J272" s="33">
        <v>0.25</v>
      </c>
      <c r="K272" s="208">
        <v>2.27</v>
      </c>
      <c r="L272" s="39">
        <v>2.08</v>
      </c>
      <c r="M272" s="39">
        <v>1.65</v>
      </c>
      <c r="N272" s="33">
        <v>1.17</v>
      </c>
      <c r="O272" s="208">
        <v>2.27</v>
      </c>
      <c r="P272" s="39">
        <v>2.08</v>
      </c>
      <c r="Q272" s="39">
        <v>1.65</v>
      </c>
      <c r="R272" s="33">
        <v>1.17</v>
      </c>
      <c r="S272" s="62" t="s">
        <v>234</v>
      </c>
      <c r="T272" s="27" t="s">
        <v>234</v>
      </c>
      <c r="U272" s="27" t="s">
        <v>234</v>
      </c>
      <c r="V272" s="33" t="s">
        <v>234</v>
      </c>
      <c r="W272" s="208" t="s">
        <v>234</v>
      </c>
      <c r="X272" s="27" t="s">
        <v>234</v>
      </c>
      <c r="Y272" s="27" t="s">
        <v>234</v>
      </c>
      <c r="Z272" s="33" t="s">
        <v>234</v>
      </c>
      <c r="AA272" s="208" t="s">
        <v>234</v>
      </c>
      <c r="AB272" s="27" t="s">
        <v>234</v>
      </c>
      <c r="AC272" s="27" t="s">
        <v>234</v>
      </c>
      <c r="AD272" s="33" t="s">
        <v>234</v>
      </c>
      <c r="AE272" s="62" t="s">
        <v>234</v>
      </c>
      <c r="AF272" s="27" t="s">
        <v>234</v>
      </c>
      <c r="AG272" s="27" t="s">
        <v>234</v>
      </c>
      <c r="AH272" s="34" t="s">
        <v>234</v>
      </c>
    </row>
    <row r="273" spans="1:34" ht="15.75" customHeight="1" x14ac:dyDescent="0.25">
      <c r="A273" s="460">
        <v>2021</v>
      </c>
      <c r="B273" s="221" t="s">
        <v>55</v>
      </c>
      <c r="C273" s="237">
        <v>106.83</v>
      </c>
      <c r="D273" s="222">
        <v>106.72</v>
      </c>
      <c r="E273" s="222">
        <v>106.04</v>
      </c>
      <c r="F273" s="222">
        <v>105.04</v>
      </c>
      <c r="G273" s="225">
        <v>0.54</v>
      </c>
      <c r="H273" s="222">
        <v>0.56999999999999995</v>
      </c>
      <c r="I273" s="222">
        <v>0.46</v>
      </c>
      <c r="J273" s="231">
        <v>0.19</v>
      </c>
      <c r="K273" s="225">
        <v>0.54</v>
      </c>
      <c r="L273" s="222">
        <v>0.56999999999999995</v>
      </c>
      <c r="M273" s="222">
        <v>0.46</v>
      </c>
      <c r="N273" s="231">
        <v>0.19</v>
      </c>
      <c r="O273" s="225">
        <v>2.2999999999999998</v>
      </c>
      <c r="P273" s="222">
        <v>2.15</v>
      </c>
      <c r="Q273" s="222">
        <v>1.68</v>
      </c>
      <c r="R273" s="231">
        <v>1.01</v>
      </c>
      <c r="S273" s="245" t="s">
        <v>234</v>
      </c>
      <c r="T273" s="222" t="s">
        <v>234</v>
      </c>
      <c r="U273" s="222" t="s">
        <v>234</v>
      </c>
      <c r="V273" s="231" t="s">
        <v>234</v>
      </c>
      <c r="W273" s="225" t="s">
        <v>234</v>
      </c>
      <c r="X273" s="222" t="s">
        <v>234</v>
      </c>
      <c r="Y273" s="222" t="s">
        <v>234</v>
      </c>
      <c r="Z273" s="231" t="s">
        <v>234</v>
      </c>
      <c r="AA273" s="225" t="s">
        <v>234</v>
      </c>
      <c r="AB273" s="222" t="s">
        <v>234</v>
      </c>
      <c r="AC273" s="222" t="s">
        <v>234</v>
      </c>
      <c r="AD273" s="231" t="s">
        <v>234</v>
      </c>
      <c r="AE273" s="245" t="s">
        <v>234</v>
      </c>
      <c r="AF273" s="222" t="s">
        <v>234</v>
      </c>
      <c r="AG273" s="222" t="s">
        <v>234</v>
      </c>
      <c r="AH273" s="239" t="s">
        <v>234</v>
      </c>
    </row>
    <row r="274" spans="1:34" ht="15.75" customHeight="1" x14ac:dyDescent="0.25">
      <c r="A274" s="449"/>
      <c r="B274" s="56" t="s">
        <v>56</v>
      </c>
      <c r="C274" s="187">
        <v>107.34</v>
      </c>
      <c r="D274" s="61">
        <v>107.31</v>
      </c>
      <c r="E274" s="61">
        <v>106.71</v>
      </c>
      <c r="F274" s="61">
        <v>105.79</v>
      </c>
      <c r="G274" s="207">
        <v>0.48</v>
      </c>
      <c r="H274" s="61">
        <v>0.55000000000000004</v>
      </c>
      <c r="I274" s="61">
        <v>0.63</v>
      </c>
      <c r="J274" s="168">
        <v>0.71</v>
      </c>
      <c r="K274" s="207">
        <v>1.02</v>
      </c>
      <c r="L274" s="61">
        <v>1.1200000000000001</v>
      </c>
      <c r="M274" s="61">
        <v>1.0900000000000001</v>
      </c>
      <c r="N274" s="168">
        <v>0.9</v>
      </c>
      <c r="O274" s="207">
        <v>2.15</v>
      </c>
      <c r="P274" s="61">
        <v>2.11</v>
      </c>
      <c r="Q274" s="61">
        <v>1.66</v>
      </c>
      <c r="R274" s="168">
        <v>0.95</v>
      </c>
      <c r="S274" s="146" t="s">
        <v>234</v>
      </c>
      <c r="T274" s="61" t="s">
        <v>234</v>
      </c>
      <c r="U274" s="61" t="s">
        <v>234</v>
      </c>
      <c r="V274" s="168" t="s">
        <v>234</v>
      </c>
      <c r="W274" s="207" t="s">
        <v>234</v>
      </c>
      <c r="X274" s="61" t="s">
        <v>234</v>
      </c>
      <c r="Y274" s="61" t="s">
        <v>234</v>
      </c>
      <c r="Z274" s="168" t="s">
        <v>234</v>
      </c>
      <c r="AA274" s="207" t="s">
        <v>234</v>
      </c>
      <c r="AB274" s="61" t="s">
        <v>234</v>
      </c>
      <c r="AC274" s="61" t="s">
        <v>234</v>
      </c>
      <c r="AD274" s="168" t="s">
        <v>234</v>
      </c>
      <c r="AE274" s="146" t="s">
        <v>234</v>
      </c>
      <c r="AF274" s="61" t="s">
        <v>234</v>
      </c>
      <c r="AG274" s="61" t="s">
        <v>234</v>
      </c>
      <c r="AH274" s="36" t="s">
        <v>234</v>
      </c>
    </row>
    <row r="275" spans="1:34" ht="15.75" customHeight="1" x14ac:dyDescent="0.25">
      <c r="A275" s="449"/>
      <c r="B275" s="56" t="s">
        <v>57</v>
      </c>
      <c r="C275" s="187">
        <v>107.99</v>
      </c>
      <c r="D275" s="35">
        <v>107.96</v>
      </c>
      <c r="E275" s="35">
        <v>107.27</v>
      </c>
      <c r="F275" s="61">
        <v>106.22</v>
      </c>
      <c r="G275" s="207">
        <v>0.6</v>
      </c>
      <c r="H275" s="35">
        <v>0.61</v>
      </c>
      <c r="I275" s="35">
        <v>0.52</v>
      </c>
      <c r="J275" s="168">
        <v>0.41</v>
      </c>
      <c r="K275" s="207">
        <v>1.63</v>
      </c>
      <c r="L275" s="35">
        <v>1.74</v>
      </c>
      <c r="M275" s="35">
        <v>1.52</v>
      </c>
      <c r="N275" s="168">
        <v>1.31</v>
      </c>
      <c r="O275" s="207">
        <v>1.94</v>
      </c>
      <c r="P275" s="35">
        <v>1.94</v>
      </c>
      <c r="Q275" s="35">
        <v>1.59</v>
      </c>
      <c r="R275" s="168">
        <v>1</v>
      </c>
      <c r="S275" s="146" t="s">
        <v>234</v>
      </c>
      <c r="T275" s="61" t="s">
        <v>234</v>
      </c>
      <c r="U275" s="61" t="s">
        <v>234</v>
      </c>
      <c r="V275" s="168" t="s">
        <v>234</v>
      </c>
      <c r="W275" s="207" t="s">
        <v>234</v>
      </c>
      <c r="X275" s="61" t="s">
        <v>234</v>
      </c>
      <c r="Y275" s="61" t="s">
        <v>234</v>
      </c>
      <c r="Z275" s="168" t="s">
        <v>234</v>
      </c>
      <c r="AA275" s="207" t="s">
        <v>234</v>
      </c>
      <c r="AB275" s="61" t="s">
        <v>234</v>
      </c>
      <c r="AC275" s="61" t="s">
        <v>234</v>
      </c>
      <c r="AD275" s="168" t="s">
        <v>234</v>
      </c>
      <c r="AE275" s="146" t="s">
        <v>234</v>
      </c>
      <c r="AF275" s="61" t="s">
        <v>234</v>
      </c>
      <c r="AG275" s="61" t="s">
        <v>234</v>
      </c>
      <c r="AH275" s="36" t="s">
        <v>234</v>
      </c>
    </row>
    <row r="276" spans="1:34" ht="15.75" customHeight="1" x14ac:dyDescent="0.25">
      <c r="A276" s="449"/>
      <c r="B276" s="56" t="s">
        <v>58</v>
      </c>
      <c r="C276" s="187">
        <v>108.79</v>
      </c>
      <c r="D276" s="35">
        <v>108.77</v>
      </c>
      <c r="E276" s="35">
        <v>107.92</v>
      </c>
      <c r="F276" s="61">
        <v>106.68</v>
      </c>
      <c r="G276" s="207">
        <v>0.74</v>
      </c>
      <c r="H276" s="35">
        <v>0.75</v>
      </c>
      <c r="I276" s="35">
        <v>0.61</v>
      </c>
      <c r="J276" s="168">
        <v>0.44</v>
      </c>
      <c r="K276" s="207">
        <v>2.38</v>
      </c>
      <c r="L276" s="35">
        <v>2.5</v>
      </c>
      <c r="M276" s="35">
        <v>2.2400000000000002</v>
      </c>
      <c r="N276" s="168">
        <v>1.76</v>
      </c>
      <c r="O276" s="207">
        <v>2.09</v>
      </c>
      <c r="P276" s="35">
        <v>2.2799999999999998</v>
      </c>
      <c r="Q276" s="35">
        <v>2.0699999999999998</v>
      </c>
      <c r="R276" s="168">
        <v>1.45</v>
      </c>
      <c r="S276" s="146" t="s">
        <v>234</v>
      </c>
      <c r="T276" s="61" t="s">
        <v>234</v>
      </c>
      <c r="U276" s="61" t="s">
        <v>234</v>
      </c>
      <c r="V276" s="168" t="s">
        <v>234</v>
      </c>
      <c r="W276" s="207" t="s">
        <v>234</v>
      </c>
      <c r="X276" s="61" t="s">
        <v>234</v>
      </c>
      <c r="Y276" s="61" t="s">
        <v>234</v>
      </c>
      <c r="Z276" s="168" t="s">
        <v>234</v>
      </c>
      <c r="AA276" s="207" t="s">
        <v>234</v>
      </c>
      <c r="AB276" s="61" t="s">
        <v>234</v>
      </c>
      <c r="AC276" s="61" t="s">
        <v>234</v>
      </c>
      <c r="AD276" s="168" t="s">
        <v>234</v>
      </c>
      <c r="AE276" s="146" t="s">
        <v>234</v>
      </c>
      <c r="AF276" s="61" t="s">
        <v>234</v>
      </c>
      <c r="AG276" s="61" t="s">
        <v>234</v>
      </c>
      <c r="AH276" s="36" t="s">
        <v>234</v>
      </c>
    </row>
    <row r="277" spans="1:34" ht="15.75" customHeight="1" x14ac:dyDescent="0.25">
      <c r="A277" s="449"/>
      <c r="B277" s="56" t="s">
        <v>59</v>
      </c>
      <c r="C277" s="187">
        <v>110.42</v>
      </c>
      <c r="D277" s="35">
        <v>110.39</v>
      </c>
      <c r="E277" s="35">
        <v>109.07</v>
      </c>
      <c r="F277" s="61">
        <v>107.2</v>
      </c>
      <c r="G277" s="207">
        <v>1.5</v>
      </c>
      <c r="H277" s="35">
        <v>1.49</v>
      </c>
      <c r="I277" s="35">
        <v>1.07</v>
      </c>
      <c r="J277" s="168">
        <v>0.49</v>
      </c>
      <c r="K277" s="207">
        <v>3.92</v>
      </c>
      <c r="L277" s="35">
        <v>4.03</v>
      </c>
      <c r="M277" s="35">
        <v>3.34</v>
      </c>
      <c r="N277" s="168">
        <v>2.25</v>
      </c>
      <c r="O277" s="207">
        <v>4.07</v>
      </c>
      <c r="P277" s="35">
        <v>4.07</v>
      </c>
      <c r="Q277" s="35">
        <v>3.52</v>
      </c>
      <c r="R277" s="168">
        <v>2.27</v>
      </c>
      <c r="S277" s="146" t="s">
        <v>234</v>
      </c>
      <c r="T277" s="61" t="s">
        <v>234</v>
      </c>
      <c r="U277" s="61" t="s">
        <v>234</v>
      </c>
      <c r="V277" s="168" t="s">
        <v>234</v>
      </c>
      <c r="W277" s="207" t="s">
        <v>234</v>
      </c>
      <c r="X277" s="61" t="s">
        <v>234</v>
      </c>
      <c r="Y277" s="61" t="s">
        <v>234</v>
      </c>
      <c r="Z277" s="168" t="s">
        <v>234</v>
      </c>
      <c r="AA277" s="207" t="s">
        <v>234</v>
      </c>
      <c r="AB277" s="61" t="s">
        <v>234</v>
      </c>
      <c r="AC277" s="61" t="s">
        <v>234</v>
      </c>
      <c r="AD277" s="168" t="s">
        <v>234</v>
      </c>
      <c r="AE277" s="146" t="s">
        <v>234</v>
      </c>
      <c r="AF277" s="61" t="s">
        <v>234</v>
      </c>
      <c r="AG277" s="61" t="s">
        <v>234</v>
      </c>
      <c r="AH277" s="36" t="s">
        <v>234</v>
      </c>
    </row>
    <row r="278" spans="1:34" ht="15.75" customHeight="1" x14ac:dyDescent="0.25">
      <c r="A278" s="449"/>
      <c r="B278" s="56" t="s">
        <v>60</v>
      </c>
      <c r="C278" s="187">
        <v>110.31</v>
      </c>
      <c r="D278" s="35">
        <v>110.23</v>
      </c>
      <c r="E278" s="61">
        <v>109</v>
      </c>
      <c r="F278" s="61">
        <v>107.26</v>
      </c>
      <c r="G278" s="207">
        <v>-0.1</v>
      </c>
      <c r="H278" s="35">
        <v>-0.14000000000000001</v>
      </c>
      <c r="I278" s="35">
        <v>-7.0000000000000007E-2</v>
      </c>
      <c r="J278" s="168">
        <v>0.05</v>
      </c>
      <c r="K278" s="207">
        <v>3.81</v>
      </c>
      <c r="L278" s="35">
        <v>4.28</v>
      </c>
      <c r="M278" s="35">
        <v>3.86</v>
      </c>
      <c r="N278" s="168">
        <v>2.31</v>
      </c>
      <c r="O278" s="207">
        <v>3.97</v>
      </c>
      <c r="P278" s="35">
        <v>4.28</v>
      </c>
      <c r="Q278" s="35">
        <v>3.86</v>
      </c>
      <c r="R278" s="168">
        <v>2.7</v>
      </c>
      <c r="S278" s="146" t="s">
        <v>234</v>
      </c>
      <c r="T278" s="61" t="s">
        <v>234</v>
      </c>
      <c r="U278" s="61" t="s">
        <v>234</v>
      </c>
      <c r="V278" s="168" t="s">
        <v>234</v>
      </c>
      <c r="W278" s="207" t="s">
        <v>234</v>
      </c>
      <c r="X278" s="61" t="s">
        <v>234</v>
      </c>
      <c r="Y278" s="61" t="s">
        <v>234</v>
      </c>
      <c r="Z278" s="168" t="s">
        <v>234</v>
      </c>
      <c r="AA278" s="207" t="s">
        <v>234</v>
      </c>
      <c r="AB278" s="61" t="s">
        <v>234</v>
      </c>
      <c r="AC278" s="61" t="s">
        <v>234</v>
      </c>
      <c r="AD278" s="168" t="s">
        <v>234</v>
      </c>
      <c r="AE278" s="146" t="s">
        <v>234</v>
      </c>
      <c r="AF278" s="61" t="s">
        <v>234</v>
      </c>
      <c r="AG278" s="61" t="s">
        <v>234</v>
      </c>
      <c r="AH278" s="36" t="s">
        <v>234</v>
      </c>
    </row>
    <row r="279" spans="1:34" ht="15.75" customHeight="1" x14ac:dyDescent="0.25">
      <c r="A279" s="449"/>
      <c r="B279" s="56" t="s">
        <v>61</v>
      </c>
      <c r="C279" s="187">
        <v>110.67</v>
      </c>
      <c r="D279" s="35">
        <v>110.57</v>
      </c>
      <c r="E279" s="35">
        <v>109.36</v>
      </c>
      <c r="F279" s="61">
        <v>107.62</v>
      </c>
      <c r="G279" s="207">
        <v>0.33</v>
      </c>
      <c r="H279" s="35">
        <v>0.3</v>
      </c>
      <c r="I279" s="35">
        <v>0.32</v>
      </c>
      <c r="J279" s="168">
        <v>0.34</v>
      </c>
      <c r="K279" s="207">
        <v>4.1500000000000004</v>
      </c>
      <c r="L279" s="35">
        <v>4.2</v>
      </c>
      <c r="M279" s="35">
        <v>3.6</v>
      </c>
      <c r="N279" s="168">
        <v>2.65</v>
      </c>
      <c r="O279" s="207">
        <v>4.4800000000000004</v>
      </c>
      <c r="P279" s="35">
        <v>4.68</v>
      </c>
      <c r="Q279" s="35">
        <v>4.18</v>
      </c>
      <c r="R279" s="168">
        <v>3.01</v>
      </c>
      <c r="S279" s="146" t="s">
        <v>234</v>
      </c>
      <c r="T279" s="61" t="s">
        <v>234</v>
      </c>
      <c r="U279" s="61" t="s">
        <v>234</v>
      </c>
      <c r="V279" s="168" t="s">
        <v>234</v>
      </c>
      <c r="W279" s="207" t="s">
        <v>234</v>
      </c>
      <c r="X279" s="61" t="s">
        <v>234</v>
      </c>
      <c r="Y279" s="61" t="s">
        <v>234</v>
      </c>
      <c r="Z279" s="168" t="s">
        <v>234</v>
      </c>
      <c r="AA279" s="207" t="s">
        <v>234</v>
      </c>
      <c r="AB279" s="61" t="s">
        <v>234</v>
      </c>
      <c r="AC279" s="61" t="s">
        <v>234</v>
      </c>
      <c r="AD279" s="168" t="s">
        <v>234</v>
      </c>
      <c r="AE279" s="146" t="s">
        <v>234</v>
      </c>
      <c r="AF279" s="61" t="s">
        <v>234</v>
      </c>
      <c r="AG279" s="61" t="s">
        <v>234</v>
      </c>
      <c r="AH279" s="36" t="s">
        <v>234</v>
      </c>
    </row>
    <row r="280" spans="1:34" ht="15.75" customHeight="1" x14ac:dyDescent="0.25">
      <c r="A280" s="449"/>
      <c r="B280" s="56" t="s">
        <v>62</v>
      </c>
      <c r="C280" s="187">
        <v>111.15</v>
      </c>
      <c r="D280" s="35">
        <v>111.08</v>
      </c>
      <c r="E280" s="35">
        <v>109.86</v>
      </c>
      <c r="F280" s="61">
        <v>108.06</v>
      </c>
      <c r="G280" s="207">
        <v>0.43</v>
      </c>
      <c r="H280" s="35">
        <v>0.47</v>
      </c>
      <c r="I280" s="35">
        <v>0.46</v>
      </c>
      <c r="J280" s="168">
        <v>0.41</v>
      </c>
      <c r="K280" s="207">
        <v>4.5999999999999996</v>
      </c>
      <c r="L280" s="35">
        <v>4.6900000000000004</v>
      </c>
      <c r="M280" s="35">
        <v>4.08</v>
      </c>
      <c r="N280" s="168">
        <v>3.07</v>
      </c>
      <c r="O280" s="207">
        <v>5.09</v>
      </c>
      <c r="P280" s="35">
        <v>5.24</v>
      </c>
      <c r="Q280" s="35">
        <v>4.6500000000000004</v>
      </c>
      <c r="R280" s="168">
        <v>3.41</v>
      </c>
      <c r="S280" s="146" t="s">
        <v>234</v>
      </c>
      <c r="T280" s="61" t="s">
        <v>234</v>
      </c>
      <c r="U280" s="61" t="s">
        <v>234</v>
      </c>
      <c r="V280" s="168" t="s">
        <v>234</v>
      </c>
      <c r="W280" s="207" t="s">
        <v>234</v>
      </c>
      <c r="X280" s="61" t="s">
        <v>234</v>
      </c>
      <c r="Y280" s="61" t="s">
        <v>234</v>
      </c>
      <c r="Z280" s="168" t="s">
        <v>234</v>
      </c>
      <c r="AA280" s="207" t="s">
        <v>234</v>
      </c>
      <c r="AB280" s="61" t="s">
        <v>234</v>
      </c>
      <c r="AC280" s="61" t="s">
        <v>234</v>
      </c>
      <c r="AD280" s="168" t="s">
        <v>234</v>
      </c>
      <c r="AE280" s="146" t="s">
        <v>234</v>
      </c>
      <c r="AF280" s="61" t="s">
        <v>234</v>
      </c>
      <c r="AG280" s="61" t="s">
        <v>234</v>
      </c>
      <c r="AH280" s="36" t="s">
        <v>234</v>
      </c>
    </row>
    <row r="281" spans="1:34" ht="15.75" customHeight="1" x14ac:dyDescent="0.25">
      <c r="A281" s="449"/>
      <c r="B281" s="56" t="s">
        <v>63</v>
      </c>
      <c r="C281" s="187">
        <v>111.55</v>
      </c>
      <c r="D281" s="35">
        <v>111.54</v>
      </c>
      <c r="E281" s="35">
        <v>110.26</v>
      </c>
      <c r="F281" s="61">
        <v>108.5</v>
      </c>
      <c r="G281" s="207">
        <v>0.36</v>
      </c>
      <c r="H281" s="35">
        <v>0.41</v>
      </c>
      <c r="I281" s="35">
        <v>0.37</v>
      </c>
      <c r="J281" s="168">
        <v>0.4</v>
      </c>
      <c r="K281" s="207">
        <v>4.97</v>
      </c>
      <c r="L281" s="35">
        <v>5.12</v>
      </c>
      <c r="M281" s="35">
        <v>4.46</v>
      </c>
      <c r="N281" s="168">
        <v>3.49</v>
      </c>
      <c r="O281" s="207">
        <v>5.24</v>
      </c>
      <c r="P281" s="35">
        <v>5.4</v>
      </c>
      <c r="Q281" s="35">
        <v>4.67</v>
      </c>
      <c r="R281" s="168">
        <v>3.54</v>
      </c>
      <c r="S281" s="146" t="s">
        <v>234</v>
      </c>
      <c r="T281" s="61" t="s">
        <v>234</v>
      </c>
      <c r="U281" s="61" t="s">
        <v>234</v>
      </c>
      <c r="V281" s="168" t="s">
        <v>234</v>
      </c>
      <c r="W281" s="207" t="s">
        <v>234</v>
      </c>
      <c r="X281" s="61" t="s">
        <v>234</v>
      </c>
      <c r="Y281" s="61" t="s">
        <v>234</v>
      </c>
      <c r="Z281" s="168" t="s">
        <v>234</v>
      </c>
      <c r="AA281" s="207" t="s">
        <v>234</v>
      </c>
      <c r="AB281" s="61" t="s">
        <v>234</v>
      </c>
      <c r="AC281" s="61" t="s">
        <v>234</v>
      </c>
      <c r="AD281" s="168" t="s">
        <v>234</v>
      </c>
      <c r="AE281" s="146" t="s">
        <v>234</v>
      </c>
      <c r="AF281" s="61" t="s">
        <v>234</v>
      </c>
      <c r="AG281" s="61" t="s">
        <v>234</v>
      </c>
      <c r="AH281" s="36" t="s">
        <v>234</v>
      </c>
    </row>
    <row r="282" spans="1:34" ht="15.75" customHeight="1" x14ac:dyDescent="0.25">
      <c r="A282" s="449"/>
      <c r="B282" s="56" t="s">
        <v>64</v>
      </c>
      <c r="C282" s="187">
        <v>111.73</v>
      </c>
      <c r="D282" s="35">
        <v>111.65</v>
      </c>
      <c r="E282" s="35">
        <v>110.26</v>
      </c>
      <c r="F282" s="61">
        <v>108.47</v>
      </c>
      <c r="G282" s="207">
        <v>0.17</v>
      </c>
      <c r="H282" s="35">
        <v>0.09</v>
      </c>
      <c r="I282" s="35">
        <v>0</v>
      </c>
      <c r="J282" s="168">
        <v>-0.02</v>
      </c>
      <c r="K282" s="207">
        <v>5.15</v>
      </c>
      <c r="L282" s="35">
        <v>5.21</v>
      </c>
      <c r="M282" s="35">
        <v>4.46</v>
      </c>
      <c r="N282" s="168">
        <v>3.47</v>
      </c>
      <c r="O282" s="207">
        <v>5.53</v>
      </c>
      <c r="P282" s="35">
        <v>5.6</v>
      </c>
      <c r="Q282" s="35">
        <v>4.7300000000000004</v>
      </c>
      <c r="R282" s="168">
        <v>3.55</v>
      </c>
      <c r="S282" s="146" t="s">
        <v>234</v>
      </c>
      <c r="T282" s="61" t="s">
        <v>234</v>
      </c>
      <c r="U282" s="61" t="s">
        <v>234</v>
      </c>
      <c r="V282" s="168" t="s">
        <v>234</v>
      </c>
      <c r="W282" s="207" t="s">
        <v>234</v>
      </c>
      <c r="X282" s="61" t="s">
        <v>234</v>
      </c>
      <c r="Y282" s="61" t="s">
        <v>234</v>
      </c>
      <c r="Z282" s="168" t="s">
        <v>234</v>
      </c>
      <c r="AA282" s="207" t="s">
        <v>234</v>
      </c>
      <c r="AB282" s="61" t="s">
        <v>234</v>
      </c>
      <c r="AC282" s="61" t="s">
        <v>234</v>
      </c>
      <c r="AD282" s="168" t="s">
        <v>234</v>
      </c>
      <c r="AE282" s="146" t="s">
        <v>234</v>
      </c>
      <c r="AF282" s="61" t="s">
        <v>234</v>
      </c>
      <c r="AG282" s="61" t="s">
        <v>234</v>
      </c>
      <c r="AH282" s="36" t="s">
        <v>234</v>
      </c>
    </row>
    <row r="283" spans="1:34" ht="15.75" customHeight="1" x14ac:dyDescent="0.25">
      <c r="A283" s="449"/>
      <c r="B283" s="56" t="s">
        <v>65</v>
      </c>
      <c r="C283" s="187">
        <v>112.47</v>
      </c>
      <c r="D283" s="35">
        <v>112.34</v>
      </c>
      <c r="E283" s="35">
        <v>110.82</v>
      </c>
      <c r="F283" s="61">
        <v>108.88</v>
      </c>
      <c r="G283" s="207">
        <v>0.66</v>
      </c>
      <c r="H283" s="35">
        <v>0.62</v>
      </c>
      <c r="I283" s="35">
        <v>0.51</v>
      </c>
      <c r="J283" s="168">
        <v>0.37</v>
      </c>
      <c r="K283" s="207">
        <v>5.84</v>
      </c>
      <c r="L283" s="35">
        <v>5.87</v>
      </c>
      <c r="M283" s="35">
        <v>4.99</v>
      </c>
      <c r="N283" s="168">
        <v>3.85</v>
      </c>
      <c r="O283" s="207">
        <v>6.34</v>
      </c>
      <c r="P283" s="35">
        <v>6.38</v>
      </c>
      <c r="Q283" s="35">
        <v>5.42</v>
      </c>
      <c r="R283" s="168">
        <v>4.1100000000000003</v>
      </c>
      <c r="S283" s="146" t="s">
        <v>234</v>
      </c>
      <c r="T283" s="61" t="s">
        <v>234</v>
      </c>
      <c r="U283" s="61" t="s">
        <v>234</v>
      </c>
      <c r="V283" s="168" t="s">
        <v>234</v>
      </c>
      <c r="W283" s="207" t="s">
        <v>234</v>
      </c>
      <c r="X283" s="61" t="s">
        <v>234</v>
      </c>
      <c r="Y283" s="61" t="s">
        <v>234</v>
      </c>
      <c r="Z283" s="168" t="s">
        <v>234</v>
      </c>
      <c r="AA283" s="207" t="s">
        <v>234</v>
      </c>
      <c r="AB283" s="61" t="s">
        <v>234</v>
      </c>
      <c r="AC283" s="61" t="s">
        <v>234</v>
      </c>
      <c r="AD283" s="168" t="s">
        <v>234</v>
      </c>
      <c r="AE283" s="146" t="s">
        <v>234</v>
      </c>
      <c r="AF283" s="61" t="s">
        <v>234</v>
      </c>
      <c r="AG283" s="61" t="s">
        <v>234</v>
      </c>
      <c r="AH283" s="36" t="s">
        <v>234</v>
      </c>
    </row>
    <row r="284" spans="1:34" ht="15.75" customHeight="1" x14ac:dyDescent="0.25">
      <c r="A284" s="450"/>
      <c r="B284" s="86" t="s">
        <v>66</v>
      </c>
      <c r="C284" s="188">
        <v>113.54</v>
      </c>
      <c r="D284" s="39">
        <v>113.38</v>
      </c>
      <c r="E284" s="39">
        <v>111.65</v>
      </c>
      <c r="F284" s="27">
        <v>109.45</v>
      </c>
      <c r="G284" s="208">
        <v>0.96</v>
      </c>
      <c r="H284" s="39">
        <v>0.93</v>
      </c>
      <c r="I284" s="39">
        <v>0.75</v>
      </c>
      <c r="J284" s="33">
        <v>0.52</v>
      </c>
      <c r="K284" s="208">
        <v>6.85</v>
      </c>
      <c r="L284" s="39">
        <v>6.85</v>
      </c>
      <c r="M284" s="39">
        <v>5.78</v>
      </c>
      <c r="N284" s="33">
        <v>4.3899999999999997</v>
      </c>
      <c r="O284" s="208">
        <v>6.85</v>
      </c>
      <c r="P284" s="39">
        <v>6.85</v>
      </c>
      <c r="Q284" s="39">
        <v>5.78</v>
      </c>
      <c r="R284" s="33">
        <v>4.3899999999999997</v>
      </c>
      <c r="S284" s="62" t="s">
        <v>234</v>
      </c>
      <c r="T284" s="27" t="s">
        <v>234</v>
      </c>
      <c r="U284" s="27" t="s">
        <v>234</v>
      </c>
      <c r="V284" s="33" t="s">
        <v>234</v>
      </c>
      <c r="W284" s="208" t="s">
        <v>234</v>
      </c>
      <c r="X284" s="27" t="s">
        <v>234</v>
      </c>
      <c r="Y284" s="27" t="s">
        <v>234</v>
      </c>
      <c r="Z284" s="33" t="s">
        <v>234</v>
      </c>
      <c r="AA284" s="208" t="s">
        <v>234</v>
      </c>
      <c r="AB284" s="27" t="s">
        <v>234</v>
      </c>
      <c r="AC284" s="27" t="s">
        <v>234</v>
      </c>
      <c r="AD284" s="33" t="s">
        <v>234</v>
      </c>
      <c r="AE284" s="62" t="s">
        <v>234</v>
      </c>
      <c r="AF284" s="27" t="s">
        <v>234</v>
      </c>
      <c r="AG284" s="27" t="s">
        <v>234</v>
      </c>
      <c r="AH284" s="34" t="s">
        <v>234</v>
      </c>
    </row>
    <row r="285" spans="1:34" ht="15.75" customHeight="1" x14ac:dyDescent="0.25">
      <c r="A285" s="460">
        <v>2022</v>
      </c>
      <c r="B285" s="221" t="s">
        <v>55</v>
      </c>
      <c r="C285" s="237">
        <v>115.68</v>
      </c>
      <c r="D285" s="222">
        <v>115.58</v>
      </c>
      <c r="E285" s="222">
        <v>113.59</v>
      </c>
      <c r="F285" s="222">
        <v>110.88</v>
      </c>
      <c r="G285" s="225">
        <v>1.88</v>
      </c>
      <c r="H285" s="222">
        <v>1.94</v>
      </c>
      <c r="I285" s="222">
        <v>1.74</v>
      </c>
      <c r="J285" s="231">
        <v>1.31</v>
      </c>
      <c r="K285" s="225">
        <v>1.88</v>
      </c>
      <c r="L285" s="222">
        <v>1.94</v>
      </c>
      <c r="M285" s="222">
        <v>1.74</v>
      </c>
      <c r="N285" s="231">
        <v>1.31</v>
      </c>
      <c r="O285" s="225">
        <v>8.2899999999999991</v>
      </c>
      <c r="P285" s="222">
        <v>8.31</v>
      </c>
      <c r="Q285" s="222">
        <v>7.13</v>
      </c>
      <c r="R285" s="231">
        <v>5.56</v>
      </c>
      <c r="S285" s="245" t="s">
        <v>234</v>
      </c>
      <c r="T285" s="222" t="s">
        <v>234</v>
      </c>
      <c r="U285" s="222" t="s">
        <v>234</v>
      </c>
      <c r="V285" s="231" t="s">
        <v>234</v>
      </c>
      <c r="W285" s="225" t="s">
        <v>234</v>
      </c>
      <c r="X285" s="222" t="s">
        <v>234</v>
      </c>
      <c r="Y285" s="222" t="s">
        <v>234</v>
      </c>
      <c r="Z285" s="231" t="s">
        <v>234</v>
      </c>
      <c r="AA285" s="225" t="s">
        <v>234</v>
      </c>
      <c r="AB285" s="222" t="s">
        <v>234</v>
      </c>
      <c r="AC285" s="222" t="s">
        <v>234</v>
      </c>
      <c r="AD285" s="231" t="s">
        <v>234</v>
      </c>
      <c r="AE285" s="245" t="s">
        <v>234</v>
      </c>
      <c r="AF285" s="222" t="s">
        <v>234</v>
      </c>
      <c r="AG285" s="222" t="s">
        <v>234</v>
      </c>
      <c r="AH285" s="239" t="s">
        <v>234</v>
      </c>
    </row>
    <row r="286" spans="1:34" ht="15.75" customHeight="1" x14ac:dyDescent="0.25">
      <c r="A286" s="449"/>
      <c r="B286" s="56" t="s">
        <v>56</v>
      </c>
      <c r="C286" s="187">
        <v>117.76</v>
      </c>
      <c r="D286" s="61">
        <v>117.67</v>
      </c>
      <c r="E286" s="61">
        <v>115.47</v>
      </c>
      <c r="F286" s="61">
        <v>112.51</v>
      </c>
      <c r="G286" s="207">
        <v>1.8</v>
      </c>
      <c r="H286" s="61">
        <v>1.8</v>
      </c>
      <c r="I286" s="61">
        <v>1.65</v>
      </c>
      <c r="J286" s="168">
        <v>1.48</v>
      </c>
      <c r="K286" s="207">
        <v>3.71</v>
      </c>
      <c r="L286" s="61">
        <v>3.78</v>
      </c>
      <c r="M286" s="61">
        <v>3.41</v>
      </c>
      <c r="N286" s="168">
        <v>2.8</v>
      </c>
      <c r="O286" s="207">
        <v>9.7100000000000009</v>
      </c>
      <c r="P286" s="61">
        <v>9.66</v>
      </c>
      <c r="Q286" s="61">
        <v>8.2100000000000009</v>
      </c>
      <c r="R286" s="168">
        <v>6.36</v>
      </c>
      <c r="S286" s="146" t="s">
        <v>234</v>
      </c>
      <c r="T286" s="61" t="s">
        <v>234</v>
      </c>
      <c r="U286" s="61" t="s">
        <v>234</v>
      </c>
      <c r="V286" s="168" t="s">
        <v>234</v>
      </c>
      <c r="W286" s="207" t="s">
        <v>234</v>
      </c>
      <c r="X286" s="61" t="s">
        <v>234</v>
      </c>
      <c r="Y286" s="61" t="s">
        <v>234</v>
      </c>
      <c r="Z286" s="168" t="s">
        <v>234</v>
      </c>
      <c r="AA286" s="207" t="s">
        <v>234</v>
      </c>
      <c r="AB286" s="61" t="s">
        <v>234</v>
      </c>
      <c r="AC286" s="61" t="s">
        <v>234</v>
      </c>
      <c r="AD286" s="168" t="s">
        <v>234</v>
      </c>
      <c r="AE286" s="146" t="s">
        <v>234</v>
      </c>
      <c r="AF286" s="61" t="s">
        <v>234</v>
      </c>
      <c r="AG286" s="61" t="s">
        <v>234</v>
      </c>
      <c r="AH286" s="36" t="s">
        <v>234</v>
      </c>
    </row>
    <row r="287" spans="1:34" ht="15.75" customHeight="1" x14ac:dyDescent="0.25">
      <c r="A287" s="449"/>
      <c r="B287" s="56" t="s">
        <v>57</v>
      </c>
      <c r="C287" s="187">
        <v>119.29</v>
      </c>
      <c r="D287" s="35">
        <v>119.13</v>
      </c>
      <c r="E287" s="35">
        <v>116.65</v>
      </c>
      <c r="F287" s="61">
        <v>113.35</v>
      </c>
      <c r="G287" s="207">
        <v>1.29</v>
      </c>
      <c r="H287" s="35">
        <v>1.24</v>
      </c>
      <c r="I287" s="35">
        <v>1.03</v>
      </c>
      <c r="J287" s="168">
        <v>0.74</v>
      </c>
      <c r="K287" s="207">
        <v>5.0599999999999996</v>
      </c>
      <c r="L287" s="35">
        <v>5.07</v>
      </c>
      <c r="M287" s="35">
        <v>4.4800000000000004</v>
      </c>
      <c r="N287" s="168">
        <v>3.56</v>
      </c>
      <c r="O287" s="207">
        <v>10.46</v>
      </c>
      <c r="P287" s="35">
        <v>10.35</v>
      </c>
      <c r="Q287" s="35">
        <v>8.75</v>
      </c>
      <c r="R287" s="168">
        <v>6.72</v>
      </c>
      <c r="S287" s="146" t="s">
        <v>234</v>
      </c>
      <c r="T287" s="61" t="s">
        <v>234</v>
      </c>
      <c r="U287" s="61" t="s">
        <v>234</v>
      </c>
      <c r="V287" s="168" t="s">
        <v>234</v>
      </c>
      <c r="W287" s="207" t="s">
        <v>234</v>
      </c>
      <c r="X287" s="61" t="s">
        <v>234</v>
      </c>
      <c r="Y287" s="61" t="s">
        <v>234</v>
      </c>
      <c r="Z287" s="168" t="s">
        <v>234</v>
      </c>
      <c r="AA287" s="207" t="s">
        <v>234</v>
      </c>
      <c r="AB287" s="61" t="s">
        <v>234</v>
      </c>
      <c r="AC287" s="61" t="s">
        <v>234</v>
      </c>
      <c r="AD287" s="168" t="s">
        <v>234</v>
      </c>
      <c r="AE287" s="146" t="s">
        <v>234</v>
      </c>
      <c r="AF287" s="61" t="s">
        <v>234</v>
      </c>
      <c r="AG287" s="61" t="s">
        <v>234</v>
      </c>
      <c r="AH287" s="36" t="s">
        <v>234</v>
      </c>
    </row>
    <row r="288" spans="1:34" ht="15.75" customHeight="1" x14ac:dyDescent="0.25">
      <c r="A288" s="449"/>
      <c r="B288" s="56" t="s">
        <v>58</v>
      </c>
      <c r="C288" s="187">
        <v>121.04</v>
      </c>
      <c r="D288" s="35">
        <v>120.8</v>
      </c>
      <c r="E288" s="35">
        <v>118.1</v>
      </c>
      <c r="F288" s="61">
        <v>114.65</v>
      </c>
      <c r="G288" s="207">
        <v>1.47</v>
      </c>
      <c r="H288" s="35">
        <v>1.4</v>
      </c>
      <c r="I288" s="35">
        <v>1.24</v>
      </c>
      <c r="J288" s="168">
        <v>1.1499999999999999</v>
      </c>
      <c r="K288" s="207">
        <v>6.6</v>
      </c>
      <c r="L288" s="35">
        <v>6.54</v>
      </c>
      <c r="M288" s="35">
        <v>5.77</v>
      </c>
      <c r="N288" s="168">
        <v>4.75</v>
      </c>
      <c r="O288" s="207">
        <v>11.26</v>
      </c>
      <c r="P288" s="35">
        <v>11.07</v>
      </c>
      <c r="Q288" s="35">
        <v>9.43</v>
      </c>
      <c r="R288" s="168">
        <v>7.46</v>
      </c>
      <c r="S288" s="146" t="s">
        <v>234</v>
      </c>
      <c r="T288" s="61" t="s">
        <v>234</v>
      </c>
      <c r="U288" s="61" t="s">
        <v>234</v>
      </c>
      <c r="V288" s="168" t="s">
        <v>234</v>
      </c>
      <c r="W288" s="207" t="s">
        <v>234</v>
      </c>
      <c r="X288" s="61" t="s">
        <v>234</v>
      </c>
      <c r="Y288" s="61" t="s">
        <v>234</v>
      </c>
      <c r="Z288" s="168" t="s">
        <v>234</v>
      </c>
      <c r="AA288" s="207" t="s">
        <v>234</v>
      </c>
      <c r="AB288" s="61" t="s">
        <v>234</v>
      </c>
      <c r="AC288" s="61" t="s">
        <v>234</v>
      </c>
      <c r="AD288" s="168" t="s">
        <v>234</v>
      </c>
      <c r="AE288" s="146" t="s">
        <v>234</v>
      </c>
      <c r="AF288" s="61" t="s">
        <v>234</v>
      </c>
      <c r="AG288" s="61" t="s">
        <v>234</v>
      </c>
      <c r="AH288" s="36" t="s">
        <v>234</v>
      </c>
    </row>
    <row r="289" spans="1:34" ht="15.75" customHeight="1" x14ac:dyDescent="0.25">
      <c r="A289" s="449"/>
      <c r="B289" s="56" t="s">
        <v>59</v>
      </c>
      <c r="C289" s="187">
        <v>122.21</v>
      </c>
      <c r="D289" s="35">
        <v>121.95</v>
      </c>
      <c r="E289" s="35">
        <v>119.11</v>
      </c>
      <c r="F289" s="61">
        <v>115.49</v>
      </c>
      <c r="G289" s="207">
        <v>0.97</v>
      </c>
      <c r="H289" s="35">
        <v>0.95</v>
      </c>
      <c r="I289" s="35">
        <v>0.86</v>
      </c>
      <c r="J289" s="168">
        <v>0.74</v>
      </c>
      <c r="K289" s="207">
        <v>7.63</v>
      </c>
      <c r="L289" s="35">
        <v>7.55</v>
      </c>
      <c r="M289" s="35">
        <v>6.68</v>
      </c>
      <c r="N289" s="168">
        <v>5.52</v>
      </c>
      <c r="O289" s="207">
        <v>10.68</v>
      </c>
      <c r="P289" s="35">
        <v>10.47</v>
      </c>
      <c r="Q289" s="35">
        <v>9.1999999999999993</v>
      </c>
      <c r="R289" s="168">
        <v>7.73</v>
      </c>
      <c r="S289" s="146" t="s">
        <v>234</v>
      </c>
      <c r="T289" s="61" t="s">
        <v>234</v>
      </c>
      <c r="U289" s="61" t="s">
        <v>234</v>
      </c>
      <c r="V289" s="168" t="s">
        <v>234</v>
      </c>
      <c r="W289" s="207" t="s">
        <v>234</v>
      </c>
      <c r="X289" s="61" t="s">
        <v>234</v>
      </c>
      <c r="Y289" s="61" t="s">
        <v>234</v>
      </c>
      <c r="Z289" s="168" t="s">
        <v>234</v>
      </c>
      <c r="AA289" s="207" t="s">
        <v>234</v>
      </c>
      <c r="AB289" s="61" t="s">
        <v>234</v>
      </c>
      <c r="AC289" s="61" t="s">
        <v>234</v>
      </c>
      <c r="AD289" s="168" t="s">
        <v>234</v>
      </c>
      <c r="AE289" s="146" t="s">
        <v>234</v>
      </c>
      <c r="AF289" s="61" t="s">
        <v>234</v>
      </c>
      <c r="AG289" s="61" t="s">
        <v>234</v>
      </c>
      <c r="AH289" s="36" t="s">
        <v>234</v>
      </c>
    </row>
    <row r="290" spans="1:34" ht="15.75" customHeight="1" x14ac:dyDescent="0.25">
      <c r="A290" s="449"/>
      <c r="B290" s="56" t="s">
        <v>60</v>
      </c>
      <c r="C290" s="187">
        <v>122.77</v>
      </c>
      <c r="D290" s="35">
        <v>122.51</v>
      </c>
      <c r="E290" s="61">
        <v>119.71</v>
      </c>
      <c r="F290" s="61">
        <v>116.12</v>
      </c>
      <c r="G290" s="207">
        <v>0.46</v>
      </c>
      <c r="H290" s="35">
        <v>0.46</v>
      </c>
      <c r="I290" s="35">
        <v>0.51</v>
      </c>
      <c r="J290" s="168">
        <v>0.54</v>
      </c>
      <c r="K290" s="207">
        <v>8.1300000000000008</v>
      </c>
      <c r="L290" s="35">
        <v>8.0500000000000007</v>
      </c>
      <c r="M290" s="35">
        <v>7.22</v>
      </c>
      <c r="N290" s="168">
        <v>6.1</v>
      </c>
      <c r="O290" s="207">
        <v>11.3</v>
      </c>
      <c r="P290" s="35">
        <v>11.14</v>
      </c>
      <c r="Q290" s="35">
        <v>9.82</v>
      </c>
      <c r="R290" s="168">
        <v>8.26</v>
      </c>
      <c r="S290" s="146" t="s">
        <v>234</v>
      </c>
      <c r="T290" s="61" t="s">
        <v>234</v>
      </c>
      <c r="U290" s="61" t="s">
        <v>234</v>
      </c>
      <c r="V290" s="168" t="s">
        <v>234</v>
      </c>
      <c r="W290" s="207" t="s">
        <v>234</v>
      </c>
      <c r="X290" s="61" t="s">
        <v>234</v>
      </c>
      <c r="Y290" s="61" t="s">
        <v>234</v>
      </c>
      <c r="Z290" s="168" t="s">
        <v>234</v>
      </c>
      <c r="AA290" s="207" t="s">
        <v>234</v>
      </c>
      <c r="AB290" s="61" t="s">
        <v>234</v>
      </c>
      <c r="AC290" s="61" t="s">
        <v>234</v>
      </c>
      <c r="AD290" s="168" t="s">
        <v>234</v>
      </c>
      <c r="AE290" s="146" t="s">
        <v>234</v>
      </c>
      <c r="AF290" s="61" t="s">
        <v>234</v>
      </c>
      <c r="AG290" s="61" t="s">
        <v>234</v>
      </c>
      <c r="AH290" s="36" t="s">
        <v>234</v>
      </c>
    </row>
    <row r="291" spans="1:34" ht="15.75" customHeight="1" x14ac:dyDescent="0.25">
      <c r="A291" s="449"/>
      <c r="B291" s="56" t="s">
        <v>61</v>
      </c>
      <c r="C291" s="187">
        <v>123.82</v>
      </c>
      <c r="D291" s="35">
        <v>123.56</v>
      </c>
      <c r="E291" s="35">
        <v>120.68</v>
      </c>
      <c r="F291" s="61">
        <v>117.04</v>
      </c>
      <c r="G291" s="207">
        <v>0.85</v>
      </c>
      <c r="H291" s="35">
        <v>0.85</v>
      </c>
      <c r="I291" s="35">
        <v>0.81</v>
      </c>
      <c r="J291" s="168">
        <v>0.79</v>
      </c>
      <c r="K291" s="207">
        <v>9.0500000000000007</v>
      </c>
      <c r="L291" s="35">
        <v>8.9700000000000006</v>
      </c>
      <c r="M291" s="35">
        <v>8.08</v>
      </c>
      <c r="N291" s="168">
        <v>6.94</v>
      </c>
      <c r="O291" s="207">
        <v>11.88</v>
      </c>
      <c r="P291" s="35">
        <v>11.74</v>
      </c>
      <c r="Q291" s="35">
        <v>10.35</v>
      </c>
      <c r="R291" s="168">
        <v>8.75</v>
      </c>
      <c r="S291" s="146" t="s">
        <v>234</v>
      </c>
      <c r="T291" s="61" t="s">
        <v>234</v>
      </c>
      <c r="U291" s="61" t="s">
        <v>234</v>
      </c>
      <c r="V291" s="168" t="s">
        <v>234</v>
      </c>
      <c r="W291" s="207" t="s">
        <v>234</v>
      </c>
      <c r="X291" s="61" t="s">
        <v>234</v>
      </c>
      <c r="Y291" s="61" t="s">
        <v>234</v>
      </c>
      <c r="Z291" s="168" t="s">
        <v>234</v>
      </c>
      <c r="AA291" s="207" t="s">
        <v>234</v>
      </c>
      <c r="AB291" s="61" t="s">
        <v>234</v>
      </c>
      <c r="AC291" s="61" t="s">
        <v>234</v>
      </c>
      <c r="AD291" s="168" t="s">
        <v>234</v>
      </c>
      <c r="AE291" s="146" t="s">
        <v>234</v>
      </c>
      <c r="AF291" s="61" t="s">
        <v>234</v>
      </c>
      <c r="AG291" s="61" t="s">
        <v>234</v>
      </c>
      <c r="AH291" s="36" t="s">
        <v>234</v>
      </c>
    </row>
    <row r="292" spans="1:34" ht="15.75" customHeight="1" x14ac:dyDescent="0.25">
      <c r="A292" s="449"/>
      <c r="B292" s="56" t="s">
        <v>62</v>
      </c>
      <c r="C292" s="187">
        <v>125.27</v>
      </c>
      <c r="D292" s="35">
        <v>125.01</v>
      </c>
      <c r="E292" s="35">
        <v>121.92</v>
      </c>
      <c r="F292" s="61">
        <v>118.09</v>
      </c>
      <c r="G292" s="207">
        <v>1.17</v>
      </c>
      <c r="H292" s="35">
        <v>1.17</v>
      </c>
      <c r="I292" s="35">
        <v>1.03</v>
      </c>
      <c r="J292" s="168">
        <v>0.9</v>
      </c>
      <c r="K292" s="207">
        <v>10.32</v>
      </c>
      <c r="L292" s="35">
        <v>10.25</v>
      </c>
      <c r="M292" s="35">
        <v>9.19</v>
      </c>
      <c r="N292" s="168">
        <v>7.9</v>
      </c>
      <c r="O292" s="207">
        <v>12.7</v>
      </c>
      <c r="P292" s="35">
        <v>12.53</v>
      </c>
      <c r="Q292" s="35">
        <v>10.98</v>
      </c>
      <c r="R292" s="168">
        <v>9.2799999999999994</v>
      </c>
      <c r="S292" s="146" t="s">
        <v>234</v>
      </c>
      <c r="T292" s="61" t="s">
        <v>234</v>
      </c>
      <c r="U292" s="61" t="s">
        <v>234</v>
      </c>
      <c r="V292" s="168" t="s">
        <v>234</v>
      </c>
      <c r="W292" s="207" t="s">
        <v>234</v>
      </c>
      <c r="X292" s="61" t="s">
        <v>234</v>
      </c>
      <c r="Y292" s="61" t="s">
        <v>234</v>
      </c>
      <c r="Z292" s="168" t="s">
        <v>234</v>
      </c>
      <c r="AA292" s="207" t="s">
        <v>234</v>
      </c>
      <c r="AB292" s="61" t="s">
        <v>234</v>
      </c>
      <c r="AC292" s="61" t="s">
        <v>234</v>
      </c>
      <c r="AD292" s="168" t="s">
        <v>234</v>
      </c>
      <c r="AE292" s="146" t="s">
        <v>234</v>
      </c>
      <c r="AF292" s="61" t="s">
        <v>234</v>
      </c>
      <c r="AG292" s="61" t="s">
        <v>234</v>
      </c>
      <c r="AH292" s="36" t="s">
        <v>234</v>
      </c>
    </row>
    <row r="293" spans="1:34" ht="15.75" customHeight="1" x14ac:dyDescent="0.25">
      <c r="A293" s="449"/>
      <c r="B293" s="56" t="s">
        <v>63</v>
      </c>
      <c r="C293" s="187">
        <v>126.48</v>
      </c>
      <c r="D293" s="35">
        <v>126.22</v>
      </c>
      <c r="E293" s="35">
        <v>123.06</v>
      </c>
      <c r="F293" s="61">
        <v>119.14</v>
      </c>
      <c r="G293" s="207">
        <v>0.97</v>
      </c>
      <c r="H293" s="35">
        <v>0.97</v>
      </c>
      <c r="I293" s="35">
        <v>0.94</v>
      </c>
      <c r="J293" s="168">
        <v>0.89</v>
      </c>
      <c r="K293" s="207">
        <v>11.39</v>
      </c>
      <c r="L293" s="35">
        <v>11.32</v>
      </c>
      <c r="M293" s="35">
        <v>10.210000000000001</v>
      </c>
      <c r="N293" s="168">
        <v>8.85</v>
      </c>
      <c r="O293" s="207">
        <v>13.39</v>
      </c>
      <c r="P293" s="35">
        <v>13.16</v>
      </c>
      <c r="Q293" s="35">
        <v>11.6</v>
      </c>
      <c r="R293" s="168">
        <v>9.8000000000000007</v>
      </c>
      <c r="S293" s="146" t="s">
        <v>234</v>
      </c>
      <c r="T293" s="61" t="s">
        <v>234</v>
      </c>
      <c r="U293" s="61" t="s">
        <v>234</v>
      </c>
      <c r="V293" s="168" t="s">
        <v>234</v>
      </c>
      <c r="W293" s="207" t="s">
        <v>234</v>
      </c>
      <c r="X293" s="61" t="s">
        <v>234</v>
      </c>
      <c r="Y293" s="61" t="s">
        <v>234</v>
      </c>
      <c r="Z293" s="168" t="s">
        <v>234</v>
      </c>
      <c r="AA293" s="207" t="s">
        <v>234</v>
      </c>
      <c r="AB293" s="61" t="s">
        <v>234</v>
      </c>
      <c r="AC293" s="61" t="s">
        <v>234</v>
      </c>
      <c r="AD293" s="168" t="s">
        <v>234</v>
      </c>
      <c r="AE293" s="146" t="s">
        <v>234</v>
      </c>
      <c r="AF293" s="61" t="s">
        <v>234</v>
      </c>
      <c r="AG293" s="61" t="s">
        <v>234</v>
      </c>
      <c r="AH293" s="36" t="s">
        <v>234</v>
      </c>
    </row>
    <row r="294" spans="1:34" ht="15.75" customHeight="1" x14ac:dyDescent="0.25">
      <c r="A294" s="449"/>
      <c r="B294" s="56" t="s">
        <v>64</v>
      </c>
      <c r="C294" s="187">
        <v>127.49</v>
      </c>
      <c r="D294" s="35">
        <v>127.18</v>
      </c>
      <c r="E294" s="35">
        <v>123.94</v>
      </c>
      <c r="F294" s="61">
        <v>119.94</v>
      </c>
      <c r="G294" s="207">
        <v>0.8</v>
      </c>
      <c r="H294" s="35">
        <v>0.76</v>
      </c>
      <c r="I294" s="35">
        <v>0.72</v>
      </c>
      <c r="J294" s="168">
        <v>0.67</v>
      </c>
      <c r="K294" s="207">
        <v>12.28</v>
      </c>
      <c r="L294" s="35">
        <v>12.17</v>
      </c>
      <c r="M294" s="35">
        <v>11</v>
      </c>
      <c r="N294" s="168">
        <v>9.58</v>
      </c>
      <c r="O294" s="207">
        <v>14.1</v>
      </c>
      <c r="P294" s="35">
        <v>13.92</v>
      </c>
      <c r="Q294" s="35">
        <v>12.4</v>
      </c>
      <c r="R294" s="168">
        <v>10.57</v>
      </c>
      <c r="S294" s="146" t="s">
        <v>234</v>
      </c>
      <c r="T294" s="61" t="s">
        <v>234</v>
      </c>
      <c r="U294" s="61" t="s">
        <v>234</v>
      </c>
      <c r="V294" s="168" t="s">
        <v>234</v>
      </c>
      <c r="W294" s="207" t="s">
        <v>234</v>
      </c>
      <c r="X294" s="61" t="s">
        <v>234</v>
      </c>
      <c r="Y294" s="61" t="s">
        <v>234</v>
      </c>
      <c r="Z294" s="168" t="s">
        <v>234</v>
      </c>
      <c r="AA294" s="207" t="s">
        <v>234</v>
      </c>
      <c r="AB294" s="61" t="s">
        <v>234</v>
      </c>
      <c r="AC294" s="61" t="s">
        <v>234</v>
      </c>
      <c r="AD294" s="168" t="s">
        <v>234</v>
      </c>
      <c r="AE294" s="146" t="s">
        <v>234</v>
      </c>
      <c r="AF294" s="61" t="s">
        <v>234</v>
      </c>
      <c r="AG294" s="61" t="s">
        <v>234</v>
      </c>
      <c r="AH294" s="36" t="s">
        <v>234</v>
      </c>
    </row>
    <row r="295" spans="1:34" ht="15.75" customHeight="1" x14ac:dyDescent="0.25">
      <c r="A295" s="449"/>
      <c r="B295" s="56" t="s">
        <v>65</v>
      </c>
      <c r="C295" s="187">
        <v>128.59</v>
      </c>
      <c r="D295" s="35">
        <v>128.26</v>
      </c>
      <c r="E295" s="35">
        <v>124.89</v>
      </c>
      <c r="F295" s="61">
        <v>120.82</v>
      </c>
      <c r="G295" s="207">
        <v>0.87</v>
      </c>
      <c r="H295" s="35">
        <v>0.85</v>
      </c>
      <c r="I295" s="35">
        <v>0.76</v>
      </c>
      <c r="J295" s="168">
        <v>0.73</v>
      </c>
      <c r="K295" s="207">
        <v>13.26</v>
      </c>
      <c r="L295" s="35">
        <v>13.12</v>
      </c>
      <c r="M295" s="35">
        <v>11.85</v>
      </c>
      <c r="N295" s="168">
        <v>10.39</v>
      </c>
      <c r="O295" s="207">
        <v>14.34</v>
      </c>
      <c r="P295" s="35">
        <v>14.17</v>
      </c>
      <c r="Q295" s="35">
        <v>12.69</v>
      </c>
      <c r="R295" s="168">
        <v>10.97</v>
      </c>
      <c r="S295" s="146" t="s">
        <v>234</v>
      </c>
      <c r="T295" s="61" t="s">
        <v>234</v>
      </c>
      <c r="U295" s="61" t="s">
        <v>234</v>
      </c>
      <c r="V295" s="168" t="s">
        <v>234</v>
      </c>
      <c r="W295" s="207" t="s">
        <v>234</v>
      </c>
      <c r="X295" s="61" t="s">
        <v>234</v>
      </c>
      <c r="Y295" s="61" t="s">
        <v>234</v>
      </c>
      <c r="Z295" s="168" t="s">
        <v>234</v>
      </c>
      <c r="AA295" s="207" t="s">
        <v>234</v>
      </c>
      <c r="AB295" s="61" t="s">
        <v>234</v>
      </c>
      <c r="AC295" s="61" t="s">
        <v>234</v>
      </c>
      <c r="AD295" s="168" t="s">
        <v>234</v>
      </c>
      <c r="AE295" s="146" t="s">
        <v>234</v>
      </c>
      <c r="AF295" s="61" t="s">
        <v>234</v>
      </c>
      <c r="AG295" s="61" t="s">
        <v>234</v>
      </c>
      <c r="AH295" s="36" t="s">
        <v>234</v>
      </c>
    </row>
    <row r="296" spans="1:34" ht="15.75" customHeight="1" x14ac:dyDescent="0.25">
      <c r="A296" s="449"/>
      <c r="B296" s="56" t="s">
        <v>66</v>
      </c>
      <c r="C296" s="187">
        <v>130.49</v>
      </c>
      <c r="D296" s="35">
        <v>130.16</v>
      </c>
      <c r="E296" s="35">
        <v>126.49</v>
      </c>
      <c r="F296" s="61">
        <v>122.06</v>
      </c>
      <c r="G296" s="207">
        <v>1.47</v>
      </c>
      <c r="H296" s="35">
        <v>1.48</v>
      </c>
      <c r="I296" s="35">
        <v>1.28</v>
      </c>
      <c r="J296" s="168">
        <v>1.03</v>
      </c>
      <c r="K296" s="207">
        <v>14.92</v>
      </c>
      <c r="L296" s="35">
        <v>14.8</v>
      </c>
      <c r="M296" s="35">
        <v>13.28</v>
      </c>
      <c r="N296" s="168">
        <v>11.52</v>
      </c>
      <c r="O296" s="207">
        <v>14.92</v>
      </c>
      <c r="P296" s="35">
        <v>14.8</v>
      </c>
      <c r="Q296" s="35">
        <v>13.28</v>
      </c>
      <c r="R296" s="168">
        <v>11.52</v>
      </c>
      <c r="S296" s="146" t="s">
        <v>234</v>
      </c>
      <c r="T296" s="61" t="s">
        <v>234</v>
      </c>
      <c r="U296" s="61" t="s">
        <v>234</v>
      </c>
      <c r="V296" s="168" t="s">
        <v>234</v>
      </c>
      <c r="W296" s="207" t="s">
        <v>234</v>
      </c>
      <c r="X296" s="61" t="s">
        <v>234</v>
      </c>
      <c r="Y296" s="61" t="s">
        <v>234</v>
      </c>
      <c r="Z296" s="168" t="s">
        <v>234</v>
      </c>
      <c r="AA296" s="207" t="s">
        <v>234</v>
      </c>
      <c r="AB296" s="61" t="s">
        <v>234</v>
      </c>
      <c r="AC296" s="61" t="s">
        <v>234</v>
      </c>
      <c r="AD296" s="168" t="s">
        <v>234</v>
      </c>
      <c r="AE296" s="146" t="s">
        <v>234</v>
      </c>
      <c r="AF296" s="61" t="s">
        <v>234</v>
      </c>
      <c r="AG296" s="61" t="s">
        <v>234</v>
      </c>
      <c r="AH296" s="36" t="s">
        <v>234</v>
      </c>
    </row>
    <row r="297" spans="1:34" ht="15.75" customHeight="1" x14ac:dyDescent="0.25">
      <c r="A297" s="460">
        <v>2023</v>
      </c>
      <c r="B297" s="221" t="s">
        <v>55</v>
      </c>
      <c r="C297" s="237">
        <v>132.75</v>
      </c>
      <c r="D297" s="238">
        <v>132.55000000000001</v>
      </c>
      <c r="E297" s="238">
        <v>128.76</v>
      </c>
      <c r="F297" s="222">
        <v>124.16</v>
      </c>
      <c r="G297" s="225">
        <v>1.74</v>
      </c>
      <c r="H297" s="238">
        <v>1.84</v>
      </c>
      <c r="I297" s="238">
        <v>1.8</v>
      </c>
      <c r="J297" s="231">
        <v>1.72</v>
      </c>
      <c r="K297" s="225">
        <v>1.74</v>
      </c>
      <c r="L297" s="238">
        <v>1.84</v>
      </c>
      <c r="M297" s="238">
        <v>1.8</v>
      </c>
      <c r="N297" s="231">
        <v>1.72</v>
      </c>
      <c r="O297" s="225">
        <v>14.76</v>
      </c>
      <c r="P297" s="238">
        <v>14.68</v>
      </c>
      <c r="Q297" s="238">
        <v>13.35</v>
      </c>
      <c r="R297" s="231">
        <v>11.98</v>
      </c>
      <c r="S297" s="245" t="s">
        <v>234</v>
      </c>
      <c r="T297" s="222" t="s">
        <v>234</v>
      </c>
      <c r="U297" s="222" t="s">
        <v>234</v>
      </c>
      <c r="V297" s="231" t="s">
        <v>234</v>
      </c>
      <c r="W297" s="225" t="s">
        <v>234</v>
      </c>
      <c r="X297" s="222" t="s">
        <v>234</v>
      </c>
      <c r="Y297" s="222" t="s">
        <v>234</v>
      </c>
      <c r="Z297" s="231" t="s">
        <v>234</v>
      </c>
      <c r="AA297" s="225" t="s">
        <v>234</v>
      </c>
      <c r="AB297" s="222" t="s">
        <v>234</v>
      </c>
      <c r="AC297" s="222" t="s">
        <v>234</v>
      </c>
      <c r="AD297" s="231" t="s">
        <v>234</v>
      </c>
      <c r="AE297" s="245" t="s">
        <v>234</v>
      </c>
      <c r="AF297" s="222" t="s">
        <v>234</v>
      </c>
      <c r="AG297" s="222" t="s">
        <v>234</v>
      </c>
      <c r="AH297" s="239" t="s">
        <v>234</v>
      </c>
    </row>
    <row r="298" spans="1:34" ht="15.75" customHeight="1" x14ac:dyDescent="0.25">
      <c r="A298" s="449"/>
      <c r="B298" s="56" t="s">
        <v>56</v>
      </c>
      <c r="C298" s="187">
        <v>134.63999999999999</v>
      </c>
      <c r="D298" s="35">
        <v>134.51</v>
      </c>
      <c r="E298" s="35">
        <v>130.87</v>
      </c>
      <c r="F298" s="61">
        <v>126.44</v>
      </c>
      <c r="G298" s="207">
        <v>1.42</v>
      </c>
      <c r="H298" s="35">
        <v>1.48</v>
      </c>
      <c r="I298" s="35">
        <v>1.64</v>
      </c>
      <c r="J298" s="168">
        <v>1.84</v>
      </c>
      <c r="K298" s="207">
        <v>3.18</v>
      </c>
      <c r="L298" s="35">
        <v>3.34</v>
      </c>
      <c r="M298" s="35">
        <v>3.47</v>
      </c>
      <c r="N298" s="168">
        <v>3.59</v>
      </c>
      <c r="O298" s="207">
        <v>14.34</v>
      </c>
      <c r="P298" s="35">
        <v>14.31</v>
      </c>
      <c r="Q298" s="35">
        <v>13.34</v>
      </c>
      <c r="R298" s="168">
        <v>12.38</v>
      </c>
      <c r="S298" s="146" t="s">
        <v>234</v>
      </c>
      <c r="T298" s="61" t="s">
        <v>234</v>
      </c>
      <c r="U298" s="61" t="s">
        <v>234</v>
      </c>
      <c r="V298" s="168" t="s">
        <v>234</v>
      </c>
      <c r="W298" s="207" t="s">
        <v>234</v>
      </c>
      <c r="X298" s="61" t="s">
        <v>234</v>
      </c>
      <c r="Y298" s="61" t="s">
        <v>234</v>
      </c>
      <c r="Z298" s="168" t="s">
        <v>234</v>
      </c>
      <c r="AA298" s="207" t="s">
        <v>234</v>
      </c>
      <c r="AB298" s="61" t="s">
        <v>234</v>
      </c>
      <c r="AC298" s="61" t="s">
        <v>234</v>
      </c>
      <c r="AD298" s="168" t="s">
        <v>234</v>
      </c>
      <c r="AE298" s="146" t="s">
        <v>234</v>
      </c>
      <c r="AF298" s="61" t="s">
        <v>234</v>
      </c>
      <c r="AG298" s="61" t="s">
        <v>234</v>
      </c>
      <c r="AH298" s="36" t="s">
        <v>234</v>
      </c>
    </row>
    <row r="299" spans="1:34" ht="15.75" customHeight="1" x14ac:dyDescent="0.25">
      <c r="A299" s="449"/>
      <c r="B299" s="56" t="s">
        <v>57</v>
      </c>
      <c r="C299" s="187">
        <v>135.83000000000001</v>
      </c>
      <c r="D299" s="35">
        <v>135.80000000000001</v>
      </c>
      <c r="E299" s="35">
        <v>132.26</v>
      </c>
      <c r="F299" s="61">
        <v>127.86</v>
      </c>
      <c r="G299" s="207">
        <v>0.88</v>
      </c>
      <c r="H299" s="35">
        <v>0.96</v>
      </c>
      <c r="I299" s="35">
        <v>1.06</v>
      </c>
      <c r="J299" s="168">
        <v>1.1299999999999999</v>
      </c>
      <c r="K299" s="207">
        <v>4.0999999999999996</v>
      </c>
      <c r="L299" s="35">
        <v>4.33</v>
      </c>
      <c r="M299" s="35">
        <v>4.5599999999999996</v>
      </c>
      <c r="N299" s="168">
        <v>4.76</v>
      </c>
      <c r="O299" s="207">
        <v>13.87</v>
      </c>
      <c r="P299" s="35">
        <v>13.99</v>
      </c>
      <c r="Q299" s="35">
        <v>13.38</v>
      </c>
      <c r="R299" s="168">
        <v>12.81</v>
      </c>
      <c r="S299" s="146" t="s">
        <v>234</v>
      </c>
      <c r="T299" s="61" t="s">
        <v>234</v>
      </c>
      <c r="U299" s="61" t="s">
        <v>234</v>
      </c>
      <c r="V299" s="168" t="s">
        <v>234</v>
      </c>
      <c r="W299" s="207" t="s">
        <v>234</v>
      </c>
      <c r="X299" s="61" t="s">
        <v>234</v>
      </c>
      <c r="Y299" s="61" t="s">
        <v>234</v>
      </c>
      <c r="Z299" s="168" t="s">
        <v>234</v>
      </c>
      <c r="AA299" s="207" t="s">
        <v>234</v>
      </c>
      <c r="AB299" s="61" t="s">
        <v>234</v>
      </c>
      <c r="AC299" s="61" t="s">
        <v>234</v>
      </c>
      <c r="AD299" s="168" t="s">
        <v>234</v>
      </c>
      <c r="AE299" s="146" t="s">
        <v>234</v>
      </c>
      <c r="AF299" s="61" t="s">
        <v>234</v>
      </c>
      <c r="AG299" s="61" t="s">
        <v>234</v>
      </c>
      <c r="AH299" s="36" t="s">
        <v>234</v>
      </c>
    </row>
    <row r="300" spans="1:34" ht="15.75" customHeight="1" x14ac:dyDescent="0.25">
      <c r="A300" s="449"/>
      <c r="B300" s="56" t="s">
        <v>58</v>
      </c>
      <c r="C300" s="187">
        <v>136.74</v>
      </c>
      <c r="D300" s="35">
        <v>136.69999999999999</v>
      </c>
      <c r="E300" s="35">
        <v>133.25</v>
      </c>
      <c r="F300" s="61">
        <v>129.07</v>
      </c>
      <c r="G300" s="207">
        <v>0.67</v>
      </c>
      <c r="H300" s="35">
        <v>0.66</v>
      </c>
      <c r="I300" s="35">
        <v>0.75</v>
      </c>
      <c r="J300" s="168">
        <v>0.94</v>
      </c>
      <c r="K300" s="207">
        <v>4.79</v>
      </c>
      <c r="L300" s="35">
        <v>5.0199999999999996</v>
      </c>
      <c r="M300" s="35">
        <v>5.35</v>
      </c>
      <c r="N300" s="168">
        <v>5.75</v>
      </c>
      <c r="O300" s="207">
        <v>12.98</v>
      </c>
      <c r="P300" s="35">
        <v>13.16</v>
      </c>
      <c r="Q300" s="35">
        <v>12.83</v>
      </c>
      <c r="R300" s="168">
        <v>12.58</v>
      </c>
      <c r="S300" s="146" t="s">
        <v>234</v>
      </c>
      <c r="T300" s="61" t="s">
        <v>234</v>
      </c>
      <c r="U300" s="61" t="s">
        <v>234</v>
      </c>
      <c r="V300" s="168" t="s">
        <v>234</v>
      </c>
      <c r="W300" s="207" t="s">
        <v>234</v>
      </c>
      <c r="X300" s="61" t="s">
        <v>234</v>
      </c>
      <c r="Y300" s="61" t="s">
        <v>234</v>
      </c>
      <c r="Z300" s="168" t="s">
        <v>234</v>
      </c>
      <c r="AA300" s="207" t="s">
        <v>234</v>
      </c>
      <c r="AB300" s="61" t="s">
        <v>234</v>
      </c>
      <c r="AC300" s="61" t="s">
        <v>234</v>
      </c>
      <c r="AD300" s="168" t="s">
        <v>234</v>
      </c>
      <c r="AE300" s="146" t="s">
        <v>234</v>
      </c>
      <c r="AF300" s="61" t="s">
        <v>234</v>
      </c>
      <c r="AG300" s="61" t="s">
        <v>234</v>
      </c>
      <c r="AH300" s="36" t="s">
        <v>234</v>
      </c>
    </row>
    <row r="301" spans="1:34" ht="15.75" customHeight="1" x14ac:dyDescent="0.25">
      <c r="A301" s="449"/>
      <c r="B301" s="56" t="s">
        <v>59</v>
      </c>
      <c r="C301" s="187">
        <v>137.1</v>
      </c>
      <c r="D301" s="35">
        <v>137.11000000000001</v>
      </c>
      <c r="E301" s="35">
        <v>133.80000000000001</v>
      </c>
      <c r="F301" s="61">
        <v>129.80000000000001</v>
      </c>
      <c r="G301" s="207">
        <v>0.26</v>
      </c>
      <c r="H301" s="35">
        <v>0.3</v>
      </c>
      <c r="I301" s="35">
        <v>0.42</v>
      </c>
      <c r="J301" s="168">
        <v>0.56000000000000005</v>
      </c>
      <c r="K301" s="207">
        <v>5.07</v>
      </c>
      <c r="L301" s="35">
        <v>5.34</v>
      </c>
      <c r="M301" s="35">
        <v>5.79</v>
      </c>
      <c r="N301" s="168">
        <v>6.34</v>
      </c>
      <c r="O301" s="207">
        <v>12.18</v>
      </c>
      <c r="P301" s="35">
        <v>12.43</v>
      </c>
      <c r="Q301" s="35">
        <v>12.34</v>
      </c>
      <c r="R301" s="168">
        <v>12.39</v>
      </c>
      <c r="S301" s="146" t="s">
        <v>234</v>
      </c>
      <c r="T301" s="61" t="s">
        <v>234</v>
      </c>
      <c r="U301" s="61" t="s">
        <v>234</v>
      </c>
      <c r="V301" s="168" t="s">
        <v>234</v>
      </c>
      <c r="W301" s="207" t="s">
        <v>234</v>
      </c>
      <c r="X301" s="61" t="s">
        <v>234</v>
      </c>
      <c r="Y301" s="61" t="s">
        <v>234</v>
      </c>
      <c r="Z301" s="168" t="s">
        <v>234</v>
      </c>
      <c r="AA301" s="207" t="s">
        <v>234</v>
      </c>
      <c r="AB301" s="61" t="s">
        <v>234</v>
      </c>
      <c r="AC301" s="61" t="s">
        <v>234</v>
      </c>
      <c r="AD301" s="168" t="s">
        <v>234</v>
      </c>
      <c r="AE301" s="146" t="s">
        <v>234</v>
      </c>
      <c r="AF301" s="61" t="s">
        <v>234</v>
      </c>
      <c r="AG301" s="61" t="s">
        <v>234</v>
      </c>
      <c r="AH301" s="36" t="s">
        <v>234</v>
      </c>
    </row>
    <row r="302" spans="1:34" ht="15.75" customHeight="1" x14ac:dyDescent="0.25">
      <c r="A302" s="449"/>
      <c r="B302" s="56" t="s">
        <v>60</v>
      </c>
      <c r="C302" s="187">
        <v>137.31</v>
      </c>
      <c r="D302" s="35">
        <v>137.37</v>
      </c>
      <c r="E302" s="35">
        <v>134.21</v>
      </c>
      <c r="F302" s="61">
        <v>130.30000000000001</v>
      </c>
      <c r="G302" s="207">
        <v>0.15</v>
      </c>
      <c r="H302" s="35">
        <v>0.19</v>
      </c>
      <c r="I302" s="35">
        <v>0.3</v>
      </c>
      <c r="J302" s="168">
        <v>0.39</v>
      </c>
      <c r="K302" s="207">
        <v>5.23</v>
      </c>
      <c r="L302" s="35">
        <v>5.54</v>
      </c>
      <c r="M302" s="35">
        <v>6.1</v>
      </c>
      <c r="N302" s="168">
        <v>6.75</v>
      </c>
      <c r="O302" s="207">
        <v>11.84</v>
      </c>
      <c r="P302" s="35">
        <v>12.13</v>
      </c>
      <c r="Q302" s="35">
        <v>12.11</v>
      </c>
      <c r="R302" s="168">
        <v>12.21</v>
      </c>
      <c r="S302" s="146" t="s">
        <v>234</v>
      </c>
      <c r="T302" s="61" t="s">
        <v>234</v>
      </c>
      <c r="U302" s="61" t="s">
        <v>234</v>
      </c>
      <c r="V302" s="168" t="s">
        <v>234</v>
      </c>
      <c r="W302" s="207" t="s">
        <v>234</v>
      </c>
      <c r="X302" s="61" t="s">
        <v>234</v>
      </c>
      <c r="Y302" s="61" t="s">
        <v>234</v>
      </c>
      <c r="Z302" s="168" t="s">
        <v>234</v>
      </c>
      <c r="AA302" s="207" t="s">
        <v>234</v>
      </c>
      <c r="AB302" s="61" t="s">
        <v>234</v>
      </c>
      <c r="AC302" s="61" t="s">
        <v>234</v>
      </c>
      <c r="AD302" s="168" t="s">
        <v>234</v>
      </c>
      <c r="AE302" s="146" t="s">
        <v>234</v>
      </c>
      <c r="AF302" s="61" t="s">
        <v>234</v>
      </c>
      <c r="AG302" s="61" t="s">
        <v>234</v>
      </c>
      <c r="AH302" s="36" t="s">
        <v>234</v>
      </c>
    </row>
    <row r="303" spans="1:34" ht="15.75" customHeight="1" x14ac:dyDescent="0.25">
      <c r="A303" s="449"/>
      <c r="B303" s="56" t="s">
        <v>61</v>
      </c>
      <c r="C303" s="187">
        <v>137.84</v>
      </c>
      <c r="D303" s="35">
        <v>137.99</v>
      </c>
      <c r="E303" s="35">
        <v>134.87</v>
      </c>
      <c r="F303" s="61">
        <v>131.03</v>
      </c>
      <c r="G303" s="207">
        <v>0.38</v>
      </c>
      <c r="H303" s="35">
        <v>0.45</v>
      </c>
      <c r="I303" s="35">
        <v>0.5</v>
      </c>
      <c r="J303" s="168">
        <v>0.56000000000000005</v>
      </c>
      <c r="K303" s="207">
        <v>5.63</v>
      </c>
      <c r="L303" s="35">
        <v>6.02</v>
      </c>
      <c r="M303" s="35">
        <v>6.63</v>
      </c>
      <c r="N303" s="168">
        <v>7.35</v>
      </c>
      <c r="O303" s="207">
        <v>11.33</v>
      </c>
      <c r="P303" s="35">
        <v>11.68</v>
      </c>
      <c r="Q303" s="35">
        <v>11.76</v>
      </c>
      <c r="R303" s="168">
        <v>11.95</v>
      </c>
      <c r="S303" s="146" t="s">
        <v>234</v>
      </c>
      <c r="T303" s="61" t="s">
        <v>234</v>
      </c>
      <c r="U303" s="61" t="s">
        <v>234</v>
      </c>
      <c r="V303" s="168" t="s">
        <v>234</v>
      </c>
      <c r="W303" s="207" t="s">
        <v>234</v>
      </c>
      <c r="X303" s="61" t="s">
        <v>234</v>
      </c>
      <c r="Y303" s="61" t="s">
        <v>234</v>
      </c>
      <c r="Z303" s="168" t="s">
        <v>234</v>
      </c>
      <c r="AA303" s="207" t="s">
        <v>234</v>
      </c>
      <c r="AB303" s="61" t="s">
        <v>234</v>
      </c>
      <c r="AC303" s="61" t="s">
        <v>234</v>
      </c>
      <c r="AD303" s="168" t="s">
        <v>234</v>
      </c>
      <c r="AE303" s="146" t="s">
        <v>234</v>
      </c>
      <c r="AF303" s="61" t="s">
        <v>234</v>
      </c>
      <c r="AG303" s="61" t="s">
        <v>234</v>
      </c>
      <c r="AH303" s="36" t="s">
        <v>234</v>
      </c>
    </row>
    <row r="304" spans="1:34" ht="15.75" customHeight="1" x14ac:dyDescent="0.25">
      <c r="A304" s="449"/>
      <c r="B304" s="56" t="s">
        <v>62</v>
      </c>
      <c r="C304" s="187">
        <v>138.79</v>
      </c>
      <c r="D304" s="35">
        <v>139.01</v>
      </c>
      <c r="E304" s="35">
        <v>135.82</v>
      </c>
      <c r="F304" s="61">
        <v>131.88999999999999</v>
      </c>
      <c r="G304" s="207">
        <v>0.69</v>
      </c>
      <c r="H304" s="35">
        <v>0.74</v>
      </c>
      <c r="I304" s="35">
        <v>0.71</v>
      </c>
      <c r="J304" s="168">
        <v>0.66</v>
      </c>
      <c r="K304" s="207">
        <v>6.36</v>
      </c>
      <c r="L304" s="35">
        <v>6.8</v>
      </c>
      <c r="M304" s="35">
        <v>7.38</v>
      </c>
      <c r="N304" s="168">
        <v>8.0500000000000007</v>
      </c>
      <c r="O304" s="207">
        <v>10.79</v>
      </c>
      <c r="P304" s="35">
        <v>11.2</v>
      </c>
      <c r="Q304" s="35">
        <v>11.41</v>
      </c>
      <c r="R304" s="168">
        <v>11.69</v>
      </c>
      <c r="S304" s="146" t="s">
        <v>234</v>
      </c>
      <c r="T304" s="61" t="s">
        <v>234</v>
      </c>
      <c r="U304" s="61" t="s">
        <v>234</v>
      </c>
      <c r="V304" s="168" t="s">
        <v>234</v>
      </c>
      <c r="W304" s="207" t="s">
        <v>234</v>
      </c>
      <c r="X304" s="61" t="s">
        <v>234</v>
      </c>
      <c r="Y304" s="61" t="s">
        <v>234</v>
      </c>
      <c r="Z304" s="168" t="s">
        <v>234</v>
      </c>
      <c r="AA304" s="207" t="s">
        <v>234</v>
      </c>
      <c r="AB304" s="61" t="s">
        <v>234</v>
      </c>
      <c r="AC304" s="61" t="s">
        <v>234</v>
      </c>
      <c r="AD304" s="168" t="s">
        <v>234</v>
      </c>
      <c r="AE304" s="146" t="s">
        <v>234</v>
      </c>
      <c r="AF304" s="61" t="s">
        <v>234</v>
      </c>
      <c r="AG304" s="61" t="s">
        <v>234</v>
      </c>
      <c r="AH304" s="36" t="s">
        <v>234</v>
      </c>
    </row>
    <row r="305" spans="1:34" ht="15.75" customHeight="1" x14ac:dyDescent="0.25">
      <c r="A305" s="449"/>
      <c r="B305" s="56" t="s">
        <v>63</v>
      </c>
      <c r="C305" s="187">
        <v>139.52000000000001</v>
      </c>
      <c r="D305" s="35">
        <v>139.79</v>
      </c>
      <c r="E305" s="35">
        <v>136.55000000000001</v>
      </c>
      <c r="F305" s="61">
        <v>132.58000000000001</v>
      </c>
      <c r="G305" s="207">
        <v>0.53</v>
      </c>
      <c r="H305" s="35">
        <v>0.56000000000000005</v>
      </c>
      <c r="I305" s="35">
        <v>0.54</v>
      </c>
      <c r="J305" s="168">
        <v>0.53</v>
      </c>
      <c r="K305" s="207">
        <v>6.92</v>
      </c>
      <c r="L305" s="35">
        <v>7.4</v>
      </c>
      <c r="M305" s="35">
        <v>7.96</v>
      </c>
      <c r="N305" s="168">
        <v>8.6199999999999992</v>
      </c>
      <c r="O305" s="256">
        <v>10.31</v>
      </c>
      <c r="P305" s="35">
        <v>10.75</v>
      </c>
      <c r="Q305" s="35">
        <v>10.97</v>
      </c>
      <c r="R305" s="257">
        <v>11.29</v>
      </c>
      <c r="S305" s="146" t="s">
        <v>234</v>
      </c>
      <c r="T305" s="61" t="s">
        <v>234</v>
      </c>
      <c r="U305" s="61" t="s">
        <v>234</v>
      </c>
      <c r="V305" s="168" t="s">
        <v>234</v>
      </c>
      <c r="W305" s="207" t="s">
        <v>234</v>
      </c>
      <c r="X305" s="61" t="s">
        <v>234</v>
      </c>
      <c r="Y305" s="61" t="s">
        <v>234</v>
      </c>
      <c r="Z305" s="168" t="s">
        <v>234</v>
      </c>
      <c r="AA305" s="207" t="s">
        <v>234</v>
      </c>
      <c r="AB305" s="61" t="s">
        <v>234</v>
      </c>
      <c r="AC305" s="61" t="s">
        <v>234</v>
      </c>
      <c r="AD305" s="168" t="s">
        <v>234</v>
      </c>
      <c r="AE305" s="146" t="s">
        <v>234</v>
      </c>
      <c r="AF305" s="61" t="s">
        <v>234</v>
      </c>
      <c r="AG305" s="61" t="s">
        <v>234</v>
      </c>
      <c r="AH305" s="36" t="s">
        <v>234</v>
      </c>
    </row>
    <row r="306" spans="1:34" ht="15.75" customHeight="1" x14ac:dyDescent="0.25">
      <c r="A306" s="449"/>
      <c r="B306" s="56" t="s">
        <v>64</v>
      </c>
      <c r="C306" s="69">
        <v>139.96</v>
      </c>
      <c r="D306" s="35">
        <v>140.19999999999999</v>
      </c>
      <c r="E306" s="35">
        <v>136.9</v>
      </c>
      <c r="F306" s="35">
        <v>132.85</v>
      </c>
      <c r="G306" s="256">
        <v>0.32</v>
      </c>
      <c r="H306" s="35">
        <v>0.28999999999999998</v>
      </c>
      <c r="I306" s="35">
        <v>0.25</v>
      </c>
      <c r="J306" s="257">
        <v>0.2</v>
      </c>
      <c r="K306" s="256">
        <v>7.26</v>
      </c>
      <c r="L306" s="35">
        <v>7.71</v>
      </c>
      <c r="M306" s="35">
        <v>8.23</v>
      </c>
      <c r="N306" s="257">
        <v>8.84</v>
      </c>
      <c r="O306" s="256">
        <v>9.7799999999999994</v>
      </c>
      <c r="P306" s="35">
        <v>10.24</v>
      </c>
      <c r="Q306" s="35">
        <v>10.46</v>
      </c>
      <c r="R306" s="257">
        <v>10.76</v>
      </c>
      <c r="S306" s="146" t="s">
        <v>234</v>
      </c>
      <c r="T306" s="61" t="s">
        <v>234</v>
      </c>
      <c r="U306" s="61" t="s">
        <v>234</v>
      </c>
      <c r="V306" s="168" t="s">
        <v>234</v>
      </c>
      <c r="W306" s="207" t="s">
        <v>234</v>
      </c>
      <c r="X306" s="61" t="s">
        <v>234</v>
      </c>
      <c r="Y306" s="61" t="s">
        <v>234</v>
      </c>
      <c r="Z306" s="168" t="s">
        <v>234</v>
      </c>
      <c r="AA306" s="207" t="s">
        <v>234</v>
      </c>
      <c r="AB306" s="61" t="s">
        <v>234</v>
      </c>
      <c r="AC306" s="61" t="s">
        <v>234</v>
      </c>
      <c r="AD306" s="168" t="s">
        <v>234</v>
      </c>
      <c r="AE306" s="146" t="s">
        <v>234</v>
      </c>
      <c r="AF306" s="61" t="s">
        <v>234</v>
      </c>
      <c r="AG306" s="61" t="s">
        <v>234</v>
      </c>
      <c r="AH306" s="36" t="s">
        <v>234</v>
      </c>
    </row>
    <row r="307" spans="1:34" ht="15.75" customHeight="1" x14ac:dyDescent="0.25">
      <c r="A307" s="449"/>
      <c r="B307" s="56" t="s">
        <v>65</v>
      </c>
      <c r="C307" s="69">
        <v>140.58000000000001</v>
      </c>
      <c r="D307" s="35">
        <v>140.9</v>
      </c>
      <c r="E307" s="35">
        <v>137.57</v>
      </c>
      <c r="F307" s="35">
        <v>133.41</v>
      </c>
      <c r="G307" s="256">
        <v>0.44</v>
      </c>
      <c r="H307" s="35">
        <v>0.49</v>
      </c>
      <c r="I307" s="35">
        <v>0.49</v>
      </c>
      <c r="J307" s="257">
        <v>0.42</v>
      </c>
      <c r="K307" s="256">
        <v>7.73</v>
      </c>
      <c r="L307" s="35">
        <v>8.25</v>
      </c>
      <c r="M307" s="35">
        <v>8.76</v>
      </c>
      <c r="N307" s="257">
        <v>9.3000000000000007</v>
      </c>
      <c r="O307" s="256">
        <v>9.32</v>
      </c>
      <c r="P307" s="35">
        <v>9.85</v>
      </c>
      <c r="Q307" s="35">
        <v>10.15</v>
      </c>
      <c r="R307" s="257">
        <v>10.42</v>
      </c>
      <c r="S307" s="146" t="s">
        <v>234</v>
      </c>
      <c r="T307" s="61" t="s">
        <v>234</v>
      </c>
      <c r="U307" s="61" t="s">
        <v>234</v>
      </c>
      <c r="V307" s="168" t="s">
        <v>234</v>
      </c>
      <c r="W307" s="207" t="s">
        <v>234</v>
      </c>
      <c r="X307" s="61" t="s">
        <v>234</v>
      </c>
      <c r="Y307" s="61" t="s">
        <v>234</v>
      </c>
      <c r="Z307" s="168" t="s">
        <v>234</v>
      </c>
      <c r="AA307" s="207" t="s">
        <v>234</v>
      </c>
      <c r="AB307" s="61" t="s">
        <v>234</v>
      </c>
      <c r="AC307" s="61" t="s">
        <v>234</v>
      </c>
      <c r="AD307" s="168" t="s">
        <v>234</v>
      </c>
      <c r="AE307" s="146" t="s">
        <v>234</v>
      </c>
      <c r="AF307" s="61" t="s">
        <v>234</v>
      </c>
      <c r="AG307" s="61" t="s">
        <v>234</v>
      </c>
      <c r="AH307" s="36" t="s">
        <v>234</v>
      </c>
    </row>
    <row r="308" spans="1:34" ht="15.75" customHeight="1" x14ac:dyDescent="0.25">
      <c r="A308" s="449"/>
      <c r="B308" s="56" t="s">
        <v>66</v>
      </c>
      <c r="C308" s="69">
        <v>141.16999999999999</v>
      </c>
      <c r="D308" s="35">
        <v>141.47</v>
      </c>
      <c r="E308" s="35">
        <v>138.19999999999999</v>
      </c>
      <c r="F308" s="35">
        <v>134.02000000000001</v>
      </c>
      <c r="G308" s="256">
        <v>0.42</v>
      </c>
      <c r="H308" s="35">
        <v>0.41</v>
      </c>
      <c r="I308" s="35">
        <v>0.46</v>
      </c>
      <c r="J308" s="257">
        <v>0.46</v>
      </c>
      <c r="K308" s="256">
        <v>8.19</v>
      </c>
      <c r="L308" s="35">
        <v>8.69</v>
      </c>
      <c r="M308" s="35">
        <v>9.26</v>
      </c>
      <c r="N308" s="257">
        <v>9.8000000000000007</v>
      </c>
      <c r="O308" s="256">
        <v>8.19</v>
      </c>
      <c r="P308" s="35">
        <v>8.69</v>
      </c>
      <c r="Q308" s="35">
        <v>9.26</v>
      </c>
      <c r="R308" s="257">
        <v>9.8000000000000007</v>
      </c>
      <c r="S308" s="146" t="s">
        <v>234</v>
      </c>
      <c r="T308" s="61" t="s">
        <v>234</v>
      </c>
      <c r="U308" s="61" t="s">
        <v>234</v>
      </c>
      <c r="V308" s="168" t="s">
        <v>234</v>
      </c>
      <c r="W308" s="207" t="s">
        <v>234</v>
      </c>
      <c r="X308" s="61" t="s">
        <v>234</v>
      </c>
      <c r="Y308" s="61" t="s">
        <v>234</v>
      </c>
      <c r="Z308" s="168" t="s">
        <v>234</v>
      </c>
      <c r="AA308" s="207" t="s">
        <v>234</v>
      </c>
      <c r="AB308" s="61" t="s">
        <v>234</v>
      </c>
      <c r="AC308" s="61" t="s">
        <v>234</v>
      </c>
      <c r="AD308" s="168" t="s">
        <v>234</v>
      </c>
      <c r="AE308" s="146" t="s">
        <v>234</v>
      </c>
      <c r="AF308" s="61" t="s">
        <v>234</v>
      </c>
      <c r="AG308" s="61" t="s">
        <v>234</v>
      </c>
      <c r="AH308" s="36" t="s">
        <v>234</v>
      </c>
    </row>
    <row r="309" spans="1:34" x14ac:dyDescent="0.25">
      <c r="A309" s="459">
        <v>2024</v>
      </c>
      <c r="B309" s="353" t="s">
        <v>55</v>
      </c>
      <c r="C309" s="225">
        <v>142.24</v>
      </c>
      <c r="D309" s="238">
        <v>142.69</v>
      </c>
      <c r="E309" s="238">
        <v>139.52000000000001</v>
      </c>
      <c r="F309" s="313">
        <v>135.21</v>
      </c>
      <c r="G309" s="311">
        <v>0.76</v>
      </c>
      <c r="H309" s="238">
        <v>0.86</v>
      </c>
      <c r="I309" s="345">
        <v>0.95</v>
      </c>
      <c r="J309" s="348">
        <v>0.89</v>
      </c>
      <c r="K309" s="314">
        <v>0.76</v>
      </c>
      <c r="L309" s="346">
        <v>0.86</v>
      </c>
      <c r="M309" s="346">
        <v>0.95</v>
      </c>
      <c r="N309" s="317">
        <v>0.89</v>
      </c>
      <c r="O309" s="311">
        <v>7.15</v>
      </c>
      <c r="P309" s="238">
        <v>7.65</v>
      </c>
      <c r="Q309" s="238">
        <v>8.35</v>
      </c>
      <c r="R309" s="316">
        <v>8.91</v>
      </c>
      <c r="S309" s="245" t="s">
        <v>234</v>
      </c>
      <c r="T309" s="222" t="s">
        <v>234</v>
      </c>
      <c r="U309" s="222" t="s">
        <v>234</v>
      </c>
      <c r="V309" s="231" t="s">
        <v>234</v>
      </c>
      <c r="W309" s="237" t="s">
        <v>234</v>
      </c>
      <c r="X309" s="222" t="s">
        <v>234</v>
      </c>
      <c r="Y309" s="222" t="s">
        <v>234</v>
      </c>
      <c r="Z309" s="231" t="s">
        <v>234</v>
      </c>
      <c r="AA309" s="237" t="s">
        <v>234</v>
      </c>
      <c r="AB309" s="222" t="s">
        <v>234</v>
      </c>
      <c r="AC309" s="222" t="s">
        <v>234</v>
      </c>
      <c r="AD309" s="231" t="s">
        <v>234</v>
      </c>
      <c r="AE309" s="237" t="s">
        <v>234</v>
      </c>
      <c r="AF309" s="222" t="s">
        <v>234</v>
      </c>
      <c r="AG309" s="222" t="s">
        <v>234</v>
      </c>
      <c r="AH309" s="231" t="s">
        <v>234</v>
      </c>
    </row>
    <row r="310" spans="1:34" x14ac:dyDescent="0.25">
      <c r="A310" s="452"/>
      <c r="B310" s="32" t="s">
        <v>56</v>
      </c>
      <c r="C310" s="256">
        <v>143.44999999999999</v>
      </c>
      <c r="D310" s="35">
        <v>143.94</v>
      </c>
      <c r="E310" s="35">
        <v>140.99</v>
      </c>
      <c r="F310" s="257">
        <v>137.01</v>
      </c>
      <c r="G310" s="256">
        <v>0.85</v>
      </c>
      <c r="H310" s="35">
        <v>0.87</v>
      </c>
      <c r="I310" s="216">
        <v>1.05</v>
      </c>
      <c r="J310" s="349">
        <v>1.33</v>
      </c>
      <c r="K310" s="315">
        <v>1.61</v>
      </c>
      <c r="L310" s="354">
        <v>1.74</v>
      </c>
      <c r="M310" s="354">
        <v>2.0099999999999998</v>
      </c>
      <c r="N310" s="318">
        <v>2.23</v>
      </c>
      <c r="O310" s="256">
        <v>6.54</v>
      </c>
      <c r="P310" s="35">
        <v>7.01</v>
      </c>
      <c r="Q310" s="35">
        <v>7.73</v>
      </c>
      <c r="R310" s="257">
        <v>8.36</v>
      </c>
      <c r="S310" s="146" t="s">
        <v>234</v>
      </c>
      <c r="T310" s="61" t="s">
        <v>234</v>
      </c>
      <c r="U310" s="61" t="s">
        <v>234</v>
      </c>
      <c r="V310" s="168" t="s">
        <v>234</v>
      </c>
      <c r="W310" s="187" t="s">
        <v>234</v>
      </c>
      <c r="X310" s="61" t="s">
        <v>234</v>
      </c>
      <c r="Y310" s="61" t="s">
        <v>234</v>
      </c>
      <c r="Z310" s="168" t="s">
        <v>234</v>
      </c>
      <c r="AA310" s="187" t="s">
        <v>234</v>
      </c>
      <c r="AB310" s="61" t="s">
        <v>234</v>
      </c>
      <c r="AC310" s="61" t="s">
        <v>234</v>
      </c>
      <c r="AD310" s="168" t="s">
        <v>234</v>
      </c>
      <c r="AE310" s="187" t="s">
        <v>234</v>
      </c>
      <c r="AF310" s="61" t="s">
        <v>234</v>
      </c>
      <c r="AG310" s="61" t="s">
        <v>234</v>
      </c>
      <c r="AH310" s="168" t="s">
        <v>234</v>
      </c>
    </row>
    <row r="311" spans="1:34" x14ac:dyDescent="0.25">
      <c r="A311" s="452"/>
      <c r="B311" s="32" t="s">
        <v>57</v>
      </c>
      <c r="C311" s="256">
        <v>144.38999999999999</v>
      </c>
      <c r="D311" s="35">
        <v>144.9</v>
      </c>
      <c r="E311" s="35">
        <v>141.97</v>
      </c>
      <c r="F311" s="257">
        <v>138.03</v>
      </c>
      <c r="G311" s="256">
        <v>0.66</v>
      </c>
      <c r="H311" s="35">
        <v>0.67</v>
      </c>
      <c r="I311" s="216">
        <v>0.7</v>
      </c>
      <c r="J311" s="349">
        <v>0.74</v>
      </c>
      <c r="K311" s="315">
        <v>2.2799999999999998</v>
      </c>
      <c r="L311" s="354">
        <v>2.42</v>
      </c>
      <c r="M311" s="354">
        <v>2.72</v>
      </c>
      <c r="N311" s="318">
        <v>2.99</v>
      </c>
      <c r="O311" s="256">
        <v>6.3</v>
      </c>
      <c r="P311" s="35">
        <v>6.7</v>
      </c>
      <c r="Q311" s="35">
        <v>7.34</v>
      </c>
      <c r="R311" s="257">
        <v>7.95</v>
      </c>
      <c r="S311" s="146" t="s">
        <v>234</v>
      </c>
      <c r="T311" s="61" t="s">
        <v>234</v>
      </c>
      <c r="U311" s="61" t="s">
        <v>234</v>
      </c>
      <c r="V311" s="168" t="s">
        <v>234</v>
      </c>
      <c r="W311" s="187" t="s">
        <v>234</v>
      </c>
      <c r="X311" s="61" t="s">
        <v>234</v>
      </c>
      <c r="Y311" s="61" t="s">
        <v>234</v>
      </c>
      <c r="Z311" s="168" t="s">
        <v>234</v>
      </c>
      <c r="AA311" s="187" t="s">
        <v>234</v>
      </c>
      <c r="AB311" s="61" t="s">
        <v>234</v>
      </c>
      <c r="AC311" s="61" t="s">
        <v>234</v>
      </c>
      <c r="AD311" s="168" t="s">
        <v>234</v>
      </c>
      <c r="AE311" s="187" t="s">
        <v>234</v>
      </c>
      <c r="AF311" s="61" t="s">
        <v>234</v>
      </c>
      <c r="AG311" s="61" t="s">
        <v>234</v>
      </c>
      <c r="AH311" s="168" t="s">
        <v>234</v>
      </c>
    </row>
    <row r="312" spans="1:34" x14ac:dyDescent="0.25">
      <c r="A312" s="452"/>
      <c r="B312" s="32" t="s">
        <v>58</v>
      </c>
      <c r="C312" s="256">
        <v>145.38999999999999</v>
      </c>
      <c r="D312" s="35">
        <v>145.88</v>
      </c>
      <c r="E312" s="35">
        <v>142.78</v>
      </c>
      <c r="F312" s="257">
        <v>138.82</v>
      </c>
      <c r="G312" s="256">
        <v>0.69</v>
      </c>
      <c r="H312" s="35">
        <v>0.68</v>
      </c>
      <c r="I312" s="216">
        <v>0.57999999999999996</v>
      </c>
      <c r="J312" s="349">
        <v>0.57999999999999996</v>
      </c>
      <c r="K312" s="315">
        <v>2.99</v>
      </c>
      <c r="L312" s="354">
        <v>3.11</v>
      </c>
      <c r="M312" s="354">
        <v>3.31</v>
      </c>
      <c r="N312" s="318">
        <v>3.58</v>
      </c>
      <c r="O312" s="256">
        <v>6.33</v>
      </c>
      <c r="P312" s="35">
        <v>6.72</v>
      </c>
      <c r="Q312" s="35">
        <v>7.16</v>
      </c>
      <c r="R312" s="257">
        <v>7.56</v>
      </c>
      <c r="S312" s="146" t="s">
        <v>234</v>
      </c>
      <c r="T312" s="61" t="s">
        <v>234</v>
      </c>
      <c r="U312" s="61" t="s">
        <v>234</v>
      </c>
      <c r="V312" s="168" t="s">
        <v>234</v>
      </c>
      <c r="W312" s="187" t="s">
        <v>234</v>
      </c>
      <c r="X312" s="61" t="s">
        <v>234</v>
      </c>
      <c r="Y312" s="61" t="s">
        <v>234</v>
      </c>
      <c r="Z312" s="168" t="s">
        <v>234</v>
      </c>
      <c r="AA312" s="187" t="s">
        <v>234</v>
      </c>
      <c r="AB312" s="61" t="s">
        <v>234</v>
      </c>
      <c r="AC312" s="61" t="s">
        <v>234</v>
      </c>
      <c r="AD312" s="168" t="s">
        <v>234</v>
      </c>
      <c r="AE312" s="187" t="s">
        <v>234</v>
      </c>
      <c r="AF312" s="61" t="s">
        <v>234</v>
      </c>
      <c r="AG312" s="61" t="s">
        <v>234</v>
      </c>
      <c r="AH312" s="168" t="s">
        <v>234</v>
      </c>
    </row>
    <row r="313" spans="1:34" x14ac:dyDescent="0.25">
      <c r="A313" s="452"/>
      <c r="B313" s="32" t="s">
        <v>59</v>
      </c>
      <c r="C313" s="256">
        <v>146.19</v>
      </c>
      <c r="D313" s="35">
        <v>146.66</v>
      </c>
      <c r="E313" s="35">
        <v>143.38999999999999</v>
      </c>
      <c r="F313" s="257">
        <v>139.29</v>
      </c>
      <c r="G313" s="256">
        <v>0.55000000000000004</v>
      </c>
      <c r="H313" s="35">
        <v>0.53</v>
      </c>
      <c r="I313" s="216">
        <v>0.43</v>
      </c>
      <c r="J313" s="349">
        <v>0.34</v>
      </c>
      <c r="K313" s="315">
        <v>3.55</v>
      </c>
      <c r="L313" s="354">
        <v>3.66</v>
      </c>
      <c r="M313" s="354">
        <v>3.76</v>
      </c>
      <c r="N313" s="318">
        <v>3.93</v>
      </c>
      <c r="O313" s="256">
        <v>6.63</v>
      </c>
      <c r="P313" s="35">
        <v>6.96</v>
      </c>
      <c r="Q313" s="35">
        <v>7.17</v>
      </c>
      <c r="R313" s="257">
        <v>7.32</v>
      </c>
      <c r="S313" s="146" t="s">
        <v>234</v>
      </c>
      <c r="T313" s="61" t="s">
        <v>234</v>
      </c>
      <c r="U313" s="61" t="s">
        <v>234</v>
      </c>
      <c r="V313" s="168" t="s">
        <v>234</v>
      </c>
      <c r="W313" s="187" t="s">
        <v>234</v>
      </c>
      <c r="X313" s="61" t="s">
        <v>234</v>
      </c>
      <c r="Y313" s="61" t="s">
        <v>234</v>
      </c>
      <c r="Z313" s="168" t="s">
        <v>234</v>
      </c>
      <c r="AA313" s="187" t="s">
        <v>234</v>
      </c>
      <c r="AB313" s="61" t="s">
        <v>234</v>
      </c>
      <c r="AC313" s="61" t="s">
        <v>234</v>
      </c>
      <c r="AD313" s="168" t="s">
        <v>234</v>
      </c>
      <c r="AE313" s="187" t="s">
        <v>234</v>
      </c>
      <c r="AF313" s="61" t="s">
        <v>234</v>
      </c>
      <c r="AG313" s="61" t="s">
        <v>234</v>
      </c>
      <c r="AH313" s="168" t="s">
        <v>234</v>
      </c>
    </row>
    <row r="314" spans="1:34" x14ac:dyDescent="0.25">
      <c r="A314" s="452"/>
      <c r="B314" s="32" t="s">
        <v>60</v>
      </c>
      <c r="C314" s="256">
        <v>146.76</v>
      </c>
      <c r="D314" s="35">
        <v>147.19</v>
      </c>
      <c r="E314" s="35">
        <v>143.86000000000001</v>
      </c>
      <c r="F314" s="257">
        <v>139.71</v>
      </c>
      <c r="G314" s="256">
        <v>0.39</v>
      </c>
      <c r="H314" s="35">
        <v>0.36</v>
      </c>
      <c r="I314" s="216">
        <v>0.32</v>
      </c>
      <c r="J314" s="349">
        <v>0.3</v>
      </c>
      <c r="K314" s="315">
        <v>3.96</v>
      </c>
      <c r="L314" s="354">
        <v>4.04</v>
      </c>
      <c r="M314" s="354">
        <v>4.09</v>
      </c>
      <c r="N314" s="318">
        <v>4.24</v>
      </c>
      <c r="O314" s="256">
        <v>6.88</v>
      </c>
      <c r="P314" s="35">
        <v>7.14</v>
      </c>
      <c r="Q314" s="35">
        <v>7.19</v>
      </c>
      <c r="R314" s="257">
        <v>7.22</v>
      </c>
      <c r="S314" s="146" t="s">
        <v>234</v>
      </c>
      <c r="T314" s="61" t="s">
        <v>234</v>
      </c>
      <c r="U314" s="61" t="s">
        <v>234</v>
      </c>
      <c r="V314" s="168" t="s">
        <v>234</v>
      </c>
      <c r="W314" s="187" t="s">
        <v>234</v>
      </c>
      <c r="X314" s="61" t="s">
        <v>234</v>
      </c>
      <c r="Y314" s="61" t="s">
        <v>234</v>
      </c>
      <c r="Z314" s="168" t="s">
        <v>234</v>
      </c>
      <c r="AA314" s="187" t="s">
        <v>234</v>
      </c>
      <c r="AB314" s="61" t="s">
        <v>234</v>
      </c>
      <c r="AC314" s="61" t="s">
        <v>234</v>
      </c>
      <c r="AD314" s="168" t="s">
        <v>234</v>
      </c>
      <c r="AE314" s="187" t="s">
        <v>234</v>
      </c>
      <c r="AF314" s="61" t="s">
        <v>234</v>
      </c>
      <c r="AG314" s="61" t="s">
        <v>234</v>
      </c>
      <c r="AH314" s="168" t="s">
        <v>234</v>
      </c>
    </row>
    <row r="315" spans="1:34" ht="15" x14ac:dyDescent="0.25">
      <c r="A315" s="452"/>
      <c r="B315" s="32" t="s">
        <v>61</v>
      </c>
      <c r="C315" s="256">
        <v>147.21</v>
      </c>
      <c r="D315" s="340">
        <v>147.57</v>
      </c>
      <c r="E315" s="35">
        <v>144.16</v>
      </c>
      <c r="F315" s="257">
        <v>139.88999999999999</v>
      </c>
      <c r="G315" s="256">
        <v>0.31</v>
      </c>
      <c r="H315" s="35">
        <v>0.26</v>
      </c>
      <c r="I315" s="216">
        <v>0.21</v>
      </c>
      <c r="J315" s="349">
        <v>0.13</v>
      </c>
      <c r="K315" s="315">
        <v>4.28</v>
      </c>
      <c r="L315" s="354">
        <v>4.3099999999999996</v>
      </c>
      <c r="M315" s="354">
        <v>4.3099999999999996</v>
      </c>
      <c r="N315" s="318">
        <v>4.38</v>
      </c>
      <c r="O315" s="350">
        <v>6.8</v>
      </c>
      <c r="P315" s="35">
        <v>6.94</v>
      </c>
      <c r="Q315" s="35">
        <v>6.88</v>
      </c>
      <c r="R315" s="257">
        <v>6.76</v>
      </c>
      <c r="S315" s="146" t="s">
        <v>234</v>
      </c>
      <c r="T315" s="61" t="s">
        <v>234</v>
      </c>
      <c r="U315" s="61" t="s">
        <v>234</v>
      </c>
      <c r="V315" s="168" t="s">
        <v>234</v>
      </c>
      <c r="W315" s="187" t="s">
        <v>234</v>
      </c>
      <c r="X315" s="61" t="s">
        <v>234</v>
      </c>
      <c r="Y315" s="61" t="s">
        <v>234</v>
      </c>
      <c r="Z315" s="168" t="s">
        <v>234</v>
      </c>
      <c r="AA315" s="187" t="s">
        <v>234</v>
      </c>
      <c r="AB315" s="61" t="s">
        <v>234</v>
      </c>
      <c r="AC315" s="61" t="s">
        <v>234</v>
      </c>
      <c r="AD315" s="168" t="s">
        <v>234</v>
      </c>
      <c r="AE315" s="187" t="s">
        <v>234</v>
      </c>
      <c r="AF315" s="61" t="s">
        <v>234</v>
      </c>
      <c r="AG315" s="61" t="s">
        <v>234</v>
      </c>
      <c r="AH315" s="168" t="s">
        <v>234</v>
      </c>
    </row>
    <row r="316" spans="1:34" ht="15" x14ac:dyDescent="0.25">
      <c r="A316" s="452"/>
      <c r="B316" s="352" t="s">
        <v>62</v>
      </c>
      <c r="C316" s="256">
        <v>147.13</v>
      </c>
      <c r="D316" s="340">
        <v>147.47</v>
      </c>
      <c r="E316" s="35">
        <v>144.13999999999999</v>
      </c>
      <c r="F316" s="257">
        <v>140</v>
      </c>
      <c r="G316" s="256">
        <v>-0.06</v>
      </c>
      <c r="H316" s="35">
        <v>-7.0000000000000007E-2</v>
      </c>
      <c r="I316" s="216">
        <v>-0.01</v>
      </c>
      <c r="J316" s="349">
        <v>0.08</v>
      </c>
      <c r="K316" s="315">
        <v>4.22</v>
      </c>
      <c r="L316" s="354">
        <v>4.24</v>
      </c>
      <c r="M316" s="354">
        <v>4.3</v>
      </c>
      <c r="N316" s="318">
        <v>4.46</v>
      </c>
      <c r="O316" s="350">
        <v>6.01</v>
      </c>
      <c r="P316" s="35">
        <v>6.08</v>
      </c>
      <c r="Q316" s="35">
        <v>6.12</v>
      </c>
      <c r="R316" s="257">
        <v>6.15</v>
      </c>
      <c r="S316" s="146" t="s">
        <v>234</v>
      </c>
      <c r="T316" s="61" t="s">
        <v>234</v>
      </c>
      <c r="U316" s="61" t="s">
        <v>234</v>
      </c>
      <c r="V316" s="168" t="s">
        <v>234</v>
      </c>
      <c r="W316" s="187" t="s">
        <v>234</v>
      </c>
      <c r="X316" s="61" t="s">
        <v>234</v>
      </c>
      <c r="Y316" s="61" t="s">
        <v>234</v>
      </c>
      <c r="Z316" s="168" t="s">
        <v>234</v>
      </c>
      <c r="AA316" s="187" t="s">
        <v>234</v>
      </c>
      <c r="AB316" s="61" t="s">
        <v>234</v>
      </c>
      <c r="AC316" s="61" t="s">
        <v>234</v>
      </c>
      <c r="AD316" s="168" t="s">
        <v>234</v>
      </c>
      <c r="AE316" s="187" t="s">
        <v>234</v>
      </c>
      <c r="AF316" s="61" t="s">
        <v>234</v>
      </c>
      <c r="AG316" s="61" t="s">
        <v>234</v>
      </c>
      <c r="AH316" s="168" t="s">
        <v>234</v>
      </c>
    </row>
    <row r="317" spans="1:34" x14ac:dyDescent="0.25">
      <c r="A317" s="452"/>
      <c r="B317" s="352" t="s">
        <v>63</v>
      </c>
      <c r="C317" s="355">
        <v>147.26</v>
      </c>
      <c r="D317" s="340">
        <v>147.59</v>
      </c>
      <c r="E317" s="340">
        <v>144.47999999999999</v>
      </c>
      <c r="F317" s="356">
        <v>140.52000000000001</v>
      </c>
      <c r="G317" s="355">
        <v>0.09</v>
      </c>
      <c r="H317" s="340">
        <v>0.09</v>
      </c>
      <c r="I317" s="340">
        <v>0.24</v>
      </c>
      <c r="J317" s="356">
        <v>0.37</v>
      </c>
      <c r="K317" s="355">
        <v>4.3099999999999996</v>
      </c>
      <c r="L317" s="340">
        <v>4.33</v>
      </c>
      <c r="M317" s="340">
        <v>4.54</v>
      </c>
      <c r="N317" s="356">
        <v>4.8499999999999996</v>
      </c>
      <c r="O317" s="355">
        <v>5.55</v>
      </c>
      <c r="P317" s="340">
        <v>5.58</v>
      </c>
      <c r="Q317" s="340">
        <v>5.81</v>
      </c>
      <c r="R317" s="356">
        <v>5.98</v>
      </c>
      <c r="S317" s="146" t="s">
        <v>234</v>
      </c>
      <c r="T317" s="61" t="s">
        <v>234</v>
      </c>
      <c r="U317" s="61" t="s">
        <v>234</v>
      </c>
      <c r="V317" s="168" t="s">
        <v>234</v>
      </c>
      <c r="W317" s="187" t="s">
        <v>234</v>
      </c>
      <c r="X317" s="61" t="s">
        <v>234</v>
      </c>
      <c r="Y317" s="61" t="s">
        <v>234</v>
      </c>
      <c r="Z317" s="168" t="s">
        <v>234</v>
      </c>
      <c r="AA317" s="187" t="s">
        <v>234</v>
      </c>
      <c r="AB317" s="61" t="s">
        <v>234</v>
      </c>
      <c r="AC317" s="61" t="s">
        <v>234</v>
      </c>
      <c r="AD317" s="168" t="s">
        <v>234</v>
      </c>
      <c r="AE317" s="187" t="s">
        <v>234</v>
      </c>
      <c r="AF317" s="61" t="s">
        <v>234</v>
      </c>
      <c r="AG317" s="61" t="s">
        <v>234</v>
      </c>
      <c r="AH317" s="168" t="s">
        <v>234</v>
      </c>
    </row>
    <row r="318" spans="1:34" x14ac:dyDescent="0.25">
      <c r="A318" s="452"/>
      <c r="B318" s="352" t="s">
        <v>64</v>
      </c>
      <c r="C318" s="355">
        <v>146.97999999999999</v>
      </c>
      <c r="D318" s="340">
        <v>147.28</v>
      </c>
      <c r="E318" s="340">
        <v>144.29</v>
      </c>
      <c r="F318" s="356">
        <v>140.4</v>
      </c>
      <c r="G318" s="355">
        <v>-0.19</v>
      </c>
      <c r="H318" s="340">
        <v>-0.21</v>
      </c>
      <c r="I318" s="340">
        <v>-0.13</v>
      </c>
      <c r="J318" s="356">
        <v>-0.08</v>
      </c>
      <c r="K318" s="355">
        <v>4.1100000000000003</v>
      </c>
      <c r="L318" s="340">
        <v>4.0999999999999996</v>
      </c>
      <c r="M318" s="340">
        <v>4.41</v>
      </c>
      <c r="N318" s="356">
        <v>4.76</v>
      </c>
      <c r="O318" s="355">
        <v>5.01</v>
      </c>
      <c r="P318" s="340">
        <v>5.05</v>
      </c>
      <c r="Q318" s="340">
        <v>5.4</v>
      </c>
      <c r="R318" s="356">
        <v>5.68</v>
      </c>
      <c r="S318" s="146" t="s">
        <v>234</v>
      </c>
      <c r="T318" s="61" t="s">
        <v>234</v>
      </c>
      <c r="U318" s="61" t="s">
        <v>234</v>
      </c>
      <c r="V318" s="168" t="s">
        <v>234</v>
      </c>
      <c r="W318" s="187" t="s">
        <v>234</v>
      </c>
      <c r="X318" s="61" t="s">
        <v>234</v>
      </c>
      <c r="Y318" s="61" t="s">
        <v>234</v>
      </c>
      <c r="Z318" s="168" t="s">
        <v>234</v>
      </c>
      <c r="AA318" s="187" t="s">
        <v>234</v>
      </c>
      <c r="AB318" s="61" t="s">
        <v>234</v>
      </c>
      <c r="AC318" s="61" t="s">
        <v>234</v>
      </c>
      <c r="AD318" s="168" t="s">
        <v>234</v>
      </c>
      <c r="AE318" s="187" t="s">
        <v>234</v>
      </c>
      <c r="AF318" s="61" t="s">
        <v>234</v>
      </c>
      <c r="AG318" s="61" t="s">
        <v>234</v>
      </c>
      <c r="AH318" s="168" t="s">
        <v>234</v>
      </c>
    </row>
    <row r="319" spans="1:34" x14ac:dyDescent="0.25">
      <c r="A319" s="452"/>
      <c r="B319" s="352" t="s">
        <v>65</v>
      </c>
      <c r="C319" s="355">
        <v>147.37</v>
      </c>
      <c r="D319" s="340">
        <v>147.62</v>
      </c>
      <c r="E319" s="340">
        <v>144.66999999999999</v>
      </c>
      <c r="F319" s="356">
        <v>140.86000000000001</v>
      </c>
      <c r="G319" s="355">
        <v>0.27</v>
      </c>
      <c r="H319" s="340">
        <v>0.23</v>
      </c>
      <c r="I319" s="340">
        <v>0.26</v>
      </c>
      <c r="J319" s="356">
        <v>0.33</v>
      </c>
      <c r="K319" s="355">
        <v>4.3899999999999997</v>
      </c>
      <c r="L319" s="340">
        <v>4.3499999999999996</v>
      </c>
      <c r="M319" s="340">
        <v>4.68</v>
      </c>
      <c r="N319" s="356">
        <v>5.0999999999999996</v>
      </c>
      <c r="O319" s="355">
        <v>4.83</v>
      </c>
      <c r="P319" s="340">
        <v>4.78</v>
      </c>
      <c r="Q319" s="340">
        <v>5.16</v>
      </c>
      <c r="R319" s="356">
        <v>5.59</v>
      </c>
      <c r="S319" s="146" t="s">
        <v>234</v>
      </c>
      <c r="T319" s="61" t="s">
        <v>234</v>
      </c>
      <c r="U319" s="61" t="s">
        <v>234</v>
      </c>
      <c r="V319" s="168" t="s">
        <v>234</v>
      </c>
      <c r="W319" s="187" t="s">
        <v>234</v>
      </c>
      <c r="X319" s="61" t="s">
        <v>234</v>
      </c>
      <c r="Y319" s="61" t="s">
        <v>234</v>
      </c>
      <c r="Z319" s="168" t="s">
        <v>234</v>
      </c>
      <c r="AA319" s="187" t="s">
        <v>234</v>
      </c>
      <c r="AB319" s="61" t="s">
        <v>234</v>
      </c>
      <c r="AC319" s="61" t="s">
        <v>234</v>
      </c>
      <c r="AD319" s="168" t="s">
        <v>234</v>
      </c>
      <c r="AE319" s="187" t="s">
        <v>234</v>
      </c>
      <c r="AF319" s="61" t="s">
        <v>234</v>
      </c>
      <c r="AG319" s="61" t="s">
        <v>234</v>
      </c>
      <c r="AH319" s="168" t="s">
        <v>234</v>
      </c>
    </row>
    <row r="320" spans="1:34" x14ac:dyDescent="0.25">
      <c r="A320" s="452"/>
      <c r="B320" s="347" t="s">
        <v>66</v>
      </c>
      <c r="C320" s="355">
        <v>148.15</v>
      </c>
      <c r="D320" s="340">
        <v>148.4</v>
      </c>
      <c r="E320" s="340">
        <v>145.35</v>
      </c>
      <c r="F320" s="356">
        <v>141.4</v>
      </c>
      <c r="G320" s="355">
        <v>0.53</v>
      </c>
      <c r="H320" s="340">
        <v>0.52</v>
      </c>
      <c r="I320" s="340">
        <v>0.47</v>
      </c>
      <c r="J320" s="356">
        <v>0.39</v>
      </c>
      <c r="K320" s="355">
        <v>4.9400000000000004</v>
      </c>
      <c r="L320" s="340">
        <v>4.8899999999999997</v>
      </c>
      <c r="M320" s="340">
        <v>5.17</v>
      </c>
      <c r="N320" s="356">
        <v>5.51</v>
      </c>
      <c r="O320" s="355">
        <v>4.9400000000000004</v>
      </c>
      <c r="P320" s="340">
        <v>4.8899999999999997</v>
      </c>
      <c r="Q320" s="340">
        <v>5.17</v>
      </c>
      <c r="R320" s="356">
        <v>5.51</v>
      </c>
      <c r="S320" s="207" t="s">
        <v>234</v>
      </c>
      <c r="T320" s="61" t="s">
        <v>234</v>
      </c>
      <c r="U320" s="61" t="s">
        <v>234</v>
      </c>
      <c r="V320" s="36" t="s">
        <v>234</v>
      </c>
      <c r="W320" s="187" t="s">
        <v>234</v>
      </c>
      <c r="X320" s="61" t="s">
        <v>234</v>
      </c>
      <c r="Y320" s="61" t="s">
        <v>234</v>
      </c>
      <c r="Z320" s="168" t="s">
        <v>234</v>
      </c>
      <c r="AA320" s="187" t="s">
        <v>234</v>
      </c>
      <c r="AB320" s="61" t="s">
        <v>234</v>
      </c>
      <c r="AC320" s="61" t="s">
        <v>234</v>
      </c>
      <c r="AD320" s="168" t="s">
        <v>234</v>
      </c>
      <c r="AE320" s="187" t="s">
        <v>234</v>
      </c>
      <c r="AF320" s="61" t="s">
        <v>234</v>
      </c>
      <c r="AG320" s="61" t="s">
        <v>234</v>
      </c>
      <c r="AH320" s="168" t="s">
        <v>234</v>
      </c>
    </row>
    <row r="321" spans="1:34" x14ac:dyDescent="0.25">
      <c r="A321" s="459">
        <v>2025</v>
      </c>
      <c r="B321" s="236" t="s">
        <v>55</v>
      </c>
      <c r="C321" s="225">
        <v>149.62</v>
      </c>
      <c r="D321" s="238">
        <v>149.96</v>
      </c>
      <c r="E321" s="238">
        <v>146.77000000000001</v>
      </c>
      <c r="F321" s="313">
        <v>142.47</v>
      </c>
      <c r="G321" s="311">
        <v>0.99</v>
      </c>
      <c r="H321" s="238">
        <v>1.05</v>
      </c>
      <c r="I321" s="345">
        <v>0.98</v>
      </c>
      <c r="J321" s="348">
        <v>0.76</v>
      </c>
      <c r="K321" s="314">
        <v>0.99</v>
      </c>
      <c r="L321" s="346">
        <v>1.05</v>
      </c>
      <c r="M321" s="346">
        <v>0.98</v>
      </c>
      <c r="N321" s="317">
        <v>0.76</v>
      </c>
      <c r="O321" s="311">
        <v>5.19</v>
      </c>
      <c r="P321" s="238">
        <v>5.09</v>
      </c>
      <c r="Q321" s="238">
        <v>5.2</v>
      </c>
      <c r="R321" s="238">
        <v>5.37</v>
      </c>
      <c r="S321" s="225" t="s">
        <v>234</v>
      </c>
      <c r="T321" s="222" t="s">
        <v>234</v>
      </c>
      <c r="U321" s="222" t="s">
        <v>234</v>
      </c>
      <c r="V321" s="231" t="s">
        <v>234</v>
      </c>
      <c r="W321" s="225" t="s">
        <v>234</v>
      </c>
      <c r="X321" s="222" t="s">
        <v>234</v>
      </c>
      <c r="Y321" s="222" t="s">
        <v>234</v>
      </c>
      <c r="Z321" s="231" t="s">
        <v>234</v>
      </c>
      <c r="AA321" s="225" t="s">
        <v>234</v>
      </c>
      <c r="AB321" s="222" t="s">
        <v>234</v>
      </c>
      <c r="AC321" s="222" t="s">
        <v>234</v>
      </c>
      <c r="AD321" s="231" t="s">
        <v>234</v>
      </c>
      <c r="AE321" s="225" t="s">
        <v>234</v>
      </c>
      <c r="AF321" s="222" t="s">
        <v>234</v>
      </c>
      <c r="AG321" s="222" t="s">
        <v>234</v>
      </c>
      <c r="AH321" s="231" t="s">
        <v>234</v>
      </c>
    </row>
    <row r="322" spans="1:34" ht="15" customHeight="1" x14ac:dyDescent="0.25">
      <c r="A322" s="452"/>
      <c r="B322" s="167" t="s">
        <v>56</v>
      </c>
      <c r="C322" s="256">
        <v>151.08000000000001</v>
      </c>
      <c r="D322" s="35">
        <v>151.38999999999999</v>
      </c>
      <c r="E322" s="35">
        <v>148.37</v>
      </c>
      <c r="F322" s="257">
        <v>144.44</v>
      </c>
      <c r="G322" s="256">
        <v>0.97</v>
      </c>
      <c r="H322" s="35">
        <v>0.95</v>
      </c>
      <c r="I322" s="216">
        <v>1.0900000000000001</v>
      </c>
      <c r="J322" s="349">
        <v>1.38</v>
      </c>
      <c r="K322" s="315">
        <v>1.98</v>
      </c>
      <c r="L322" s="354">
        <v>2.02</v>
      </c>
      <c r="M322" s="354">
        <v>2.08</v>
      </c>
      <c r="N322" s="318">
        <v>2.15</v>
      </c>
      <c r="O322" s="256">
        <v>5.32</v>
      </c>
      <c r="P322" s="35">
        <v>5.18</v>
      </c>
      <c r="Q322" s="35">
        <v>5.24</v>
      </c>
      <c r="R322" s="35">
        <v>5.42</v>
      </c>
      <c r="S322" s="207" t="s">
        <v>234</v>
      </c>
      <c r="T322" s="61" t="s">
        <v>234</v>
      </c>
      <c r="U322" s="61" t="s">
        <v>234</v>
      </c>
      <c r="V322" s="168" t="s">
        <v>234</v>
      </c>
      <c r="W322" s="207" t="s">
        <v>234</v>
      </c>
      <c r="X322" s="61" t="s">
        <v>234</v>
      </c>
      <c r="Y322" s="61" t="s">
        <v>234</v>
      </c>
      <c r="Z322" s="168" t="s">
        <v>234</v>
      </c>
      <c r="AA322" s="207" t="s">
        <v>234</v>
      </c>
      <c r="AB322" s="61" t="s">
        <v>234</v>
      </c>
      <c r="AC322" s="61" t="s">
        <v>234</v>
      </c>
      <c r="AD322" s="168" t="s">
        <v>234</v>
      </c>
      <c r="AE322" s="207" t="s">
        <v>234</v>
      </c>
      <c r="AF322" s="61" t="s">
        <v>234</v>
      </c>
      <c r="AG322" s="61" t="s">
        <v>234</v>
      </c>
      <c r="AH322" s="168" t="s">
        <v>234</v>
      </c>
    </row>
    <row r="323" spans="1:34" ht="15" customHeight="1" x14ac:dyDescent="0.25">
      <c r="A323" s="452"/>
      <c r="B323" s="167" t="s">
        <v>57</v>
      </c>
      <c r="C323" s="256">
        <v>151.88999999999999</v>
      </c>
      <c r="D323" s="35">
        <v>152.22</v>
      </c>
      <c r="E323" s="35">
        <v>149.16</v>
      </c>
      <c r="F323" s="257">
        <v>145.15</v>
      </c>
      <c r="G323" s="256">
        <v>0.54</v>
      </c>
      <c r="H323" s="35">
        <v>0.55000000000000004</v>
      </c>
      <c r="I323" s="216">
        <v>0.53</v>
      </c>
      <c r="J323" s="349">
        <v>0.49</v>
      </c>
      <c r="K323" s="315">
        <v>2.52</v>
      </c>
      <c r="L323" s="354">
        <v>2.57</v>
      </c>
      <c r="M323" s="354">
        <v>2.62</v>
      </c>
      <c r="N323" s="318">
        <v>2.65</v>
      </c>
      <c r="O323" s="256">
        <v>5.19</v>
      </c>
      <c r="P323" s="35">
        <v>5.05</v>
      </c>
      <c r="Q323" s="35">
        <v>5.07</v>
      </c>
      <c r="R323" s="35">
        <v>5.16</v>
      </c>
      <c r="S323" s="207" t="s">
        <v>234</v>
      </c>
      <c r="T323" s="61" t="s">
        <v>234</v>
      </c>
      <c r="U323" s="61" t="s">
        <v>234</v>
      </c>
      <c r="V323" s="168" t="s">
        <v>234</v>
      </c>
      <c r="W323" s="207" t="s">
        <v>234</v>
      </c>
      <c r="X323" s="61" t="s">
        <v>234</v>
      </c>
      <c r="Y323" s="61" t="s">
        <v>234</v>
      </c>
      <c r="Z323" s="168" t="s">
        <v>234</v>
      </c>
      <c r="AA323" s="207" t="s">
        <v>234</v>
      </c>
      <c r="AB323" s="61" t="s">
        <v>234</v>
      </c>
      <c r="AC323" s="61" t="s">
        <v>234</v>
      </c>
      <c r="AD323" s="168" t="s">
        <v>234</v>
      </c>
      <c r="AE323" s="207" t="s">
        <v>234</v>
      </c>
      <c r="AF323" s="61" t="s">
        <v>234</v>
      </c>
      <c r="AG323" s="61" t="s">
        <v>234</v>
      </c>
      <c r="AH323" s="168" t="s">
        <v>234</v>
      </c>
    </row>
    <row r="324" spans="1:34" ht="15" customHeight="1" x14ac:dyDescent="0.25">
      <c r="A324" s="452"/>
      <c r="B324" s="167" t="s">
        <v>58</v>
      </c>
      <c r="C324" s="256">
        <v>152.91</v>
      </c>
      <c r="D324" s="35">
        <v>153.26</v>
      </c>
      <c r="E324" s="35">
        <v>150.11000000000001</v>
      </c>
      <c r="F324" s="257">
        <v>146.18</v>
      </c>
      <c r="G324" s="256">
        <v>0.67</v>
      </c>
      <c r="H324" s="35">
        <v>0.68</v>
      </c>
      <c r="I324" s="216">
        <v>0.64</v>
      </c>
      <c r="J324" s="349">
        <v>0.71</v>
      </c>
      <c r="K324" s="315">
        <v>3.21</v>
      </c>
      <c r="L324" s="354">
        <v>3.28</v>
      </c>
      <c r="M324" s="354">
        <v>3.28</v>
      </c>
      <c r="N324" s="318">
        <v>3.38</v>
      </c>
      <c r="O324" s="256">
        <v>5.17</v>
      </c>
      <c r="P324" s="35">
        <v>5.0599999999999996</v>
      </c>
      <c r="Q324" s="35">
        <v>5.13</v>
      </c>
      <c r="R324" s="35">
        <v>5.3</v>
      </c>
      <c r="S324" s="207" t="s">
        <v>234</v>
      </c>
      <c r="T324" s="61" t="s">
        <v>234</v>
      </c>
      <c r="U324" s="61" t="s">
        <v>234</v>
      </c>
      <c r="V324" s="168" t="s">
        <v>234</v>
      </c>
      <c r="W324" s="260" t="s">
        <v>234</v>
      </c>
      <c r="X324" s="61" t="s">
        <v>234</v>
      </c>
      <c r="Y324" s="61" t="s">
        <v>234</v>
      </c>
      <c r="Z324" s="168" t="s">
        <v>234</v>
      </c>
      <c r="AA324" s="260" t="s">
        <v>234</v>
      </c>
      <c r="AB324" s="61" t="s">
        <v>234</v>
      </c>
      <c r="AC324" s="61" t="s">
        <v>234</v>
      </c>
      <c r="AD324" s="168" t="s">
        <v>234</v>
      </c>
      <c r="AE324" s="260" t="s">
        <v>234</v>
      </c>
      <c r="AF324" s="61" t="s">
        <v>234</v>
      </c>
      <c r="AG324" s="61" t="s">
        <v>234</v>
      </c>
      <c r="AH324" s="168" t="s">
        <v>234</v>
      </c>
    </row>
    <row r="325" spans="1:34" ht="15" customHeight="1" x14ac:dyDescent="0.25">
      <c r="A325" s="452"/>
      <c r="B325" s="167" t="s">
        <v>59</v>
      </c>
      <c r="C325" s="256">
        <v>153.56</v>
      </c>
      <c r="D325" s="35">
        <v>153.87</v>
      </c>
      <c r="E325" s="35">
        <v>150.61000000000001</v>
      </c>
      <c r="F325" s="257">
        <v>146.51</v>
      </c>
      <c r="G325" s="256">
        <v>0.42</v>
      </c>
      <c r="H325" s="35">
        <v>0.4</v>
      </c>
      <c r="I325" s="216">
        <v>0.33</v>
      </c>
      <c r="J325" s="349">
        <v>0.23</v>
      </c>
      <c r="K325" s="315">
        <v>3.65</v>
      </c>
      <c r="L325" s="354">
        <v>3.68</v>
      </c>
      <c r="M325" s="354">
        <v>3.62</v>
      </c>
      <c r="N325" s="318">
        <v>3.61</v>
      </c>
      <c r="O325" s="256">
        <v>5.04</v>
      </c>
      <c r="P325" s="35">
        <v>4.91</v>
      </c>
      <c r="Q325" s="35">
        <v>5.03</v>
      </c>
      <c r="R325" s="35">
        <v>5.18</v>
      </c>
      <c r="S325" s="207" t="s">
        <v>234</v>
      </c>
      <c r="T325" s="61" t="s">
        <v>234</v>
      </c>
      <c r="U325" s="61" t="s">
        <v>234</v>
      </c>
      <c r="V325" s="168" t="s">
        <v>234</v>
      </c>
      <c r="W325" s="260" t="s">
        <v>234</v>
      </c>
      <c r="X325" s="61" t="s">
        <v>234</v>
      </c>
      <c r="Y325" s="61" t="s">
        <v>234</v>
      </c>
      <c r="Z325" s="168" t="s">
        <v>234</v>
      </c>
      <c r="AA325" s="260" t="s">
        <v>234</v>
      </c>
      <c r="AB325" s="61" t="s">
        <v>234</v>
      </c>
      <c r="AC325" s="61" t="s">
        <v>234</v>
      </c>
      <c r="AD325" s="168" t="s">
        <v>234</v>
      </c>
      <c r="AE325" s="260" t="s">
        <v>234</v>
      </c>
      <c r="AF325" s="61" t="s">
        <v>234</v>
      </c>
      <c r="AG325" s="61" t="s">
        <v>234</v>
      </c>
      <c r="AH325" s="168" t="s">
        <v>234</v>
      </c>
    </row>
    <row r="326" spans="1:34" ht="15" customHeight="1" x14ac:dyDescent="0.25">
      <c r="A326" s="452"/>
      <c r="B326" s="167" t="s">
        <v>60</v>
      </c>
      <c r="C326" s="256">
        <v>153.69999999999999</v>
      </c>
      <c r="D326" s="35">
        <v>153.97999999999999</v>
      </c>
      <c r="E326" s="35">
        <v>150.75</v>
      </c>
      <c r="F326" s="257">
        <v>146.72</v>
      </c>
      <c r="G326" s="256">
        <v>0.1</v>
      </c>
      <c r="H326" s="35">
        <v>0.08</v>
      </c>
      <c r="I326" s="383">
        <v>0.09</v>
      </c>
      <c r="J326" s="384">
        <v>0.14000000000000001</v>
      </c>
      <c r="K326" s="387">
        <v>3.75</v>
      </c>
      <c r="L326" s="388">
        <v>3.76</v>
      </c>
      <c r="M326" s="388">
        <v>3.72</v>
      </c>
      <c r="N326" s="389">
        <v>3.76</v>
      </c>
      <c r="O326" s="256">
        <v>4.7300000000000004</v>
      </c>
      <c r="P326" s="35">
        <v>4.62</v>
      </c>
      <c r="Q326" s="35">
        <v>4.79</v>
      </c>
      <c r="R326" s="35">
        <v>5.0199999999999996</v>
      </c>
      <c r="S326" s="207" t="s">
        <v>234</v>
      </c>
      <c r="T326" s="61" t="s">
        <v>234</v>
      </c>
      <c r="U326" s="61" t="s">
        <v>234</v>
      </c>
      <c r="V326" s="168" t="s">
        <v>234</v>
      </c>
      <c r="W326" s="260" t="s">
        <v>234</v>
      </c>
      <c r="X326" s="61" t="s">
        <v>234</v>
      </c>
      <c r="Y326" s="61" t="s">
        <v>234</v>
      </c>
      <c r="Z326" s="168" t="s">
        <v>234</v>
      </c>
      <c r="AA326" s="260" t="s">
        <v>234</v>
      </c>
      <c r="AB326" s="61" t="s">
        <v>234</v>
      </c>
      <c r="AC326" s="61" t="s">
        <v>234</v>
      </c>
      <c r="AD326" s="168" t="s">
        <v>234</v>
      </c>
      <c r="AE326" s="260" t="s">
        <v>234</v>
      </c>
      <c r="AF326" s="61" t="s">
        <v>234</v>
      </c>
      <c r="AG326" s="61" t="s">
        <v>234</v>
      </c>
      <c r="AH326" s="168" t="s">
        <v>234</v>
      </c>
    </row>
    <row r="327" spans="1:34" ht="15.75" customHeight="1" x14ac:dyDescent="0.25">
      <c r="A327" s="452"/>
      <c r="B327" s="167" t="s">
        <v>61</v>
      </c>
      <c r="C327" s="256">
        <v>154.18</v>
      </c>
      <c r="D327" s="35">
        <v>154.47</v>
      </c>
      <c r="E327" s="35">
        <v>151.18</v>
      </c>
      <c r="F327" s="257">
        <v>147.07</v>
      </c>
      <c r="G327" s="256">
        <v>0.31</v>
      </c>
      <c r="H327" s="35">
        <v>0.31</v>
      </c>
      <c r="I327" s="216">
        <v>0.28000000000000003</v>
      </c>
      <c r="J327" s="349">
        <v>0.24</v>
      </c>
      <c r="K327" s="315">
        <v>4.07</v>
      </c>
      <c r="L327" s="354">
        <v>4.09</v>
      </c>
      <c r="M327" s="354">
        <v>4.01</v>
      </c>
      <c r="N327" s="318">
        <v>4.01</v>
      </c>
      <c r="O327" s="256">
        <v>4.7300000000000004</v>
      </c>
      <c r="P327" s="35">
        <v>4.68</v>
      </c>
      <c r="Q327" s="35">
        <v>4.87</v>
      </c>
      <c r="R327" s="35">
        <v>5.13</v>
      </c>
      <c r="S327" s="207" t="s">
        <v>234</v>
      </c>
      <c r="T327" s="61" t="s">
        <v>234</v>
      </c>
      <c r="U327" s="61" t="s">
        <v>234</v>
      </c>
      <c r="V327" s="168" t="s">
        <v>234</v>
      </c>
      <c r="W327" s="260" t="s">
        <v>234</v>
      </c>
      <c r="X327" s="61" t="s">
        <v>234</v>
      </c>
      <c r="Y327" s="61" t="s">
        <v>234</v>
      </c>
      <c r="Z327" s="168" t="s">
        <v>234</v>
      </c>
      <c r="AA327" s="260" t="s">
        <v>234</v>
      </c>
      <c r="AB327" s="61" t="s">
        <v>234</v>
      </c>
      <c r="AC327" s="61" t="s">
        <v>234</v>
      </c>
      <c r="AD327" s="168" t="s">
        <v>234</v>
      </c>
      <c r="AE327" s="260" t="s">
        <v>234</v>
      </c>
      <c r="AF327" s="61" t="s">
        <v>234</v>
      </c>
      <c r="AG327" s="61" t="s">
        <v>234</v>
      </c>
      <c r="AH327" s="168" t="s">
        <v>234</v>
      </c>
    </row>
    <row r="328" spans="1:34" ht="15" customHeight="1" x14ac:dyDescent="0.25">
      <c r="A328" s="452"/>
      <c r="B328" s="167" t="s">
        <v>62</v>
      </c>
      <c r="C328" s="256">
        <v>154.52000000000001</v>
      </c>
      <c r="D328" s="35">
        <v>154.79</v>
      </c>
      <c r="E328" s="35">
        <v>151.47999999999999</v>
      </c>
      <c r="F328" s="257">
        <v>147.26</v>
      </c>
      <c r="G328" s="256">
        <v>0.22</v>
      </c>
      <c r="H328" s="35">
        <v>0.21</v>
      </c>
      <c r="I328" s="216">
        <v>0.2</v>
      </c>
      <c r="J328" s="349">
        <v>0.13</v>
      </c>
      <c r="K328" s="315">
        <v>4.3</v>
      </c>
      <c r="L328" s="217">
        <v>4.3099999999999996</v>
      </c>
      <c r="M328" s="217">
        <v>4.22</v>
      </c>
      <c r="N328" s="390">
        <v>4.1500000000000004</v>
      </c>
      <c r="O328" s="256">
        <v>5.0199999999999996</v>
      </c>
      <c r="P328" s="35">
        <v>4.97</v>
      </c>
      <c r="Q328" s="35">
        <v>5.09</v>
      </c>
      <c r="R328" s="35">
        <v>5.19</v>
      </c>
      <c r="S328" s="207" t="s">
        <v>234</v>
      </c>
      <c r="T328" s="61" t="s">
        <v>234</v>
      </c>
      <c r="U328" s="61" t="s">
        <v>234</v>
      </c>
      <c r="V328" s="168" t="s">
        <v>234</v>
      </c>
      <c r="W328" s="260" t="s">
        <v>234</v>
      </c>
      <c r="X328" s="61" t="s">
        <v>234</v>
      </c>
      <c r="Y328" s="61" t="s">
        <v>234</v>
      </c>
      <c r="Z328" s="168" t="s">
        <v>234</v>
      </c>
      <c r="AA328" s="260" t="s">
        <v>234</v>
      </c>
      <c r="AB328" s="61" t="s">
        <v>234</v>
      </c>
      <c r="AC328" s="61" t="s">
        <v>234</v>
      </c>
      <c r="AD328" s="168" t="s">
        <v>234</v>
      </c>
      <c r="AE328" s="260" t="s">
        <v>234</v>
      </c>
      <c r="AF328" s="61" t="s">
        <v>234</v>
      </c>
      <c r="AG328" s="61" t="s">
        <v>234</v>
      </c>
      <c r="AH328" s="168" t="s">
        <v>234</v>
      </c>
    </row>
    <row r="329" spans="1:34" ht="15" customHeight="1" x14ac:dyDescent="0.25">
      <c r="A329" s="453"/>
      <c r="B329" s="47" t="s">
        <v>63</v>
      </c>
      <c r="C329" s="41">
        <v>154.91999999999999</v>
      </c>
      <c r="D329" s="39">
        <v>155.19999999999999</v>
      </c>
      <c r="E329" s="39">
        <v>151.96</v>
      </c>
      <c r="F329" s="42">
        <v>147.82</v>
      </c>
      <c r="G329" s="41">
        <v>0.26</v>
      </c>
      <c r="H329" s="39">
        <v>0.26</v>
      </c>
      <c r="I329" s="385">
        <v>0.31</v>
      </c>
      <c r="J329" s="386">
        <v>0.38</v>
      </c>
      <c r="K329" s="391">
        <v>4.57</v>
      </c>
      <c r="L329" s="392">
        <v>4.58</v>
      </c>
      <c r="M329" s="392">
        <v>4.55</v>
      </c>
      <c r="N329" s="393">
        <v>4.54</v>
      </c>
      <c r="O329" s="41">
        <v>5.21</v>
      </c>
      <c r="P329" s="39">
        <v>5.15</v>
      </c>
      <c r="Q329" s="39">
        <v>5.17</v>
      </c>
      <c r="R329" s="39">
        <v>5.2</v>
      </c>
      <c r="S329" s="208" t="s">
        <v>234</v>
      </c>
      <c r="T329" s="27" t="s">
        <v>234</v>
      </c>
      <c r="U329" s="27" t="s">
        <v>234</v>
      </c>
      <c r="V329" s="33" t="s">
        <v>234</v>
      </c>
      <c r="W329" s="38" t="s">
        <v>234</v>
      </c>
      <c r="X329" s="27" t="s">
        <v>234</v>
      </c>
      <c r="Y329" s="27" t="s">
        <v>234</v>
      </c>
      <c r="Z329" s="33" t="s">
        <v>234</v>
      </c>
      <c r="AA329" s="38" t="s">
        <v>234</v>
      </c>
      <c r="AB329" s="27" t="s">
        <v>234</v>
      </c>
      <c r="AC329" s="27" t="s">
        <v>234</v>
      </c>
      <c r="AD329" s="33" t="s">
        <v>234</v>
      </c>
      <c r="AE329" s="38" t="s">
        <v>234</v>
      </c>
      <c r="AF329" s="27" t="s">
        <v>234</v>
      </c>
      <c r="AG329" s="27" t="s">
        <v>234</v>
      </c>
      <c r="AH329" s="33" t="s">
        <v>234</v>
      </c>
    </row>
    <row r="330" spans="1:34" x14ac:dyDescent="0.25">
      <c r="I330" s="216"/>
      <c r="J330" s="216"/>
      <c r="K330" s="216"/>
      <c r="L330" s="217"/>
      <c r="M330" s="217"/>
      <c r="N330" s="217"/>
      <c r="O330" s="217"/>
    </row>
    <row r="331" spans="1:34" x14ac:dyDescent="0.25">
      <c r="A331" s="32" t="s">
        <v>67</v>
      </c>
      <c r="I331" s="216"/>
      <c r="J331" s="216"/>
      <c r="K331" s="216"/>
      <c r="L331" s="217"/>
      <c r="M331" s="217"/>
      <c r="N331" s="217"/>
      <c r="O331" s="217"/>
    </row>
    <row r="332" spans="1:34" x14ac:dyDescent="0.25">
      <c r="I332" s="216"/>
      <c r="J332" s="216"/>
      <c r="K332" s="216"/>
      <c r="L332" s="217"/>
      <c r="M332" s="217"/>
      <c r="N332" s="217"/>
      <c r="O332" s="217"/>
    </row>
    <row r="333" spans="1:34" x14ac:dyDescent="0.25">
      <c r="I333" s="216"/>
      <c r="J333" s="216"/>
      <c r="K333" s="216"/>
      <c r="L333" s="217"/>
      <c r="M333" s="217"/>
      <c r="N333" s="217"/>
      <c r="O333" s="217"/>
    </row>
    <row r="334" spans="1:34" ht="13.5" thickBot="1" x14ac:dyDescent="0.3">
      <c r="I334" s="216"/>
      <c r="J334" s="216"/>
      <c r="K334" s="216"/>
      <c r="L334" s="217"/>
      <c r="M334" s="217"/>
      <c r="N334" s="217"/>
      <c r="O334" s="217"/>
    </row>
    <row r="335" spans="1:34" ht="13.5" thickBot="1" x14ac:dyDescent="0.3">
      <c r="I335" s="216"/>
      <c r="J335" s="216"/>
      <c r="K335" s="216"/>
      <c r="L335" s="217"/>
      <c r="M335" s="217"/>
      <c r="N335" s="217"/>
      <c r="O335" s="217"/>
      <c r="AD335" s="378"/>
    </row>
    <row r="338" spans="5:8" x14ac:dyDescent="0.25">
      <c r="E338" s="216"/>
      <c r="F338" s="216"/>
      <c r="G338" s="216"/>
      <c r="H338" s="217"/>
    </row>
    <row r="339" spans="5:8" x14ac:dyDescent="0.25">
      <c r="E339" s="216"/>
      <c r="F339" s="216"/>
      <c r="G339" s="216"/>
      <c r="H339" s="217"/>
    </row>
    <row r="340" spans="5:8" x14ac:dyDescent="0.25">
      <c r="E340" s="216"/>
      <c r="F340" s="216"/>
      <c r="G340" s="216"/>
      <c r="H340" s="217"/>
    </row>
    <row r="341" spans="5:8" x14ac:dyDescent="0.25">
      <c r="E341" s="216"/>
      <c r="F341" s="216"/>
      <c r="G341" s="216"/>
      <c r="H341" s="217"/>
    </row>
  </sheetData>
  <mergeCells count="46">
    <mergeCell ref="A182:A193"/>
    <mergeCell ref="A194:A205"/>
    <mergeCell ref="A158:A169"/>
    <mergeCell ref="A74:A85"/>
    <mergeCell ref="A98:A109"/>
    <mergeCell ref="A110:A121"/>
    <mergeCell ref="A122:A133"/>
    <mergeCell ref="A134:A145"/>
    <mergeCell ref="A146:A157"/>
    <mergeCell ref="A86:A97"/>
    <mergeCell ref="A26:A37"/>
    <mergeCell ref="A38:A49"/>
    <mergeCell ref="A50:A61"/>
    <mergeCell ref="A62:A73"/>
    <mergeCell ref="A170:A181"/>
    <mergeCell ref="AE11:AH11"/>
    <mergeCell ref="A10:A12"/>
    <mergeCell ref="B10:B12"/>
    <mergeCell ref="AA11:AD11"/>
    <mergeCell ref="A14:A25"/>
    <mergeCell ref="A321:A329"/>
    <mergeCell ref="A2:AH2"/>
    <mergeCell ref="A3:AH3"/>
    <mergeCell ref="A4:AH4"/>
    <mergeCell ref="A5:AH5"/>
    <mergeCell ref="A7:AH7"/>
    <mergeCell ref="A8:AH8"/>
    <mergeCell ref="A9:AH9"/>
    <mergeCell ref="C10:R10"/>
    <mergeCell ref="S10:AH10"/>
    <mergeCell ref="C11:F11"/>
    <mergeCell ref="G11:J11"/>
    <mergeCell ref="K11:N11"/>
    <mergeCell ref="O11:R11"/>
    <mergeCell ref="S11:V11"/>
    <mergeCell ref="W11:Z11"/>
    <mergeCell ref="A309:A320"/>
    <mergeCell ref="A273:A284"/>
    <mergeCell ref="A285:A296"/>
    <mergeCell ref="A261:A272"/>
    <mergeCell ref="A297:A308"/>
    <mergeCell ref="A206:A217"/>
    <mergeCell ref="A242:A253"/>
    <mergeCell ref="A254:A260"/>
    <mergeCell ref="A218:A229"/>
    <mergeCell ref="A230:A241"/>
  </mergeCells>
  <phoneticPr fontId="62"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223"/>
  <sheetViews>
    <sheetView showGridLines="0" zoomScale="109" zoomScaleNormal="120" zoomScaleSheetLayoutView="82" zoomScalePageLayoutView="90" workbookViewId="0">
      <pane xSplit="2" ySplit="12" topLeftCell="C203" activePane="bottomRight" state="frozen"/>
      <selection activeCell="P165" sqref="P165"/>
      <selection pane="topRight" activeCell="P165" sqref="P165"/>
      <selection pane="bottomLeft" activeCell="P165" sqref="P165"/>
      <selection pane="bottomRight" activeCell="O209" sqref="O209"/>
    </sheetView>
  </sheetViews>
  <sheetFormatPr baseColWidth="10" defaultColWidth="10.85546875" defaultRowHeight="12.75" x14ac:dyDescent="0.25"/>
  <cols>
    <col min="1" max="1" width="14.42578125" style="32" customWidth="1"/>
    <col min="2" max="2" width="11.42578125" style="32" customWidth="1"/>
    <col min="3" max="3" width="9" style="35" customWidth="1"/>
    <col min="4" max="4" width="13" style="35" customWidth="1"/>
    <col min="5" max="5" width="13.28515625" style="35" customWidth="1"/>
    <col min="6" max="6" width="11.7109375" style="35" customWidth="1"/>
    <col min="7" max="7" width="19.42578125" style="35" customWidth="1"/>
    <col min="8" max="8" width="18.7109375" style="35" customWidth="1"/>
    <col min="9" max="10" width="10.42578125" style="35" customWidth="1"/>
    <col min="11" max="11" width="16.28515625" style="35" customWidth="1"/>
    <col min="12" max="12" width="11.85546875" style="35" customWidth="1"/>
    <col min="13" max="13" width="12" style="35" customWidth="1"/>
    <col min="14" max="14" width="14" style="35" customWidth="1"/>
    <col min="15" max="15" width="17.7109375" style="35" customWidth="1"/>
    <col min="16" max="16" width="7.85546875" style="35" customWidth="1"/>
    <col min="17" max="17" width="15" style="35" customWidth="1"/>
    <col min="18" max="18" width="13.42578125" style="35" customWidth="1"/>
    <col min="19" max="19" width="14.42578125" style="35" customWidth="1"/>
    <col min="20" max="20" width="15.140625" style="35" customWidth="1"/>
    <col min="21" max="21" width="19.7109375" style="35" customWidth="1"/>
    <col min="22" max="22" width="14.28515625" style="35" customWidth="1"/>
    <col min="23" max="27" width="14.42578125" style="35" customWidth="1"/>
    <col min="28" max="28" width="11.85546875" style="35" customWidth="1"/>
    <col min="29" max="29" width="10.42578125" style="35" customWidth="1"/>
    <col min="30" max="30" width="15" style="35" customWidth="1"/>
    <col min="31" max="31" width="13.42578125" style="35" customWidth="1"/>
    <col min="32" max="32" width="14.42578125" style="35" customWidth="1"/>
    <col min="33" max="33" width="10.7109375" style="35" customWidth="1"/>
    <col min="34" max="34" width="14.42578125" style="35" customWidth="1"/>
    <col min="35" max="35" width="14.28515625" style="35" customWidth="1"/>
    <col min="36" max="36" width="15.7109375" style="35" customWidth="1"/>
    <col min="37" max="40" width="14.42578125" style="35" customWidth="1"/>
    <col min="41" max="41" width="11.85546875" style="35" customWidth="1"/>
    <col min="42" max="42" width="8.140625" style="35" customWidth="1"/>
    <col min="43" max="43" width="16.85546875" style="35" customWidth="1"/>
    <col min="44" max="44" width="18.42578125" style="35" customWidth="1"/>
    <col min="45" max="45" width="16.28515625" style="35" customWidth="1"/>
    <col min="46" max="46" width="20.42578125" style="35" customWidth="1"/>
    <col min="47" max="47" width="21.42578125" style="35" customWidth="1"/>
    <col min="48" max="49" width="10.42578125" style="35" customWidth="1"/>
    <col min="50" max="50" width="18.140625" style="35" customWidth="1"/>
    <col min="51" max="51" width="17.140625" style="35" customWidth="1"/>
    <col min="52" max="52" width="10.42578125" style="35" customWidth="1"/>
    <col min="53" max="53" width="14.42578125" style="35" customWidth="1"/>
    <col min="54" max="54" width="15.7109375" style="35" customWidth="1"/>
    <col min="55" max="16384" width="10.85546875" style="32"/>
  </cols>
  <sheetData>
    <row r="1" spans="1:54" x14ac:dyDescent="0.25">
      <c r="A1" s="30"/>
      <c r="B1" s="31"/>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row>
    <row r="2" spans="1:54" s="48" customFormat="1" ht="15" x14ac:dyDescent="0.25">
      <c r="A2" s="423" t="s">
        <v>46</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c r="AY2" s="424"/>
      <c r="AZ2" s="424"/>
      <c r="BA2" s="424"/>
      <c r="BB2" s="425"/>
    </row>
    <row r="3" spans="1:54" s="48" customFormat="1" ht="15" x14ac:dyDescent="0.25">
      <c r="A3" s="426" t="s">
        <v>47</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8"/>
    </row>
    <row r="4" spans="1:54" s="48" customFormat="1" ht="15" x14ac:dyDescent="0.25">
      <c r="A4" s="426" t="s">
        <v>15</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28"/>
    </row>
    <row r="5" spans="1:54" s="48" customFormat="1" ht="15" x14ac:dyDescent="0.25">
      <c r="A5" s="426" t="s">
        <v>48</v>
      </c>
      <c r="B5" s="427"/>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c r="AP5" s="427"/>
      <c r="AQ5" s="427"/>
      <c r="AR5" s="427"/>
      <c r="AS5" s="427"/>
      <c r="AT5" s="427"/>
      <c r="AU5" s="427"/>
      <c r="AV5" s="427"/>
      <c r="AW5" s="427"/>
      <c r="AX5" s="427"/>
      <c r="AY5" s="427"/>
      <c r="AZ5" s="427"/>
      <c r="BA5" s="427"/>
      <c r="BB5" s="428"/>
    </row>
    <row r="6" spans="1:54" s="48" customFormat="1" ht="15" x14ac:dyDescent="0.25">
      <c r="A6" s="49"/>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1"/>
    </row>
    <row r="7" spans="1:54" s="48" customFormat="1" ht="12.75" customHeight="1" x14ac:dyDescent="0.25">
      <c r="A7" s="429" t="s">
        <v>71</v>
      </c>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0"/>
      <c r="AZ7" s="430"/>
      <c r="BA7" s="430"/>
      <c r="BB7" s="431"/>
    </row>
    <row r="8" spans="1:54" s="48" customFormat="1" ht="12.75" customHeight="1" x14ac:dyDescent="0.25">
      <c r="A8" s="429" t="s">
        <v>235</v>
      </c>
      <c r="B8" s="430"/>
      <c r="C8" s="430"/>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c r="AM8" s="430"/>
      <c r="AN8" s="430"/>
      <c r="AO8" s="430"/>
      <c r="AP8" s="430"/>
      <c r="AQ8" s="430"/>
      <c r="AR8" s="430"/>
      <c r="AS8" s="430"/>
      <c r="AT8" s="430"/>
      <c r="AU8" s="430"/>
      <c r="AV8" s="430"/>
      <c r="AW8" s="430"/>
      <c r="AX8" s="430"/>
      <c r="AY8" s="430"/>
      <c r="AZ8" s="430"/>
      <c r="BA8" s="430"/>
      <c r="BB8" s="431"/>
    </row>
    <row r="9" spans="1:54" s="48" customFormat="1" ht="15" x14ac:dyDescent="0.25">
      <c r="A9" s="490" t="s">
        <v>258</v>
      </c>
      <c r="B9" s="491"/>
      <c r="C9" s="491"/>
      <c r="D9" s="491"/>
      <c r="E9" s="491"/>
      <c r="F9" s="491"/>
      <c r="G9" s="491"/>
      <c r="H9" s="491"/>
      <c r="I9" s="491"/>
      <c r="J9" s="491"/>
      <c r="K9" s="491"/>
      <c r="L9" s="491"/>
      <c r="M9" s="491"/>
      <c r="N9" s="491"/>
      <c r="O9" s="491"/>
      <c r="P9" s="491"/>
      <c r="Q9" s="491"/>
      <c r="R9" s="491"/>
      <c r="S9" s="491"/>
      <c r="T9" s="491"/>
      <c r="U9" s="491"/>
      <c r="V9" s="491"/>
      <c r="W9" s="491"/>
      <c r="X9" s="491"/>
      <c r="Y9" s="491"/>
      <c r="Z9" s="491"/>
      <c r="AA9" s="491"/>
      <c r="AB9" s="491"/>
      <c r="AC9" s="491"/>
      <c r="AD9" s="491"/>
      <c r="AE9" s="491"/>
      <c r="AF9" s="491"/>
      <c r="AG9" s="491"/>
      <c r="AH9" s="491"/>
      <c r="AI9" s="491"/>
      <c r="AJ9" s="491"/>
      <c r="AK9" s="491"/>
      <c r="AL9" s="491"/>
      <c r="AM9" s="491"/>
      <c r="AN9" s="491"/>
      <c r="AO9" s="491"/>
      <c r="AP9" s="491"/>
      <c r="AQ9" s="491"/>
      <c r="AR9" s="491"/>
      <c r="AS9" s="491"/>
      <c r="AT9" s="491"/>
      <c r="AU9" s="491"/>
      <c r="AV9" s="491"/>
      <c r="AW9" s="491"/>
      <c r="AX9" s="491"/>
      <c r="AY9" s="491"/>
      <c r="AZ9" s="491"/>
      <c r="BA9" s="491"/>
      <c r="BB9" s="492"/>
    </row>
    <row r="10" spans="1:54" s="48" customFormat="1" ht="15.75" thickBot="1" x14ac:dyDescent="0.3">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row>
    <row r="11" spans="1:54" s="48" customFormat="1" ht="17.25" customHeight="1" thickBot="1" x14ac:dyDescent="0.3">
      <c r="A11" s="473" t="s">
        <v>86</v>
      </c>
      <c r="B11" s="486" t="s">
        <v>77</v>
      </c>
      <c r="C11" s="488" t="s">
        <v>72</v>
      </c>
      <c r="D11" s="493" t="s">
        <v>73</v>
      </c>
      <c r="E11" s="494"/>
      <c r="F11" s="494"/>
      <c r="G11" s="494"/>
      <c r="H11" s="494"/>
      <c r="I11" s="494"/>
      <c r="J11" s="494"/>
      <c r="K11" s="494"/>
      <c r="L11" s="494"/>
      <c r="M11" s="494"/>
      <c r="N11" s="494"/>
      <c r="O11" s="488"/>
      <c r="P11" s="493" t="s">
        <v>90</v>
      </c>
      <c r="Q11" s="494"/>
      <c r="R11" s="494"/>
      <c r="S11" s="494"/>
      <c r="T11" s="494"/>
      <c r="U11" s="494"/>
      <c r="V11" s="494"/>
      <c r="W11" s="494"/>
      <c r="X11" s="494"/>
      <c r="Y11" s="494"/>
      <c r="Z11" s="494"/>
      <c r="AA11" s="494"/>
      <c r="AB11" s="488"/>
      <c r="AC11" s="493" t="s">
        <v>69</v>
      </c>
      <c r="AD11" s="494"/>
      <c r="AE11" s="494"/>
      <c r="AF11" s="494"/>
      <c r="AG11" s="494"/>
      <c r="AH11" s="494"/>
      <c r="AI11" s="494"/>
      <c r="AJ11" s="494"/>
      <c r="AK11" s="494"/>
      <c r="AL11" s="494"/>
      <c r="AM11" s="494"/>
      <c r="AN11" s="494"/>
      <c r="AO11" s="488"/>
      <c r="AP11" s="493" t="s">
        <v>70</v>
      </c>
      <c r="AQ11" s="494"/>
      <c r="AR11" s="494"/>
      <c r="AS11" s="494"/>
      <c r="AT11" s="494"/>
      <c r="AU11" s="494"/>
      <c r="AV11" s="494"/>
      <c r="AW11" s="494"/>
      <c r="AX11" s="494"/>
      <c r="AY11" s="494"/>
      <c r="AZ11" s="494"/>
      <c r="BA11" s="494"/>
      <c r="BB11" s="488"/>
    </row>
    <row r="12" spans="1:54" s="48" customFormat="1" ht="85.5" customHeight="1" thickBot="1" x14ac:dyDescent="0.3">
      <c r="A12" s="475"/>
      <c r="B12" s="487"/>
      <c r="C12" s="489"/>
      <c r="D12" s="200" t="s">
        <v>119</v>
      </c>
      <c r="E12" s="201" t="s">
        <v>120</v>
      </c>
      <c r="F12" s="201" t="s">
        <v>121</v>
      </c>
      <c r="G12" s="201" t="s">
        <v>122</v>
      </c>
      <c r="H12" s="201" t="s">
        <v>123</v>
      </c>
      <c r="I12" s="201" t="s">
        <v>75</v>
      </c>
      <c r="J12" s="201" t="s">
        <v>76</v>
      </c>
      <c r="K12" s="202" t="s">
        <v>124</v>
      </c>
      <c r="L12" s="202" t="s">
        <v>125</v>
      </c>
      <c r="M12" s="202" t="s">
        <v>91</v>
      </c>
      <c r="N12" s="202" t="s">
        <v>126</v>
      </c>
      <c r="O12" s="203" t="s">
        <v>127</v>
      </c>
      <c r="P12" s="200" t="s">
        <v>72</v>
      </c>
      <c r="Q12" s="201" t="s">
        <v>119</v>
      </c>
      <c r="R12" s="201" t="s">
        <v>120</v>
      </c>
      <c r="S12" s="201" t="s">
        <v>121</v>
      </c>
      <c r="T12" s="201" t="s">
        <v>122</v>
      </c>
      <c r="U12" s="201" t="s">
        <v>123</v>
      </c>
      <c r="V12" s="201" t="s">
        <v>75</v>
      </c>
      <c r="W12" s="201" t="s">
        <v>76</v>
      </c>
      <c r="X12" s="202" t="s">
        <v>124</v>
      </c>
      <c r="Y12" s="202" t="s">
        <v>125</v>
      </c>
      <c r="Z12" s="202" t="s">
        <v>91</v>
      </c>
      <c r="AA12" s="202" t="s">
        <v>126</v>
      </c>
      <c r="AB12" s="203" t="s">
        <v>127</v>
      </c>
      <c r="AC12" s="200" t="s">
        <v>72</v>
      </c>
      <c r="AD12" s="201" t="s">
        <v>119</v>
      </c>
      <c r="AE12" s="201" t="s">
        <v>120</v>
      </c>
      <c r="AF12" s="201" t="s">
        <v>121</v>
      </c>
      <c r="AG12" s="201" t="s">
        <v>122</v>
      </c>
      <c r="AH12" s="201" t="s">
        <v>123</v>
      </c>
      <c r="AI12" s="201" t="s">
        <v>75</v>
      </c>
      <c r="AJ12" s="201" t="s">
        <v>76</v>
      </c>
      <c r="AK12" s="202" t="s">
        <v>124</v>
      </c>
      <c r="AL12" s="202" t="s">
        <v>125</v>
      </c>
      <c r="AM12" s="202" t="s">
        <v>91</v>
      </c>
      <c r="AN12" s="202" t="s">
        <v>126</v>
      </c>
      <c r="AO12" s="203" t="s">
        <v>127</v>
      </c>
      <c r="AP12" s="200" t="s">
        <v>72</v>
      </c>
      <c r="AQ12" s="201" t="s">
        <v>119</v>
      </c>
      <c r="AR12" s="201" t="s">
        <v>120</v>
      </c>
      <c r="AS12" s="201" t="s">
        <v>121</v>
      </c>
      <c r="AT12" s="201" t="s">
        <v>122</v>
      </c>
      <c r="AU12" s="201" t="s">
        <v>123</v>
      </c>
      <c r="AV12" s="201" t="s">
        <v>75</v>
      </c>
      <c r="AW12" s="201" t="s">
        <v>76</v>
      </c>
      <c r="AX12" s="202" t="s">
        <v>124</v>
      </c>
      <c r="AY12" s="202" t="s">
        <v>125</v>
      </c>
      <c r="AZ12" s="202" t="s">
        <v>91</v>
      </c>
      <c r="BA12" s="202" t="s">
        <v>126</v>
      </c>
      <c r="BB12" s="203" t="s">
        <v>127</v>
      </c>
    </row>
    <row r="13" spans="1:54" s="48" customFormat="1" ht="15" x14ac:dyDescent="0.25">
      <c r="A13" s="131"/>
      <c r="B13" s="247"/>
      <c r="C13" s="160"/>
      <c r="D13" s="141"/>
      <c r="E13" s="132"/>
      <c r="F13" s="132"/>
      <c r="G13" s="132"/>
      <c r="H13" s="132"/>
      <c r="I13" s="132"/>
      <c r="J13" s="132"/>
      <c r="K13" s="132"/>
      <c r="L13" s="132"/>
      <c r="M13" s="132"/>
      <c r="N13" s="132"/>
      <c r="O13" s="160"/>
      <c r="P13" s="141"/>
      <c r="Q13" s="132"/>
      <c r="R13" s="132"/>
      <c r="S13" s="132"/>
      <c r="T13" s="132"/>
      <c r="U13" s="132"/>
      <c r="V13" s="132"/>
      <c r="W13" s="132"/>
      <c r="X13" s="132"/>
      <c r="Y13" s="132"/>
      <c r="Z13" s="132"/>
      <c r="AA13" s="132"/>
      <c r="AB13" s="160"/>
      <c r="AC13" s="141"/>
      <c r="AD13" s="132"/>
      <c r="AE13" s="132"/>
      <c r="AF13" s="132"/>
      <c r="AG13" s="132"/>
      <c r="AH13" s="132"/>
      <c r="AI13" s="132"/>
      <c r="AJ13" s="132"/>
      <c r="AK13" s="132"/>
      <c r="AL13" s="132"/>
      <c r="AM13" s="132"/>
      <c r="AN13" s="132"/>
      <c r="AO13" s="160"/>
      <c r="AP13" s="141"/>
      <c r="AQ13" s="132"/>
      <c r="AR13" s="132"/>
      <c r="AS13" s="132"/>
      <c r="AT13" s="132"/>
      <c r="AU13" s="132"/>
      <c r="AV13" s="132"/>
      <c r="AW13" s="132"/>
      <c r="AX13" s="132"/>
      <c r="AY13" s="132"/>
      <c r="AZ13" s="132"/>
      <c r="BA13" s="132"/>
      <c r="BB13" s="160"/>
    </row>
    <row r="14" spans="1:54" x14ac:dyDescent="0.25">
      <c r="A14" s="483">
        <v>2009</v>
      </c>
      <c r="B14" s="102" t="s">
        <v>55</v>
      </c>
      <c r="C14" s="150">
        <v>70.209999999999994</v>
      </c>
      <c r="D14" s="149">
        <v>71.94</v>
      </c>
      <c r="E14" s="59">
        <v>62.29</v>
      </c>
      <c r="F14" s="59">
        <v>89.56</v>
      </c>
      <c r="G14" s="59">
        <v>66.67</v>
      </c>
      <c r="H14" s="59">
        <v>73.92</v>
      </c>
      <c r="I14" s="59">
        <v>64.38</v>
      </c>
      <c r="J14" s="59">
        <v>74.91</v>
      </c>
      <c r="K14" s="59">
        <v>77.2</v>
      </c>
      <c r="L14" s="59">
        <v>80.22</v>
      </c>
      <c r="M14" s="59">
        <v>57.27</v>
      </c>
      <c r="N14" s="59">
        <v>62.48</v>
      </c>
      <c r="O14" s="150">
        <v>72.17</v>
      </c>
      <c r="P14" s="149">
        <v>0.59</v>
      </c>
      <c r="Q14" s="59">
        <v>0.97</v>
      </c>
      <c r="R14" s="59">
        <v>0.46</v>
      </c>
      <c r="S14" s="59">
        <v>-0.11</v>
      </c>
      <c r="T14" s="59">
        <v>0.28999999999999998</v>
      </c>
      <c r="U14" s="59">
        <v>0.78</v>
      </c>
      <c r="V14" s="59">
        <v>0.46</v>
      </c>
      <c r="W14" s="59">
        <v>0.42</v>
      </c>
      <c r="X14" s="59">
        <v>0.2</v>
      </c>
      <c r="Y14" s="59">
        <v>0.35</v>
      </c>
      <c r="Z14" s="59">
        <v>0</v>
      </c>
      <c r="AA14" s="59">
        <v>1.54</v>
      </c>
      <c r="AB14" s="150">
        <v>1.05</v>
      </c>
      <c r="AC14" s="149">
        <v>0.58739255014326375</v>
      </c>
      <c r="AD14" s="59">
        <v>0.97</v>
      </c>
      <c r="AE14" s="59">
        <v>0.46</v>
      </c>
      <c r="AF14" s="59">
        <v>-0.11</v>
      </c>
      <c r="AG14" s="59">
        <v>0.28999999999999998</v>
      </c>
      <c r="AH14" s="59">
        <v>0.78</v>
      </c>
      <c r="AI14" s="59">
        <v>0.46</v>
      </c>
      <c r="AJ14" s="59">
        <v>0.42</v>
      </c>
      <c r="AK14" s="59">
        <v>0.2</v>
      </c>
      <c r="AL14" s="59">
        <v>0.35</v>
      </c>
      <c r="AM14" s="59">
        <v>0</v>
      </c>
      <c r="AN14" s="59">
        <v>1.54</v>
      </c>
      <c r="AO14" s="150">
        <v>1.05</v>
      </c>
      <c r="AP14" s="149">
        <v>7.1744771790566091</v>
      </c>
      <c r="AQ14" s="59"/>
      <c r="AR14" s="59"/>
      <c r="AS14" s="59"/>
      <c r="AT14" s="59"/>
      <c r="AU14" s="59"/>
      <c r="AV14" s="59"/>
      <c r="AW14" s="59"/>
      <c r="AX14" s="59"/>
      <c r="AY14" s="59"/>
      <c r="AZ14" s="59"/>
      <c r="BA14" s="59"/>
      <c r="BB14" s="150"/>
    </row>
    <row r="15" spans="1:54" x14ac:dyDescent="0.25">
      <c r="A15" s="483"/>
      <c r="B15" s="102" t="s">
        <v>56</v>
      </c>
      <c r="C15" s="150">
        <v>70.8</v>
      </c>
      <c r="D15" s="149">
        <v>72.209999999999994</v>
      </c>
      <c r="E15" s="59">
        <v>63.01</v>
      </c>
      <c r="F15" s="59">
        <v>89.42</v>
      </c>
      <c r="G15" s="59">
        <v>67.11</v>
      </c>
      <c r="H15" s="59">
        <v>74.44</v>
      </c>
      <c r="I15" s="59">
        <v>65.02</v>
      </c>
      <c r="J15" s="59">
        <v>75.2</v>
      </c>
      <c r="K15" s="59">
        <v>77.430000000000007</v>
      </c>
      <c r="L15" s="59">
        <v>80.8</v>
      </c>
      <c r="M15" s="59">
        <v>60.83</v>
      </c>
      <c r="N15" s="59">
        <v>63.23</v>
      </c>
      <c r="O15" s="150">
        <v>72.709999999999994</v>
      </c>
      <c r="P15" s="149">
        <v>0.84</v>
      </c>
      <c r="Q15" s="59">
        <v>0.37</v>
      </c>
      <c r="R15" s="59">
        <v>1.1399999999999999</v>
      </c>
      <c r="S15" s="59">
        <v>-0.16</v>
      </c>
      <c r="T15" s="59">
        <v>0.66</v>
      </c>
      <c r="U15" s="59">
        <v>0.71</v>
      </c>
      <c r="V15" s="59">
        <v>1</v>
      </c>
      <c r="W15" s="59">
        <v>0.39</v>
      </c>
      <c r="X15" s="59">
        <v>0.3</v>
      </c>
      <c r="Y15" s="59">
        <v>0.71</v>
      </c>
      <c r="Z15" s="59">
        <v>6.21</v>
      </c>
      <c r="AA15" s="59">
        <v>1.19</v>
      </c>
      <c r="AB15" s="150">
        <v>0.75</v>
      </c>
      <c r="AC15" s="149">
        <v>1.4326647564469823</v>
      </c>
      <c r="AD15" s="59">
        <v>1.34</v>
      </c>
      <c r="AE15" s="59">
        <v>1.6</v>
      </c>
      <c r="AF15" s="59">
        <v>-0.27</v>
      </c>
      <c r="AG15" s="59">
        <v>0.95</v>
      </c>
      <c r="AH15" s="59">
        <v>1.49</v>
      </c>
      <c r="AI15" s="59">
        <v>1.46</v>
      </c>
      <c r="AJ15" s="59">
        <v>0.81</v>
      </c>
      <c r="AK15" s="59">
        <v>0.5</v>
      </c>
      <c r="AL15" s="59">
        <v>1.07</v>
      </c>
      <c r="AM15" s="59">
        <v>6.21</v>
      </c>
      <c r="AN15" s="59">
        <v>2.75</v>
      </c>
      <c r="AO15" s="150">
        <v>1.81</v>
      </c>
      <c r="AP15" s="149">
        <v>6.4661654135338154</v>
      </c>
      <c r="AQ15" s="59"/>
      <c r="AR15" s="59"/>
      <c r="AS15" s="59"/>
      <c r="AT15" s="59"/>
      <c r="AU15" s="59"/>
      <c r="AV15" s="59"/>
      <c r="AW15" s="59"/>
      <c r="AX15" s="59"/>
      <c r="AY15" s="59"/>
      <c r="AZ15" s="59"/>
      <c r="BA15" s="59"/>
      <c r="BB15" s="150"/>
    </row>
    <row r="16" spans="1:54" x14ac:dyDescent="0.25">
      <c r="A16" s="483"/>
      <c r="B16" s="102" t="s">
        <v>57</v>
      </c>
      <c r="C16" s="150">
        <v>71.150000000000006</v>
      </c>
      <c r="D16" s="149">
        <v>72.3</v>
      </c>
      <c r="E16" s="59">
        <v>63.71</v>
      </c>
      <c r="F16" s="59">
        <v>89.47</v>
      </c>
      <c r="G16" s="59">
        <v>67.77</v>
      </c>
      <c r="H16" s="59">
        <v>74.95</v>
      </c>
      <c r="I16" s="59">
        <v>65.58</v>
      </c>
      <c r="J16" s="59">
        <v>75.47</v>
      </c>
      <c r="K16" s="59">
        <v>78.5</v>
      </c>
      <c r="L16" s="59">
        <v>80.98</v>
      </c>
      <c r="M16" s="59">
        <v>60.85</v>
      </c>
      <c r="N16" s="59">
        <v>63.25</v>
      </c>
      <c r="O16" s="150">
        <v>73.209999999999994</v>
      </c>
      <c r="P16" s="149">
        <v>0.5</v>
      </c>
      <c r="Q16" s="59">
        <v>0.14000000000000001</v>
      </c>
      <c r="R16" s="59">
        <v>1.1200000000000001</v>
      </c>
      <c r="S16" s="59">
        <v>0.06</v>
      </c>
      <c r="T16" s="59">
        <v>0.98</v>
      </c>
      <c r="U16" s="59">
        <v>0.68</v>
      </c>
      <c r="V16" s="59">
        <v>0.86</v>
      </c>
      <c r="W16" s="59">
        <v>0.35</v>
      </c>
      <c r="X16" s="59">
        <v>1.38</v>
      </c>
      <c r="Y16" s="59">
        <v>0.23</v>
      </c>
      <c r="Z16" s="59">
        <v>0.03</v>
      </c>
      <c r="AA16" s="59">
        <v>0.04</v>
      </c>
      <c r="AB16" s="150">
        <v>0.69</v>
      </c>
      <c r="AC16" s="149">
        <v>1.9340974212034467</v>
      </c>
      <c r="AD16" s="59">
        <v>1.48</v>
      </c>
      <c r="AE16" s="59">
        <v>2.74</v>
      </c>
      <c r="AF16" s="59">
        <v>-0.21</v>
      </c>
      <c r="AG16" s="59">
        <v>1.94</v>
      </c>
      <c r="AH16" s="59">
        <v>2.1800000000000002</v>
      </c>
      <c r="AI16" s="59">
        <v>2.34</v>
      </c>
      <c r="AJ16" s="59">
        <v>1.1599999999999999</v>
      </c>
      <c r="AK16" s="59">
        <v>1.89</v>
      </c>
      <c r="AL16" s="59">
        <v>1.3</v>
      </c>
      <c r="AM16" s="59">
        <v>6.25</v>
      </c>
      <c r="AN16" s="59">
        <v>2.8</v>
      </c>
      <c r="AO16" s="150">
        <v>2.52</v>
      </c>
      <c r="AP16" s="149">
        <v>6.1306682577565681</v>
      </c>
      <c r="AQ16" s="59"/>
      <c r="AR16" s="59"/>
      <c r="AS16" s="59"/>
      <c r="AT16" s="59"/>
      <c r="AU16" s="59"/>
      <c r="AV16" s="59"/>
      <c r="AW16" s="59"/>
      <c r="AX16" s="59"/>
      <c r="AY16" s="59"/>
      <c r="AZ16" s="59"/>
      <c r="BA16" s="59"/>
      <c r="BB16" s="150"/>
    </row>
    <row r="17" spans="1:54" x14ac:dyDescent="0.25">
      <c r="A17" s="483"/>
      <c r="B17" s="102" t="s">
        <v>58</v>
      </c>
      <c r="C17" s="150">
        <v>71.38</v>
      </c>
      <c r="D17" s="149">
        <v>72.69</v>
      </c>
      <c r="E17" s="59">
        <v>64.05</v>
      </c>
      <c r="F17" s="59">
        <v>89.52</v>
      </c>
      <c r="G17" s="59">
        <v>68.010000000000005</v>
      </c>
      <c r="H17" s="59">
        <v>75.319999999999993</v>
      </c>
      <c r="I17" s="59">
        <v>65.98</v>
      </c>
      <c r="J17" s="59">
        <v>75.55</v>
      </c>
      <c r="K17" s="59">
        <v>79.209999999999994</v>
      </c>
      <c r="L17" s="59">
        <v>80.58</v>
      </c>
      <c r="M17" s="59">
        <v>60.85</v>
      </c>
      <c r="N17" s="59">
        <v>63.5</v>
      </c>
      <c r="O17" s="150">
        <v>73.39</v>
      </c>
      <c r="P17" s="149">
        <v>0.32</v>
      </c>
      <c r="Q17" s="59">
        <v>0.54</v>
      </c>
      <c r="R17" s="59">
        <v>0.53</v>
      </c>
      <c r="S17" s="59">
        <v>0.05</v>
      </c>
      <c r="T17" s="59">
        <v>0.36</v>
      </c>
      <c r="U17" s="59">
        <v>0.49</v>
      </c>
      <c r="V17" s="59">
        <v>0.6</v>
      </c>
      <c r="W17" s="59">
        <v>0.11</v>
      </c>
      <c r="X17" s="59">
        <v>0.9</v>
      </c>
      <c r="Y17" s="59">
        <v>-0.49</v>
      </c>
      <c r="Z17" s="59">
        <v>0</v>
      </c>
      <c r="AA17" s="59">
        <v>0.39</v>
      </c>
      <c r="AB17" s="150">
        <v>0.24</v>
      </c>
      <c r="AC17" s="149">
        <v>2.2636103151862415</v>
      </c>
      <c r="AD17" s="59">
        <v>2.0299999999999998</v>
      </c>
      <c r="AE17" s="59">
        <v>3.29</v>
      </c>
      <c r="AF17" s="59">
        <v>-0.16</v>
      </c>
      <c r="AG17" s="59">
        <v>2.31</v>
      </c>
      <c r="AH17" s="59">
        <v>2.68</v>
      </c>
      <c r="AI17" s="59">
        <v>2.95</v>
      </c>
      <c r="AJ17" s="59">
        <v>1.27</v>
      </c>
      <c r="AK17" s="59">
        <v>2.81</v>
      </c>
      <c r="AL17" s="59">
        <v>0.8</v>
      </c>
      <c r="AM17" s="59">
        <v>6.25</v>
      </c>
      <c r="AN17" s="59">
        <v>3.2</v>
      </c>
      <c r="AO17" s="150">
        <v>2.76</v>
      </c>
      <c r="AP17" s="149">
        <v>5.7324840764330958</v>
      </c>
      <c r="AQ17" s="59"/>
      <c r="AR17" s="59"/>
      <c r="AS17" s="59"/>
      <c r="AT17" s="59"/>
      <c r="AU17" s="59"/>
      <c r="AV17" s="59"/>
      <c r="AW17" s="59"/>
      <c r="AX17" s="59"/>
      <c r="AY17" s="59"/>
      <c r="AZ17" s="59"/>
      <c r="BA17" s="59"/>
      <c r="BB17" s="150"/>
    </row>
    <row r="18" spans="1:54" x14ac:dyDescent="0.25">
      <c r="A18" s="483"/>
      <c r="B18" s="102" t="s">
        <v>59</v>
      </c>
      <c r="C18" s="150">
        <v>71.39</v>
      </c>
      <c r="D18" s="149">
        <v>72.599999999999994</v>
      </c>
      <c r="E18" s="59">
        <v>64.41</v>
      </c>
      <c r="F18" s="59">
        <v>89.67</v>
      </c>
      <c r="G18" s="59">
        <v>68.27</v>
      </c>
      <c r="H18" s="59">
        <v>75.62</v>
      </c>
      <c r="I18" s="59">
        <v>66.3</v>
      </c>
      <c r="J18" s="59">
        <v>74.900000000000006</v>
      </c>
      <c r="K18" s="59">
        <v>79.209999999999994</v>
      </c>
      <c r="L18" s="59">
        <v>80.63</v>
      </c>
      <c r="M18" s="59">
        <v>60.85</v>
      </c>
      <c r="N18" s="59">
        <v>63.62</v>
      </c>
      <c r="O18" s="150">
        <v>73.52</v>
      </c>
      <c r="P18" s="149">
        <v>0.01</v>
      </c>
      <c r="Q18" s="59">
        <v>-0.13</v>
      </c>
      <c r="R18" s="59">
        <v>0.55000000000000004</v>
      </c>
      <c r="S18" s="59">
        <v>0.17</v>
      </c>
      <c r="T18" s="59">
        <v>0.39</v>
      </c>
      <c r="U18" s="59">
        <v>0.41</v>
      </c>
      <c r="V18" s="59">
        <v>0.49</v>
      </c>
      <c r="W18" s="59">
        <v>-0.87</v>
      </c>
      <c r="X18" s="59">
        <v>0</v>
      </c>
      <c r="Y18" s="59">
        <v>0.06</v>
      </c>
      <c r="Z18" s="59">
        <v>0</v>
      </c>
      <c r="AA18" s="59">
        <v>0.19</v>
      </c>
      <c r="AB18" s="150">
        <v>0.17</v>
      </c>
      <c r="AC18" s="149">
        <v>2.2779369627507151</v>
      </c>
      <c r="AD18" s="59">
        <v>1.89</v>
      </c>
      <c r="AE18" s="59">
        <v>3.86</v>
      </c>
      <c r="AF18" s="59">
        <v>0.01</v>
      </c>
      <c r="AG18" s="59">
        <v>2.71</v>
      </c>
      <c r="AH18" s="59">
        <v>3.1</v>
      </c>
      <c r="AI18" s="59">
        <v>3.46</v>
      </c>
      <c r="AJ18" s="59">
        <v>0.4</v>
      </c>
      <c r="AK18" s="59">
        <v>2.81</v>
      </c>
      <c r="AL18" s="59">
        <v>0.86</v>
      </c>
      <c r="AM18" s="59">
        <v>6.25</v>
      </c>
      <c r="AN18" s="59">
        <v>3.39</v>
      </c>
      <c r="AO18" s="150">
        <v>2.94</v>
      </c>
      <c r="AP18" s="149">
        <v>4.7695920164367465</v>
      </c>
      <c r="AQ18" s="59"/>
      <c r="AR18" s="59"/>
      <c r="AS18" s="59"/>
      <c r="AT18" s="59"/>
      <c r="AU18" s="59"/>
      <c r="AV18" s="59"/>
      <c r="AW18" s="59"/>
      <c r="AX18" s="59"/>
      <c r="AY18" s="59"/>
      <c r="AZ18" s="59"/>
      <c r="BA18" s="59"/>
      <c r="BB18" s="150"/>
    </row>
    <row r="19" spans="1:54" x14ac:dyDescent="0.25">
      <c r="A19" s="483"/>
      <c r="B19" s="102" t="s">
        <v>60</v>
      </c>
      <c r="C19" s="150">
        <v>71.349999999999994</v>
      </c>
      <c r="D19" s="149">
        <v>71.91</v>
      </c>
      <c r="E19" s="59">
        <v>64.5</v>
      </c>
      <c r="F19" s="59">
        <v>89.67</v>
      </c>
      <c r="G19" s="59">
        <v>68.45</v>
      </c>
      <c r="H19" s="59">
        <v>75.84</v>
      </c>
      <c r="I19" s="59">
        <v>66.48</v>
      </c>
      <c r="J19" s="59">
        <v>74.87</v>
      </c>
      <c r="K19" s="59">
        <v>79.16</v>
      </c>
      <c r="L19" s="59">
        <v>81.22</v>
      </c>
      <c r="M19" s="59">
        <v>60.85</v>
      </c>
      <c r="N19" s="59">
        <v>63.77</v>
      </c>
      <c r="O19" s="150">
        <v>73.599999999999994</v>
      </c>
      <c r="P19" s="149">
        <v>-0.06</v>
      </c>
      <c r="Q19" s="59">
        <v>-0.94</v>
      </c>
      <c r="R19" s="59">
        <v>0.14000000000000001</v>
      </c>
      <c r="S19" s="59">
        <v>0</v>
      </c>
      <c r="T19" s="59">
        <v>0.26</v>
      </c>
      <c r="U19" s="59">
        <v>0.28000000000000003</v>
      </c>
      <c r="V19" s="59">
        <v>0.27</v>
      </c>
      <c r="W19" s="59">
        <v>-0.03</v>
      </c>
      <c r="X19" s="59">
        <v>-0.06</v>
      </c>
      <c r="Y19" s="59">
        <v>0.72</v>
      </c>
      <c r="Z19" s="59">
        <v>0</v>
      </c>
      <c r="AA19" s="59">
        <v>0.24</v>
      </c>
      <c r="AB19" s="150">
        <v>0.11</v>
      </c>
      <c r="AC19" s="149">
        <v>2.2206303724928205</v>
      </c>
      <c r="AD19" s="59">
        <v>0.93</v>
      </c>
      <c r="AE19" s="59">
        <v>4.01</v>
      </c>
      <c r="AF19" s="59">
        <v>0.01</v>
      </c>
      <c r="AG19" s="59">
        <v>2.97</v>
      </c>
      <c r="AH19" s="59">
        <v>3.39</v>
      </c>
      <c r="AI19" s="59">
        <v>3.75</v>
      </c>
      <c r="AJ19" s="59">
        <v>0.36</v>
      </c>
      <c r="AK19" s="59">
        <v>2.75</v>
      </c>
      <c r="AL19" s="59">
        <v>1.59</v>
      </c>
      <c r="AM19" s="59">
        <v>6.25</v>
      </c>
      <c r="AN19" s="59">
        <v>3.64</v>
      </c>
      <c r="AO19" s="150">
        <v>3.06</v>
      </c>
      <c r="AP19" s="149">
        <v>3.8120180416120917</v>
      </c>
      <c r="AQ19" s="59"/>
      <c r="AR19" s="59"/>
      <c r="AS19" s="59"/>
      <c r="AT19" s="59"/>
      <c r="AU19" s="59"/>
      <c r="AV19" s="59"/>
      <c r="AW19" s="59"/>
      <c r="AX19" s="59"/>
      <c r="AY19" s="59"/>
      <c r="AZ19" s="59"/>
      <c r="BA19" s="59"/>
      <c r="BB19" s="150"/>
    </row>
    <row r="20" spans="1:54" x14ac:dyDescent="0.25">
      <c r="A20" s="483"/>
      <c r="B20" s="102" t="s">
        <v>61</v>
      </c>
      <c r="C20" s="150">
        <v>71.319999999999993</v>
      </c>
      <c r="D20" s="149">
        <v>71.31</v>
      </c>
      <c r="E20" s="59">
        <v>64.52</v>
      </c>
      <c r="F20" s="59">
        <v>89.64</v>
      </c>
      <c r="G20" s="59">
        <v>68.61</v>
      </c>
      <c r="H20" s="59">
        <v>75.989999999999995</v>
      </c>
      <c r="I20" s="59">
        <v>66.62</v>
      </c>
      <c r="J20" s="59">
        <v>75.02</v>
      </c>
      <c r="K20" s="59">
        <v>79.239999999999995</v>
      </c>
      <c r="L20" s="59">
        <v>81.3</v>
      </c>
      <c r="M20" s="59">
        <v>60.85</v>
      </c>
      <c r="N20" s="59">
        <v>63.89</v>
      </c>
      <c r="O20" s="150">
        <v>73.650000000000006</v>
      </c>
      <c r="P20" s="149">
        <v>-0.04</v>
      </c>
      <c r="Q20" s="59">
        <v>-0.84</v>
      </c>
      <c r="R20" s="59">
        <v>0.04</v>
      </c>
      <c r="S20" s="59">
        <v>-0.03</v>
      </c>
      <c r="T20" s="59">
        <v>0.23</v>
      </c>
      <c r="U20" s="59">
        <v>0.2</v>
      </c>
      <c r="V20" s="59">
        <v>0.2</v>
      </c>
      <c r="W20" s="59">
        <v>0.2</v>
      </c>
      <c r="X20" s="59">
        <v>0.11</v>
      </c>
      <c r="Y20" s="59">
        <v>0.1</v>
      </c>
      <c r="Z20" s="59">
        <v>0</v>
      </c>
      <c r="AA20" s="59">
        <v>0.19</v>
      </c>
      <c r="AB20" s="150">
        <v>7.0000000000000007E-2</v>
      </c>
      <c r="AC20" s="149">
        <v>2.1776504297994279</v>
      </c>
      <c r="AD20" s="59">
        <v>0.09</v>
      </c>
      <c r="AE20" s="59">
        <v>4.05</v>
      </c>
      <c r="AF20" s="59">
        <v>-0.02</v>
      </c>
      <c r="AG20" s="59">
        <v>3.2</v>
      </c>
      <c r="AH20" s="59">
        <v>3.6</v>
      </c>
      <c r="AI20" s="59">
        <v>3.95</v>
      </c>
      <c r="AJ20" s="59">
        <v>0.56999999999999995</v>
      </c>
      <c r="AK20" s="59">
        <v>2.86</v>
      </c>
      <c r="AL20" s="59">
        <v>1.69</v>
      </c>
      <c r="AM20" s="59">
        <v>6.25</v>
      </c>
      <c r="AN20" s="59">
        <v>3.84</v>
      </c>
      <c r="AO20" s="150">
        <v>3.13</v>
      </c>
      <c r="AP20" s="149">
        <v>3.2725166521864821</v>
      </c>
      <c r="AQ20" s="59"/>
      <c r="AR20" s="59"/>
      <c r="AS20" s="59"/>
      <c r="AT20" s="59"/>
      <c r="AU20" s="59"/>
      <c r="AV20" s="59"/>
      <c r="AW20" s="59"/>
      <c r="AX20" s="59"/>
      <c r="AY20" s="59"/>
      <c r="AZ20" s="59"/>
      <c r="BA20" s="59"/>
      <c r="BB20" s="150"/>
    </row>
    <row r="21" spans="1:54" x14ac:dyDescent="0.25">
      <c r="A21" s="483"/>
      <c r="B21" s="102" t="s">
        <v>62</v>
      </c>
      <c r="C21" s="150">
        <v>71.349999999999994</v>
      </c>
      <c r="D21" s="149">
        <v>71.16</v>
      </c>
      <c r="E21" s="59">
        <v>64.87</v>
      </c>
      <c r="F21" s="59">
        <v>89.55</v>
      </c>
      <c r="G21" s="59">
        <v>68.84</v>
      </c>
      <c r="H21" s="59">
        <v>76.09</v>
      </c>
      <c r="I21" s="59">
        <v>66.7</v>
      </c>
      <c r="J21" s="59">
        <v>74.88</v>
      </c>
      <c r="K21" s="59">
        <v>79.209999999999994</v>
      </c>
      <c r="L21" s="59">
        <v>81.27</v>
      </c>
      <c r="M21" s="59">
        <v>60.92</v>
      </c>
      <c r="N21" s="59">
        <v>63.94</v>
      </c>
      <c r="O21" s="150">
        <v>73.73</v>
      </c>
      <c r="P21" s="149">
        <v>0.04</v>
      </c>
      <c r="Q21" s="59">
        <v>-0.21</v>
      </c>
      <c r="R21" s="59">
        <v>0.54</v>
      </c>
      <c r="S21" s="59">
        <v>-0.1</v>
      </c>
      <c r="T21" s="59">
        <v>0.35</v>
      </c>
      <c r="U21" s="59">
        <v>0.14000000000000001</v>
      </c>
      <c r="V21" s="59">
        <v>0.12</v>
      </c>
      <c r="W21" s="59">
        <v>-0.19</v>
      </c>
      <c r="X21" s="59">
        <v>-0.04</v>
      </c>
      <c r="Y21" s="59">
        <v>-0.03</v>
      </c>
      <c r="Z21" s="59">
        <v>0.12</v>
      </c>
      <c r="AA21" s="59">
        <v>7.0000000000000007E-2</v>
      </c>
      <c r="AB21" s="150">
        <v>0.11</v>
      </c>
      <c r="AC21" s="149">
        <v>2.2206303724928205</v>
      </c>
      <c r="AD21" s="59">
        <v>-0.12</v>
      </c>
      <c r="AE21" s="59">
        <v>4.6100000000000003</v>
      </c>
      <c r="AF21" s="59">
        <v>-0.12</v>
      </c>
      <c r="AG21" s="59">
        <v>3.56</v>
      </c>
      <c r="AH21" s="59">
        <v>3.74</v>
      </c>
      <c r="AI21" s="59">
        <v>4.07</v>
      </c>
      <c r="AJ21" s="59">
        <v>0.37</v>
      </c>
      <c r="AK21" s="59">
        <v>2.81</v>
      </c>
      <c r="AL21" s="59">
        <v>1.66</v>
      </c>
      <c r="AM21" s="59">
        <v>6.38</v>
      </c>
      <c r="AN21" s="59">
        <v>3.91</v>
      </c>
      <c r="AO21" s="150">
        <v>3.24</v>
      </c>
      <c r="AP21" s="149">
        <v>3.1218384159560628</v>
      </c>
      <c r="AQ21" s="59"/>
      <c r="AR21" s="59"/>
      <c r="AS21" s="59"/>
      <c r="AT21" s="59"/>
      <c r="AU21" s="59"/>
      <c r="AV21" s="59"/>
      <c r="AW21" s="59"/>
      <c r="AX21" s="59"/>
      <c r="AY21" s="59"/>
      <c r="AZ21" s="59"/>
      <c r="BA21" s="59"/>
      <c r="BB21" s="150"/>
    </row>
    <row r="22" spans="1:54" x14ac:dyDescent="0.25">
      <c r="A22" s="483"/>
      <c r="B22" s="102" t="s">
        <v>63</v>
      </c>
      <c r="C22" s="150">
        <v>71.28</v>
      </c>
      <c r="D22" s="149">
        <v>70.63</v>
      </c>
      <c r="E22" s="59">
        <v>65.27</v>
      </c>
      <c r="F22" s="59">
        <v>89.46</v>
      </c>
      <c r="G22" s="59">
        <v>68.94</v>
      </c>
      <c r="H22" s="59">
        <v>76.16</v>
      </c>
      <c r="I22" s="59">
        <v>66.790000000000006</v>
      </c>
      <c r="J22" s="59">
        <v>74.760000000000005</v>
      </c>
      <c r="K22" s="59">
        <v>79.14</v>
      </c>
      <c r="L22" s="59">
        <v>81.13</v>
      </c>
      <c r="M22" s="59">
        <v>61.14</v>
      </c>
      <c r="N22" s="59">
        <v>64.040000000000006</v>
      </c>
      <c r="O22" s="150">
        <v>73.67</v>
      </c>
      <c r="P22" s="149">
        <v>-0.11</v>
      </c>
      <c r="Q22" s="59">
        <v>-0.75</v>
      </c>
      <c r="R22" s="59">
        <v>0.62</v>
      </c>
      <c r="S22" s="59">
        <v>-0.09</v>
      </c>
      <c r="T22" s="59">
        <v>0.15</v>
      </c>
      <c r="U22" s="59">
        <v>0.09</v>
      </c>
      <c r="V22" s="59">
        <v>0.15</v>
      </c>
      <c r="W22" s="59">
        <v>-0.16</v>
      </c>
      <c r="X22" s="59">
        <v>-0.09</v>
      </c>
      <c r="Y22" s="59">
        <v>-0.17</v>
      </c>
      <c r="Z22" s="59">
        <v>0.35</v>
      </c>
      <c r="AA22" s="59">
        <v>0.15</v>
      </c>
      <c r="AB22" s="150">
        <v>-0.08</v>
      </c>
      <c r="AC22" s="149">
        <v>2.1203438395415617</v>
      </c>
      <c r="AD22" s="59">
        <v>-0.87</v>
      </c>
      <c r="AE22" s="59">
        <v>5.26</v>
      </c>
      <c r="AF22" s="59">
        <v>-0.22</v>
      </c>
      <c r="AG22" s="59">
        <v>3.71</v>
      </c>
      <c r="AH22" s="59">
        <v>3.83</v>
      </c>
      <c r="AI22" s="59">
        <v>4.2300000000000004</v>
      </c>
      <c r="AJ22" s="59">
        <v>0.21</v>
      </c>
      <c r="AK22" s="59">
        <v>2.72</v>
      </c>
      <c r="AL22" s="59">
        <v>1.49</v>
      </c>
      <c r="AM22" s="59">
        <v>6.75</v>
      </c>
      <c r="AN22" s="59">
        <v>4.07</v>
      </c>
      <c r="AO22" s="150">
        <v>3.16</v>
      </c>
      <c r="AP22" s="149">
        <v>3.2145960034752505</v>
      </c>
      <c r="AQ22" s="59"/>
      <c r="AR22" s="59"/>
      <c r="AS22" s="59"/>
      <c r="AT22" s="59"/>
      <c r="AU22" s="59"/>
      <c r="AV22" s="59"/>
      <c r="AW22" s="59"/>
      <c r="AX22" s="59"/>
      <c r="AY22" s="59"/>
      <c r="AZ22" s="59"/>
      <c r="BA22" s="59"/>
      <c r="BB22" s="150"/>
    </row>
    <row r="23" spans="1:54" x14ac:dyDescent="0.25">
      <c r="A23" s="483"/>
      <c r="B23" s="102" t="s">
        <v>64</v>
      </c>
      <c r="C23" s="150">
        <v>71.19</v>
      </c>
      <c r="D23" s="149">
        <v>70.209999999999994</v>
      </c>
      <c r="E23" s="59">
        <v>65.5</v>
      </c>
      <c r="F23" s="59">
        <v>89.37</v>
      </c>
      <c r="G23" s="59">
        <v>69.05</v>
      </c>
      <c r="H23" s="59">
        <v>76.13</v>
      </c>
      <c r="I23" s="59">
        <v>66.83</v>
      </c>
      <c r="J23" s="59">
        <v>74.56</v>
      </c>
      <c r="K23" s="59">
        <v>79.069999999999993</v>
      </c>
      <c r="L23" s="59">
        <v>80.900000000000006</v>
      </c>
      <c r="M23" s="59">
        <v>61.14</v>
      </c>
      <c r="N23" s="59">
        <v>64.040000000000006</v>
      </c>
      <c r="O23" s="150">
        <v>73.72</v>
      </c>
      <c r="P23" s="149">
        <v>-0.13</v>
      </c>
      <c r="Q23" s="59">
        <v>-0.59</v>
      </c>
      <c r="R23" s="59">
        <v>0.35</v>
      </c>
      <c r="S23" s="59">
        <v>-0.1</v>
      </c>
      <c r="T23" s="59">
        <v>0.15</v>
      </c>
      <c r="U23" s="59">
        <v>-0.04</v>
      </c>
      <c r="V23" s="59">
        <v>0.05</v>
      </c>
      <c r="W23" s="59">
        <v>-0.26</v>
      </c>
      <c r="X23" s="59">
        <v>-0.08</v>
      </c>
      <c r="Y23" s="59">
        <v>-0.28000000000000003</v>
      </c>
      <c r="Z23" s="59">
        <v>0</v>
      </c>
      <c r="AA23" s="59">
        <v>0</v>
      </c>
      <c r="AB23" s="150">
        <v>0.06</v>
      </c>
      <c r="AC23" s="149">
        <v>1.991404011461313</v>
      </c>
      <c r="AD23" s="59">
        <v>-1.45</v>
      </c>
      <c r="AE23" s="59">
        <v>5.63</v>
      </c>
      <c r="AF23" s="59">
        <v>-0.32</v>
      </c>
      <c r="AG23" s="59">
        <v>3.87</v>
      </c>
      <c r="AH23" s="59">
        <v>3.79</v>
      </c>
      <c r="AI23" s="59">
        <v>4.28</v>
      </c>
      <c r="AJ23" s="59">
        <v>-0.06</v>
      </c>
      <c r="AK23" s="59">
        <v>2.64</v>
      </c>
      <c r="AL23" s="59">
        <v>1.2</v>
      </c>
      <c r="AM23" s="59">
        <v>6.75</v>
      </c>
      <c r="AN23" s="59">
        <v>4.08</v>
      </c>
      <c r="AO23" s="150">
        <v>3.22</v>
      </c>
      <c r="AP23" s="149">
        <v>2.7272727272727337</v>
      </c>
      <c r="AQ23" s="59"/>
      <c r="AR23" s="59"/>
      <c r="AS23" s="59"/>
      <c r="AT23" s="59"/>
      <c r="AU23" s="59"/>
      <c r="AV23" s="59"/>
      <c r="AW23" s="59"/>
      <c r="AX23" s="59"/>
      <c r="AY23" s="59"/>
      <c r="AZ23" s="59"/>
      <c r="BA23" s="59"/>
      <c r="BB23" s="150"/>
    </row>
    <row r="24" spans="1:54" x14ac:dyDescent="0.25">
      <c r="A24" s="483"/>
      <c r="B24" s="102" t="s">
        <v>65</v>
      </c>
      <c r="C24" s="150">
        <v>71.14</v>
      </c>
      <c r="D24" s="149">
        <v>69.73</v>
      </c>
      <c r="E24" s="59">
        <v>65.709999999999994</v>
      </c>
      <c r="F24" s="59">
        <v>89.34</v>
      </c>
      <c r="G24" s="59">
        <v>69.22</v>
      </c>
      <c r="H24" s="59">
        <v>76.17</v>
      </c>
      <c r="I24" s="59">
        <v>66.87</v>
      </c>
      <c r="J24" s="59">
        <v>74.599999999999994</v>
      </c>
      <c r="K24" s="59">
        <v>78.97</v>
      </c>
      <c r="L24" s="59">
        <v>80.58</v>
      </c>
      <c r="M24" s="59">
        <v>61.14</v>
      </c>
      <c r="N24" s="59">
        <v>64.12</v>
      </c>
      <c r="O24" s="150">
        <v>73.73</v>
      </c>
      <c r="P24" s="149">
        <v>-7.0000000000000007E-2</v>
      </c>
      <c r="Q24" s="59">
        <v>-0.69</v>
      </c>
      <c r="R24" s="59">
        <v>0.31</v>
      </c>
      <c r="S24" s="59">
        <v>-0.03</v>
      </c>
      <c r="T24" s="59">
        <v>0.25</v>
      </c>
      <c r="U24" s="59">
        <v>0.05</v>
      </c>
      <c r="V24" s="59">
        <v>0.06</v>
      </c>
      <c r="W24" s="59">
        <v>0.05</v>
      </c>
      <c r="X24" s="59">
        <v>-0.13</v>
      </c>
      <c r="Y24" s="59">
        <v>-0.4</v>
      </c>
      <c r="Z24" s="59">
        <v>0</v>
      </c>
      <c r="AA24" s="59">
        <v>0.12</v>
      </c>
      <c r="AB24" s="150">
        <v>0.02</v>
      </c>
      <c r="AC24" s="149">
        <v>1.9197707736389589</v>
      </c>
      <c r="AD24" s="59">
        <v>-2.13</v>
      </c>
      <c r="AE24" s="59">
        <v>5.96</v>
      </c>
      <c r="AF24" s="59">
        <v>-0.35</v>
      </c>
      <c r="AG24" s="59">
        <v>4.13</v>
      </c>
      <c r="AH24" s="59">
        <v>3.85</v>
      </c>
      <c r="AI24" s="59">
        <v>4.3499999999999996</v>
      </c>
      <c r="AJ24" s="59">
        <v>-0.01</v>
      </c>
      <c r="AK24" s="59">
        <v>2.5</v>
      </c>
      <c r="AL24" s="59">
        <v>0.79</v>
      </c>
      <c r="AM24" s="59">
        <v>6.75</v>
      </c>
      <c r="AN24" s="59">
        <v>4.2</v>
      </c>
      <c r="AO24" s="150">
        <v>3.24</v>
      </c>
      <c r="AP24" s="149">
        <v>2.3744423658080365</v>
      </c>
      <c r="AQ24" s="59"/>
      <c r="AR24" s="59"/>
      <c r="AS24" s="59"/>
      <c r="AT24" s="59"/>
      <c r="AU24" s="59"/>
      <c r="AV24" s="59"/>
      <c r="AW24" s="59"/>
      <c r="AX24" s="59"/>
      <c r="AY24" s="59"/>
      <c r="AZ24" s="59"/>
      <c r="BA24" s="59"/>
      <c r="BB24" s="150"/>
    </row>
    <row r="25" spans="1:54" x14ac:dyDescent="0.25">
      <c r="A25" s="484"/>
      <c r="B25" s="103" t="s">
        <v>66</v>
      </c>
      <c r="C25" s="152">
        <v>71.2</v>
      </c>
      <c r="D25" s="151">
        <v>69.599999999999994</v>
      </c>
      <c r="E25" s="40">
        <v>65.849999999999994</v>
      </c>
      <c r="F25" s="40">
        <v>89.31</v>
      </c>
      <c r="G25" s="40">
        <v>69.34</v>
      </c>
      <c r="H25" s="40">
        <v>76.3</v>
      </c>
      <c r="I25" s="40">
        <v>66.84</v>
      </c>
      <c r="J25" s="40">
        <v>74.86</v>
      </c>
      <c r="K25" s="40">
        <v>77.73</v>
      </c>
      <c r="L25" s="40">
        <v>80.959999999999994</v>
      </c>
      <c r="M25" s="40">
        <v>61.14</v>
      </c>
      <c r="N25" s="40">
        <v>64.41</v>
      </c>
      <c r="O25" s="152">
        <v>73.930000000000007</v>
      </c>
      <c r="P25" s="151">
        <v>0.08</v>
      </c>
      <c r="Q25" s="40">
        <v>-0.19</v>
      </c>
      <c r="R25" s="40">
        <v>0.22</v>
      </c>
      <c r="S25" s="40">
        <v>-0.04</v>
      </c>
      <c r="T25" s="40">
        <v>0.17</v>
      </c>
      <c r="U25" s="40">
        <v>0.17</v>
      </c>
      <c r="V25" s="40">
        <v>-0.04</v>
      </c>
      <c r="W25" s="40">
        <v>0.35</v>
      </c>
      <c r="X25" s="40">
        <v>-1.57</v>
      </c>
      <c r="Y25" s="40">
        <v>0.47</v>
      </c>
      <c r="Z25" s="40">
        <v>0</v>
      </c>
      <c r="AA25" s="40">
        <v>0.46</v>
      </c>
      <c r="AB25" s="152">
        <v>0.26</v>
      </c>
      <c r="AC25" s="151">
        <v>2.0057306590258008</v>
      </c>
      <c r="AD25" s="40">
        <v>-2.3199999999999998</v>
      </c>
      <c r="AE25" s="40">
        <v>6.19</v>
      </c>
      <c r="AF25" s="40">
        <v>-0.39</v>
      </c>
      <c r="AG25" s="40">
        <v>4.3099999999999996</v>
      </c>
      <c r="AH25" s="40">
        <v>4.03</v>
      </c>
      <c r="AI25" s="40">
        <v>4.3099999999999996</v>
      </c>
      <c r="AJ25" s="40">
        <v>0.35</v>
      </c>
      <c r="AK25" s="40">
        <v>0.89</v>
      </c>
      <c r="AL25" s="40">
        <v>1.27</v>
      </c>
      <c r="AM25" s="40">
        <v>6.75</v>
      </c>
      <c r="AN25" s="40">
        <v>4.68</v>
      </c>
      <c r="AO25" s="152">
        <v>3.51</v>
      </c>
      <c r="AP25" s="151">
        <v>2.0057306590258008</v>
      </c>
      <c r="AQ25" s="40"/>
      <c r="AR25" s="40"/>
      <c r="AS25" s="40"/>
      <c r="AT25" s="40"/>
      <c r="AU25" s="40"/>
      <c r="AV25" s="40"/>
      <c r="AW25" s="40"/>
      <c r="AX25" s="40"/>
      <c r="AY25" s="40"/>
      <c r="AZ25" s="40"/>
      <c r="BA25" s="40"/>
      <c r="BB25" s="152"/>
    </row>
    <row r="26" spans="1:54" x14ac:dyDescent="0.25">
      <c r="A26" s="482">
        <v>2010</v>
      </c>
      <c r="B26" s="268" t="s">
        <v>55</v>
      </c>
      <c r="C26" s="243">
        <v>71.69</v>
      </c>
      <c r="D26" s="241">
        <v>70.09</v>
      </c>
      <c r="E26" s="242">
        <v>66.31</v>
      </c>
      <c r="F26" s="242">
        <v>89.26</v>
      </c>
      <c r="G26" s="242">
        <v>69.64</v>
      </c>
      <c r="H26" s="242">
        <v>76.48</v>
      </c>
      <c r="I26" s="242">
        <v>66.930000000000007</v>
      </c>
      <c r="J26" s="242">
        <v>75.930000000000007</v>
      </c>
      <c r="K26" s="242">
        <v>77.98</v>
      </c>
      <c r="L26" s="242">
        <v>81.319999999999993</v>
      </c>
      <c r="M26" s="242">
        <v>61.14</v>
      </c>
      <c r="N26" s="242">
        <v>65.3</v>
      </c>
      <c r="O26" s="243">
        <v>74.67</v>
      </c>
      <c r="P26" s="149">
        <v>0.69</v>
      </c>
      <c r="Q26" s="59">
        <v>0.71</v>
      </c>
      <c r="R26" s="59">
        <v>0.7</v>
      </c>
      <c r="S26" s="59">
        <v>-0.06</v>
      </c>
      <c r="T26" s="59">
        <v>0.43</v>
      </c>
      <c r="U26" s="59">
        <v>0.23</v>
      </c>
      <c r="V26" s="59">
        <v>0.13</v>
      </c>
      <c r="W26" s="59">
        <v>1.44</v>
      </c>
      <c r="X26" s="59">
        <v>0.32</v>
      </c>
      <c r="Y26" s="59">
        <v>0.44</v>
      </c>
      <c r="Z26" s="59">
        <v>0</v>
      </c>
      <c r="AA26" s="59">
        <v>1.38</v>
      </c>
      <c r="AB26" s="150">
        <v>1</v>
      </c>
      <c r="AC26" s="241">
        <v>0.68820224719100054</v>
      </c>
      <c r="AD26" s="242">
        <v>0.71</v>
      </c>
      <c r="AE26" s="242">
        <v>0.7</v>
      </c>
      <c r="AF26" s="242">
        <v>-0.06</v>
      </c>
      <c r="AG26" s="242">
        <v>0.43</v>
      </c>
      <c r="AH26" s="242">
        <v>0.23</v>
      </c>
      <c r="AI26" s="242">
        <v>0.13</v>
      </c>
      <c r="AJ26" s="242">
        <v>1.44</v>
      </c>
      <c r="AK26" s="242">
        <v>0.32</v>
      </c>
      <c r="AL26" s="242">
        <v>0.44</v>
      </c>
      <c r="AM26" s="242">
        <v>0</v>
      </c>
      <c r="AN26" s="242">
        <v>1.38</v>
      </c>
      <c r="AO26" s="243">
        <v>1</v>
      </c>
      <c r="AP26" s="241">
        <v>2.1079618287993327</v>
      </c>
      <c r="AQ26" s="242">
        <v>-2.57</v>
      </c>
      <c r="AR26" s="242">
        <v>6.45</v>
      </c>
      <c r="AS26" s="242">
        <v>-0.33</v>
      </c>
      <c r="AT26" s="242">
        <v>4.45</v>
      </c>
      <c r="AU26" s="242">
        <v>3.46</v>
      </c>
      <c r="AV26" s="242">
        <v>3.97</v>
      </c>
      <c r="AW26" s="242">
        <v>1.36</v>
      </c>
      <c r="AX26" s="242">
        <v>1.01</v>
      </c>
      <c r="AY26" s="242">
        <v>1.36</v>
      </c>
      <c r="AZ26" s="242">
        <v>6.75</v>
      </c>
      <c r="BA26" s="242">
        <v>4.51</v>
      </c>
      <c r="BB26" s="243">
        <v>3.46</v>
      </c>
    </row>
    <row r="27" spans="1:54" x14ac:dyDescent="0.25">
      <c r="A27" s="483"/>
      <c r="B27" s="102" t="s">
        <v>56</v>
      </c>
      <c r="C27" s="150">
        <v>72.28</v>
      </c>
      <c r="D27" s="149">
        <v>71.08</v>
      </c>
      <c r="E27" s="59">
        <v>66.989999999999995</v>
      </c>
      <c r="F27" s="59">
        <v>89.03</v>
      </c>
      <c r="G27" s="59">
        <v>70.040000000000006</v>
      </c>
      <c r="H27" s="59">
        <v>76.680000000000007</v>
      </c>
      <c r="I27" s="59">
        <v>67.39</v>
      </c>
      <c r="J27" s="59">
        <v>76.33</v>
      </c>
      <c r="K27" s="59">
        <v>78.900000000000006</v>
      </c>
      <c r="L27" s="59">
        <v>81.27</v>
      </c>
      <c r="M27" s="59">
        <v>63.74</v>
      </c>
      <c r="N27" s="59">
        <v>65.489999999999995</v>
      </c>
      <c r="O27" s="150">
        <v>74.94</v>
      </c>
      <c r="P27" s="149">
        <v>0.83</v>
      </c>
      <c r="Q27" s="59">
        <v>1.42</v>
      </c>
      <c r="R27" s="59">
        <v>1.03</v>
      </c>
      <c r="S27" s="59">
        <v>-0.26</v>
      </c>
      <c r="T27" s="59">
        <v>0.57999999999999996</v>
      </c>
      <c r="U27" s="59">
        <v>0.26</v>
      </c>
      <c r="V27" s="59">
        <v>0.69</v>
      </c>
      <c r="W27" s="59">
        <v>0.52</v>
      </c>
      <c r="X27" s="59">
        <v>1.18</v>
      </c>
      <c r="Y27" s="59">
        <v>-0.06</v>
      </c>
      <c r="Z27" s="59">
        <v>4.26</v>
      </c>
      <c r="AA27" s="59">
        <v>0.28999999999999998</v>
      </c>
      <c r="AB27" s="150">
        <v>0.37</v>
      </c>
      <c r="AC27" s="149">
        <v>1.5168539325842687</v>
      </c>
      <c r="AD27" s="59">
        <v>2.13</v>
      </c>
      <c r="AE27" s="59">
        <v>1.74</v>
      </c>
      <c r="AF27" s="59">
        <v>-0.32</v>
      </c>
      <c r="AG27" s="59">
        <v>1.02</v>
      </c>
      <c r="AH27" s="59">
        <v>0.49</v>
      </c>
      <c r="AI27" s="59">
        <v>0.82</v>
      </c>
      <c r="AJ27" s="59">
        <v>1.96</v>
      </c>
      <c r="AK27" s="59">
        <v>1.5</v>
      </c>
      <c r="AL27" s="59">
        <v>0.38</v>
      </c>
      <c r="AM27" s="59">
        <v>4.26</v>
      </c>
      <c r="AN27" s="59">
        <v>1.67</v>
      </c>
      <c r="AO27" s="150">
        <v>1.38</v>
      </c>
      <c r="AP27" s="149">
        <v>2.0903954802260074</v>
      </c>
      <c r="AQ27" s="59">
        <v>-1.56</v>
      </c>
      <c r="AR27" s="59">
        <v>6.33</v>
      </c>
      <c r="AS27" s="59">
        <v>-0.43</v>
      </c>
      <c r="AT27" s="59">
        <v>4.38</v>
      </c>
      <c r="AU27" s="59">
        <v>3</v>
      </c>
      <c r="AV27" s="59">
        <v>3.65</v>
      </c>
      <c r="AW27" s="59">
        <v>1.49</v>
      </c>
      <c r="AX27" s="59">
        <v>1.89</v>
      </c>
      <c r="AY27" s="59">
        <v>0.57999999999999996</v>
      </c>
      <c r="AZ27" s="59">
        <v>4.79</v>
      </c>
      <c r="BA27" s="59">
        <v>3.58</v>
      </c>
      <c r="BB27" s="150">
        <v>3.07</v>
      </c>
    </row>
    <row r="28" spans="1:54" x14ac:dyDescent="0.25">
      <c r="A28" s="483"/>
      <c r="B28" s="102" t="s">
        <v>57</v>
      </c>
      <c r="C28" s="150">
        <v>72.459999999999994</v>
      </c>
      <c r="D28" s="149">
        <v>71.53</v>
      </c>
      <c r="E28" s="59">
        <v>67.86</v>
      </c>
      <c r="F28" s="59">
        <v>88.89</v>
      </c>
      <c r="G28" s="59">
        <v>70.36</v>
      </c>
      <c r="H28" s="59">
        <v>76.77</v>
      </c>
      <c r="I28" s="59">
        <v>67.819999999999993</v>
      </c>
      <c r="J28" s="59">
        <v>76.28</v>
      </c>
      <c r="K28" s="59">
        <v>78.430000000000007</v>
      </c>
      <c r="L28" s="59">
        <v>81.040000000000006</v>
      </c>
      <c r="M28" s="59">
        <v>63.77</v>
      </c>
      <c r="N28" s="59">
        <v>65.67</v>
      </c>
      <c r="O28" s="150">
        <v>75</v>
      </c>
      <c r="P28" s="149">
        <v>0.25</v>
      </c>
      <c r="Q28" s="59">
        <v>0.63</v>
      </c>
      <c r="R28" s="59">
        <v>1.29</v>
      </c>
      <c r="S28" s="59">
        <v>-0.16</v>
      </c>
      <c r="T28" s="59">
        <v>0.45</v>
      </c>
      <c r="U28" s="59">
        <v>0.12</v>
      </c>
      <c r="V28" s="59">
        <v>0.64</v>
      </c>
      <c r="W28" s="59">
        <v>-7.0000000000000007E-2</v>
      </c>
      <c r="X28" s="59">
        <v>-0.59</v>
      </c>
      <c r="Y28" s="59">
        <v>-0.28000000000000003</v>
      </c>
      <c r="Z28" s="59">
        <v>0.05</v>
      </c>
      <c r="AA28" s="59">
        <v>0.27</v>
      </c>
      <c r="AB28" s="150">
        <v>0.08</v>
      </c>
      <c r="AC28" s="149">
        <v>1.7696629213482993</v>
      </c>
      <c r="AD28" s="59">
        <v>2.77</v>
      </c>
      <c r="AE28" s="59">
        <v>3.05</v>
      </c>
      <c r="AF28" s="59">
        <v>-0.47</v>
      </c>
      <c r="AG28" s="59">
        <v>1.47</v>
      </c>
      <c r="AH28" s="59">
        <v>0.61</v>
      </c>
      <c r="AI28" s="59">
        <v>1.47</v>
      </c>
      <c r="AJ28" s="59">
        <v>1.89</v>
      </c>
      <c r="AK28" s="59">
        <v>0.9</v>
      </c>
      <c r="AL28" s="59">
        <v>0.1</v>
      </c>
      <c r="AM28" s="59">
        <v>4.3099999999999996</v>
      </c>
      <c r="AN28" s="59">
        <v>1.95</v>
      </c>
      <c r="AO28" s="150">
        <v>1.46</v>
      </c>
      <c r="AP28" s="149">
        <v>1.8411806043569783</v>
      </c>
      <c r="AQ28" s="59">
        <v>-1.08</v>
      </c>
      <c r="AR28" s="59">
        <v>6.5</v>
      </c>
      <c r="AS28" s="59">
        <v>-0.65</v>
      </c>
      <c r="AT28" s="59">
        <v>3.82</v>
      </c>
      <c r="AU28" s="59">
        <v>2.4300000000000002</v>
      </c>
      <c r="AV28" s="59">
        <v>3.42</v>
      </c>
      <c r="AW28" s="59">
        <v>1.07</v>
      </c>
      <c r="AX28" s="59">
        <v>-0.09</v>
      </c>
      <c r="AY28" s="59">
        <v>7.0000000000000007E-2</v>
      </c>
      <c r="AZ28" s="59">
        <v>4.8</v>
      </c>
      <c r="BA28" s="59">
        <v>3.82</v>
      </c>
      <c r="BB28" s="150">
        <v>2.44</v>
      </c>
    </row>
    <row r="29" spans="1:54" x14ac:dyDescent="0.25">
      <c r="A29" s="483"/>
      <c r="B29" s="102" t="s">
        <v>58</v>
      </c>
      <c r="C29" s="150">
        <v>72.790000000000006</v>
      </c>
      <c r="D29" s="149">
        <v>72.53</v>
      </c>
      <c r="E29" s="59">
        <v>68.37</v>
      </c>
      <c r="F29" s="59">
        <v>88.85</v>
      </c>
      <c r="G29" s="59">
        <v>70.72</v>
      </c>
      <c r="H29" s="59">
        <v>76.89</v>
      </c>
      <c r="I29" s="59">
        <v>68.09</v>
      </c>
      <c r="J29" s="59">
        <v>76.459999999999994</v>
      </c>
      <c r="K29" s="59">
        <v>78.02</v>
      </c>
      <c r="L29" s="59">
        <v>80.66</v>
      </c>
      <c r="M29" s="59">
        <v>63.77</v>
      </c>
      <c r="N29" s="59">
        <v>65.900000000000006</v>
      </c>
      <c r="O29" s="150">
        <v>75.099999999999994</v>
      </c>
      <c r="P29" s="149">
        <v>0.46</v>
      </c>
      <c r="Q29" s="59">
        <v>1.4</v>
      </c>
      <c r="R29" s="59">
        <v>0.76</v>
      </c>
      <c r="S29" s="59">
        <v>-0.05</v>
      </c>
      <c r="T29" s="59">
        <v>0.51</v>
      </c>
      <c r="U29" s="59">
        <v>0.16</v>
      </c>
      <c r="V29" s="59">
        <v>0.39</v>
      </c>
      <c r="W29" s="59">
        <v>0.24</v>
      </c>
      <c r="X29" s="59">
        <v>-0.52</v>
      </c>
      <c r="Y29" s="59">
        <v>-0.47</v>
      </c>
      <c r="Z29" s="59">
        <v>0</v>
      </c>
      <c r="AA29" s="59">
        <v>0.34</v>
      </c>
      <c r="AB29" s="150">
        <v>0.13</v>
      </c>
      <c r="AC29" s="149">
        <v>2.2331460674157313</v>
      </c>
      <c r="AD29" s="59">
        <v>4.21</v>
      </c>
      <c r="AE29" s="59">
        <v>3.83</v>
      </c>
      <c r="AF29" s="59">
        <v>-0.52</v>
      </c>
      <c r="AG29" s="59">
        <v>1.99</v>
      </c>
      <c r="AH29" s="59">
        <v>0.77</v>
      </c>
      <c r="AI29" s="59">
        <v>1.86</v>
      </c>
      <c r="AJ29" s="59">
        <v>2.13</v>
      </c>
      <c r="AK29" s="59">
        <v>0.38</v>
      </c>
      <c r="AL29" s="59">
        <v>-0.37</v>
      </c>
      <c r="AM29" s="59">
        <v>4.3099999999999996</v>
      </c>
      <c r="AN29" s="59">
        <v>2.2999999999999998</v>
      </c>
      <c r="AO29" s="150">
        <v>1.59</v>
      </c>
      <c r="AP29" s="149">
        <v>1.9753432333987178</v>
      </c>
      <c r="AQ29" s="59">
        <v>-0.23</v>
      </c>
      <c r="AR29" s="59">
        <v>6.74</v>
      </c>
      <c r="AS29" s="59">
        <v>-0.75</v>
      </c>
      <c r="AT29" s="59">
        <v>3.98</v>
      </c>
      <c r="AU29" s="59">
        <v>2.09</v>
      </c>
      <c r="AV29" s="59">
        <v>3.2</v>
      </c>
      <c r="AW29" s="59">
        <v>1.2</v>
      </c>
      <c r="AX29" s="59">
        <v>-1.49</v>
      </c>
      <c r="AY29" s="59">
        <v>0.09</v>
      </c>
      <c r="AZ29" s="59">
        <v>4.8</v>
      </c>
      <c r="BA29" s="59">
        <v>3.77</v>
      </c>
      <c r="BB29" s="150">
        <v>2.33</v>
      </c>
    </row>
    <row r="30" spans="1:54" x14ac:dyDescent="0.25">
      <c r="A30" s="483"/>
      <c r="B30" s="102" t="s">
        <v>59</v>
      </c>
      <c r="C30" s="150">
        <v>72.87</v>
      </c>
      <c r="D30" s="149">
        <v>72.39</v>
      </c>
      <c r="E30" s="59">
        <v>68.53</v>
      </c>
      <c r="F30" s="59">
        <v>88.8</v>
      </c>
      <c r="G30" s="59">
        <v>70.930000000000007</v>
      </c>
      <c r="H30" s="59">
        <v>77.11</v>
      </c>
      <c r="I30" s="59">
        <v>68.400000000000006</v>
      </c>
      <c r="J30" s="59">
        <v>76.36</v>
      </c>
      <c r="K30" s="59">
        <v>77.92</v>
      </c>
      <c r="L30" s="59">
        <v>80.69</v>
      </c>
      <c r="M30" s="59">
        <v>63.78</v>
      </c>
      <c r="N30" s="59">
        <v>66.239999999999995</v>
      </c>
      <c r="O30" s="150">
        <v>75.349999999999994</v>
      </c>
      <c r="P30" s="149">
        <v>0.1</v>
      </c>
      <c r="Q30" s="59">
        <v>-0.19</v>
      </c>
      <c r="R30" s="59">
        <v>0.22</v>
      </c>
      <c r="S30" s="59">
        <v>-0.06</v>
      </c>
      <c r="T30" s="59">
        <v>0.3</v>
      </c>
      <c r="U30" s="59">
        <v>0.28999999999999998</v>
      </c>
      <c r="V30" s="59">
        <v>0.46</v>
      </c>
      <c r="W30" s="59">
        <v>-0.13</v>
      </c>
      <c r="X30" s="59">
        <v>-0.14000000000000001</v>
      </c>
      <c r="Y30" s="59">
        <v>0.04</v>
      </c>
      <c r="Z30" s="59">
        <v>0.01</v>
      </c>
      <c r="AA30" s="59">
        <v>0.52</v>
      </c>
      <c r="AB30" s="150">
        <v>0.33</v>
      </c>
      <c r="AC30" s="149">
        <v>2.3455056179775227</v>
      </c>
      <c r="AD30" s="59">
        <v>4.01</v>
      </c>
      <c r="AE30" s="59">
        <v>4.0599999999999996</v>
      </c>
      <c r="AF30" s="59">
        <v>-0.57999999999999996</v>
      </c>
      <c r="AG30" s="59">
        <v>2.29</v>
      </c>
      <c r="AH30" s="59">
        <v>1.06</v>
      </c>
      <c r="AI30" s="59">
        <v>2.33</v>
      </c>
      <c r="AJ30" s="59">
        <v>2</v>
      </c>
      <c r="AK30" s="59">
        <v>0.24</v>
      </c>
      <c r="AL30" s="59">
        <v>-0.33</v>
      </c>
      <c r="AM30" s="59">
        <v>4.32</v>
      </c>
      <c r="AN30" s="59">
        <v>2.83</v>
      </c>
      <c r="AO30" s="150">
        <v>1.93</v>
      </c>
      <c r="AP30" s="149">
        <v>2.0731194845216407</v>
      </c>
      <c r="AQ30" s="59">
        <v>-0.28999999999999998</v>
      </c>
      <c r="AR30" s="59">
        <v>6.39</v>
      </c>
      <c r="AS30" s="59">
        <v>-0.98</v>
      </c>
      <c r="AT30" s="59">
        <v>3.89</v>
      </c>
      <c r="AU30" s="59">
        <v>1.97</v>
      </c>
      <c r="AV30" s="59">
        <v>3.17</v>
      </c>
      <c r="AW30" s="59">
        <v>1.95</v>
      </c>
      <c r="AX30" s="59">
        <v>-1.63</v>
      </c>
      <c r="AY30" s="59">
        <v>7.0000000000000007E-2</v>
      </c>
      <c r="AZ30" s="59">
        <v>4.8099999999999996</v>
      </c>
      <c r="BA30" s="59">
        <v>4.1100000000000003</v>
      </c>
      <c r="BB30" s="150">
        <v>2.5</v>
      </c>
    </row>
    <row r="31" spans="1:54" x14ac:dyDescent="0.25">
      <c r="A31" s="483"/>
      <c r="B31" s="102" t="s">
        <v>60</v>
      </c>
      <c r="C31" s="150">
        <v>72.95</v>
      </c>
      <c r="D31" s="149">
        <v>72.19</v>
      </c>
      <c r="E31" s="59">
        <v>68.83</v>
      </c>
      <c r="F31" s="59">
        <v>88.61</v>
      </c>
      <c r="G31" s="59">
        <v>71.239999999999995</v>
      </c>
      <c r="H31" s="59">
        <v>77.33</v>
      </c>
      <c r="I31" s="59">
        <v>68.680000000000007</v>
      </c>
      <c r="J31" s="59">
        <v>76.37</v>
      </c>
      <c r="K31" s="59">
        <v>77.84</v>
      </c>
      <c r="L31" s="59">
        <v>80.66</v>
      </c>
      <c r="M31" s="59">
        <v>63.78</v>
      </c>
      <c r="N31" s="59">
        <v>66.5</v>
      </c>
      <c r="O31" s="150">
        <v>75.430000000000007</v>
      </c>
      <c r="P31" s="149">
        <v>0.11</v>
      </c>
      <c r="Q31" s="59">
        <v>-0.27</v>
      </c>
      <c r="R31" s="59">
        <v>0.44</v>
      </c>
      <c r="S31" s="59">
        <v>-0.21</v>
      </c>
      <c r="T31" s="59">
        <v>0.44</v>
      </c>
      <c r="U31" s="59">
        <v>0.28999999999999998</v>
      </c>
      <c r="V31" s="59">
        <v>0.4</v>
      </c>
      <c r="W31" s="59">
        <v>0.02</v>
      </c>
      <c r="X31" s="59">
        <v>-0.1</v>
      </c>
      <c r="Y31" s="59">
        <v>-0.04</v>
      </c>
      <c r="Z31" s="59">
        <v>0</v>
      </c>
      <c r="AA31" s="59">
        <v>0.39</v>
      </c>
      <c r="AB31" s="150">
        <v>0.1</v>
      </c>
      <c r="AC31" s="149">
        <v>2.457865168539314</v>
      </c>
      <c r="AD31" s="59">
        <v>3.73</v>
      </c>
      <c r="AE31" s="59">
        <v>4.5199999999999996</v>
      </c>
      <c r="AF31" s="59">
        <v>-0.79</v>
      </c>
      <c r="AG31" s="59">
        <v>2.74</v>
      </c>
      <c r="AH31" s="59">
        <v>1.35</v>
      </c>
      <c r="AI31" s="59">
        <v>2.74</v>
      </c>
      <c r="AJ31" s="59">
        <v>2.0099999999999998</v>
      </c>
      <c r="AK31" s="59">
        <v>0.14000000000000001</v>
      </c>
      <c r="AL31" s="59">
        <v>-0.37</v>
      </c>
      <c r="AM31" s="59">
        <v>4.32</v>
      </c>
      <c r="AN31" s="59">
        <v>3.23</v>
      </c>
      <c r="AO31" s="150">
        <v>2.04</v>
      </c>
      <c r="AP31" s="149">
        <v>2.2424667133847294</v>
      </c>
      <c r="AQ31" s="59">
        <v>0.39</v>
      </c>
      <c r="AR31" s="59">
        <v>6.71</v>
      </c>
      <c r="AS31" s="59">
        <v>-1.18</v>
      </c>
      <c r="AT31" s="59">
        <v>4.07</v>
      </c>
      <c r="AU31" s="59">
        <v>1.98</v>
      </c>
      <c r="AV31" s="59">
        <v>3.3</v>
      </c>
      <c r="AW31" s="59">
        <v>1.99</v>
      </c>
      <c r="AX31" s="59">
        <v>-1.67</v>
      </c>
      <c r="AY31" s="59">
        <v>-0.69</v>
      </c>
      <c r="AZ31" s="59">
        <v>4.8099999999999996</v>
      </c>
      <c r="BA31" s="59">
        <v>4.28</v>
      </c>
      <c r="BB31" s="150">
        <v>2.4900000000000002</v>
      </c>
    </row>
    <row r="32" spans="1:54" x14ac:dyDescent="0.25">
      <c r="A32" s="483"/>
      <c r="B32" s="102" t="s">
        <v>61</v>
      </c>
      <c r="C32" s="150">
        <v>72.92</v>
      </c>
      <c r="D32" s="149">
        <v>71.790000000000006</v>
      </c>
      <c r="E32" s="59">
        <v>69.099999999999994</v>
      </c>
      <c r="F32" s="59">
        <v>88.57</v>
      </c>
      <c r="G32" s="59">
        <v>71.28</v>
      </c>
      <c r="H32" s="59">
        <v>77.430000000000007</v>
      </c>
      <c r="I32" s="59">
        <v>68.849999999999994</v>
      </c>
      <c r="J32" s="59">
        <v>76.53</v>
      </c>
      <c r="K32" s="59">
        <v>77.63</v>
      </c>
      <c r="L32" s="59">
        <v>80.81</v>
      </c>
      <c r="M32" s="59">
        <v>63.78</v>
      </c>
      <c r="N32" s="59">
        <v>66.58</v>
      </c>
      <c r="O32" s="150">
        <v>75.42</v>
      </c>
      <c r="P32" s="149">
        <v>-0.04</v>
      </c>
      <c r="Q32" s="59">
        <v>-0.56000000000000005</v>
      </c>
      <c r="R32" s="59">
        <v>0.39</v>
      </c>
      <c r="S32" s="59">
        <v>-0.05</v>
      </c>
      <c r="T32" s="59">
        <v>0.05</v>
      </c>
      <c r="U32" s="59">
        <v>0.13</v>
      </c>
      <c r="V32" s="59">
        <v>0.26</v>
      </c>
      <c r="W32" s="59">
        <v>0.21</v>
      </c>
      <c r="X32" s="59">
        <v>-0.27</v>
      </c>
      <c r="Y32" s="59">
        <v>0.19</v>
      </c>
      <c r="Z32" s="59">
        <v>0</v>
      </c>
      <c r="AA32" s="59">
        <v>0.13</v>
      </c>
      <c r="AB32" s="150">
        <v>-0.01</v>
      </c>
      <c r="AC32" s="149">
        <v>2.4157303370786423</v>
      </c>
      <c r="AD32" s="59">
        <v>3.15</v>
      </c>
      <c r="AE32" s="59">
        <v>4.93</v>
      </c>
      <c r="AF32" s="59">
        <v>-0.83</v>
      </c>
      <c r="AG32" s="59">
        <v>2.8</v>
      </c>
      <c r="AH32" s="59">
        <v>1.48</v>
      </c>
      <c r="AI32" s="59">
        <v>3.01</v>
      </c>
      <c r="AJ32" s="59">
        <v>2.23</v>
      </c>
      <c r="AK32" s="59">
        <v>-0.13</v>
      </c>
      <c r="AL32" s="59">
        <v>-0.18</v>
      </c>
      <c r="AM32" s="59">
        <v>4.32</v>
      </c>
      <c r="AN32" s="59">
        <v>3.37</v>
      </c>
      <c r="AO32" s="150">
        <v>2.0299999999999998</v>
      </c>
      <c r="AP32" s="149">
        <v>2.2434099831744305</v>
      </c>
      <c r="AQ32" s="59">
        <v>0.67</v>
      </c>
      <c r="AR32" s="59">
        <v>7.09</v>
      </c>
      <c r="AS32" s="59">
        <v>-1.2</v>
      </c>
      <c r="AT32" s="59">
        <v>3.89</v>
      </c>
      <c r="AU32" s="59">
        <v>1.9</v>
      </c>
      <c r="AV32" s="59">
        <v>3.36</v>
      </c>
      <c r="AW32" s="59">
        <v>2</v>
      </c>
      <c r="AX32" s="59">
        <v>-2.0299999999999998</v>
      </c>
      <c r="AY32" s="59">
        <v>-0.6</v>
      </c>
      <c r="AZ32" s="59">
        <v>4.8099999999999996</v>
      </c>
      <c r="BA32" s="59">
        <v>4.21</v>
      </c>
      <c r="BB32" s="150">
        <v>2.41</v>
      </c>
    </row>
    <row r="33" spans="1:54" x14ac:dyDescent="0.25">
      <c r="A33" s="483"/>
      <c r="B33" s="102" t="s">
        <v>62</v>
      </c>
      <c r="C33" s="150">
        <v>73</v>
      </c>
      <c r="D33" s="149">
        <v>71.7</v>
      </c>
      <c r="E33" s="59">
        <v>69.400000000000006</v>
      </c>
      <c r="F33" s="59">
        <v>88.36</v>
      </c>
      <c r="G33" s="59">
        <v>71.599999999999994</v>
      </c>
      <c r="H33" s="59">
        <v>77.48</v>
      </c>
      <c r="I33" s="59">
        <v>69.03</v>
      </c>
      <c r="J33" s="59">
        <v>76.459999999999994</v>
      </c>
      <c r="K33" s="59">
        <v>77.62</v>
      </c>
      <c r="L33" s="59">
        <v>80.75</v>
      </c>
      <c r="M33" s="59">
        <v>63.85</v>
      </c>
      <c r="N33" s="59">
        <v>66.709999999999994</v>
      </c>
      <c r="O33" s="150">
        <v>75.569999999999993</v>
      </c>
      <c r="P33" s="149">
        <v>0.11</v>
      </c>
      <c r="Q33" s="59">
        <v>-0.13</v>
      </c>
      <c r="R33" s="59">
        <v>0.43</v>
      </c>
      <c r="S33" s="59">
        <v>-0.23</v>
      </c>
      <c r="T33" s="59">
        <v>0.46</v>
      </c>
      <c r="U33" s="59">
        <v>0.06</v>
      </c>
      <c r="V33" s="59">
        <v>0.26</v>
      </c>
      <c r="W33" s="59">
        <v>-0.08</v>
      </c>
      <c r="X33" s="59">
        <v>-0.01</v>
      </c>
      <c r="Y33" s="59">
        <v>-7.0000000000000007E-2</v>
      </c>
      <c r="Z33" s="59">
        <v>0.11</v>
      </c>
      <c r="AA33" s="59">
        <v>0.19</v>
      </c>
      <c r="AB33" s="150">
        <v>0.19</v>
      </c>
      <c r="AC33" s="149">
        <v>2.5280898876404336</v>
      </c>
      <c r="AD33" s="59">
        <v>3.02</v>
      </c>
      <c r="AE33" s="59">
        <v>5.38</v>
      </c>
      <c r="AF33" s="59">
        <v>-1.06</v>
      </c>
      <c r="AG33" s="59">
        <v>3.27</v>
      </c>
      <c r="AH33" s="59">
        <v>1.54</v>
      </c>
      <c r="AI33" s="59">
        <v>3.27</v>
      </c>
      <c r="AJ33" s="59">
        <v>2.14</v>
      </c>
      <c r="AK33" s="59">
        <v>-0.14000000000000001</v>
      </c>
      <c r="AL33" s="59">
        <v>-0.26</v>
      </c>
      <c r="AM33" s="59">
        <v>4.43</v>
      </c>
      <c r="AN33" s="59">
        <v>3.56</v>
      </c>
      <c r="AO33" s="150">
        <v>2.2200000000000002</v>
      </c>
      <c r="AP33" s="149">
        <v>2.3125437981779982</v>
      </c>
      <c r="AQ33" s="59">
        <v>0.75</v>
      </c>
      <c r="AR33" s="59">
        <v>6.97</v>
      </c>
      <c r="AS33" s="59">
        <v>-1.33</v>
      </c>
      <c r="AT33" s="59">
        <v>4.01</v>
      </c>
      <c r="AU33" s="59">
        <v>1.83</v>
      </c>
      <c r="AV33" s="59">
        <v>3.5</v>
      </c>
      <c r="AW33" s="59">
        <v>2.12</v>
      </c>
      <c r="AX33" s="59">
        <v>-2</v>
      </c>
      <c r="AY33" s="59">
        <v>-0.64</v>
      </c>
      <c r="AZ33" s="59">
        <v>4.8</v>
      </c>
      <c r="BA33" s="59">
        <v>4.33</v>
      </c>
      <c r="BB33" s="150">
        <v>2.4900000000000002</v>
      </c>
    </row>
    <row r="34" spans="1:54" x14ac:dyDescent="0.25">
      <c r="A34" s="483"/>
      <c r="B34" s="102" t="s">
        <v>63</v>
      </c>
      <c r="C34" s="150">
        <v>72.900000000000006</v>
      </c>
      <c r="D34" s="149">
        <v>71.08</v>
      </c>
      <c r="E34" s="59">
        <v>70.150000000000006</v>
      </c>
      <c r="F34" s="59">
        <v>88.19</v>
      </c>
      <c r="G34" s="59">
        <v>71.63</v>
      </c>
      <c r="H34" s="59">
        <v>77.510000000000005</v>
      </c>
      <c r="I34" s="59">
        <v>69.06</v>
      </c>
      <c r="J34" s="59">
        <v>76.52</v>
      </c>
      <c r="K34" s="59">
        <v>77.63</v>
      </c>
      <c r="L34" s="59">
        <v>80.540000000000006</v>
      </c>
      <c r="M34" s="59">
        <v>63.98</v>
      </c>
      <c r="N34" s="59">
        <v>66.77</v>
      </c>
      <c r="O34" s="150">
        <v>75.48</v>
      </c>
      <c r="P34" s="149">
        <v>-0.14000000000000001</v>
      </c>
      <c r="Q34" s="59">
        <v>-0.85</v>
      </c>
      <c r="R34" s="59">
        <v>1.0900000000000001</v>
      </c>
      <c r="S34" s="59">
        <v>-0.2</v>
      </c>
      <c r="T34" s="59">
        <v>0.04</v>
      </c>
      <c r="U34" s="59">
        <v>0.04</v>
      </c>
      <c r="V34" s="59">
        <v>0.03</v>
      </c>
      <c r="W34" s="59">
        <v>7.0000000000000007E-2</v>
      </c>
      <c r="X34" s="59">
        <v>0.01</v>
      </c>
      <c r="Y34" s="59">
        <v>-0.26</v>
      </c>
      <c r="Z34" s="59">
        <v>0.22</v>
      </c>
      <c r="AA34" s="59">
        <v>0.09</v>
      </c>
      <c r="AB34" s="150">
        <v>-0.12</v>
      </c>
      <c r="AC34" s="149">
        <v>2.3876404494381944</v>
      </c>
      <c r="AD34" s="59">
        <v>2.14</v>
      </c>
      <c r="AE34" s="59">
        <v>6.53</v>
      </c>
      <c r="AF34" s="59">
        <v>-1.26</v>
      </c>
      <c r="AG34" s="59">
        <v>3.3</v>
      </c>
      <c r="AH34" s="59">
        <v>1.58</v>
      </c>
      <c r="AI34" s="59">
        <v>3.31</v>
      </c>
      <c r="AJ34" s="59">
        <v>2.2200000000000002</v>
      </c>
      <c r="AK34" s="59">
        <v>-0.13</v>
      </c>
      <c r="AL34" s="59">
        <v>-0.52</v>
      </c>
      <c r="AM34" s="59">
        <v>4.66</v>
      </c>
      <c r="AN34" s="59">
        <v>3.65</v>
      </c>
      <c r="AO34" s="150">
        <v>2.1</v>
      </c>
      <c r="AP34" s="149">
        <v>2.2727272727272663</v>
      </c>
      <c r="AQ34" s="59">
        <v>0.65</v>
      </c>
      <c r="AR34" s="59">
        <v>7.48</v>
      </c>
      <c r="AS34" s="59">
        <v>-1.43</v>
      </c>
      <c r="AT34" s="59">
        <v>3.89</v>
      </c>
      <c r="AU34" s="59">
        <v>1.78</v>
      </c>
      <c r="AV34" s="59">
        <v>3.39</v>
      </c>
      <c r="AW34" s="59">
        <v>2.36</v>
      </c>
      <c r="AX34" s="59">
        <v>-1.91</v>
      </c>
      <c r="AY34" s="59">
        <v>-0.73</v>
      </c>
      <c r="AZ34" s="59">
        <v>4.66</v>
      </c>
      <c r="BA34" s="59">
        <v>4.26</v>
      </c>
      <c r="BB34" s="150">
        <v>2.4500000000000002</v>
      </c>
    </row>
    <row r="35" spans="1:54" x14ac:dyDescent="0.25">
      <c r="A35" s="483"/>
      <c r="B35" s="102" t="s">
        <v>64</v>
      </c>
      <c r="C35" s="150">
        <v>72.84</v>
      </c>
      <c r="D35" s="149">
        <v>70.59</v>
      </c>
      <c r="E35" s="59">
        <v>70.569999999999993</v>
      </c>
      <c r="F35" s="59">
        <v>88.02</v>
      </c>
      <c r="G35" s="59">
        <v>71.8</v>
      </c>
      <c r="H35" s="59">
        <v>77.510000000000005</v>
      </c>
      <c r="I35" s="59">
        <v>69.08</v>
      </c>
      <c r="J35" s="59">
        <v>76.42</v>
      </c>
      <c r="K35" s="59">
        <v>77.569999999999993</v>
      </c>
      <c r="L35" s="59">
        <v>80.62</v>
      </c>
      <c r="M35" s="59">
        <v>63.98</v>
      </c>
      <c r="N35" s="59">
        <v>66.86</v>
      </c>
      <c r="O35" s="150">
        <v>75.37</v>
      </c>
      <c r="P35" s="149">
        <v>-0.09</v>
      </c>
      <c r="Q35" s="59">
        <v>-0.69</v>
      </c>
      <c r="R35" s="59">
        <v>0.6</v>
      </c>
      <c r="S35" s="59">
        <v>-0.19</v>
      </c>
      <c r="T35" s="59">
        <v>0.24</v>
      </c>
      <c r="U35" s="59">
        <v>-0.01</v>
      </c>
      <c r="V35" s="59">
        <v>0.03</v>
      </c>
      <c r="W35" s="59">
        <v>-0.13</v>
      </c>
      <c r="X35" s="59">
        <v>-0.08</v>
      </c>
      <c r="Y35" s="59">
        <v>0.1</v>
      </c>
      <c r="Z35" s="59">
        <v>0</v>
      </c>
      <c r="AA35" s="59">
        <v>0.14000000000000001</v>
      </c>
      <c r="AB35" s="150">
        <v>-0.15</v>
      </c>
      <c r="AC35" s="149">
        <v>2.3033707865168509</v>
      </c>
      <c r="AD35" s="59">
        <v>1.43</v>
      </c>
      <c r="AE35" s="59">
        <v>7.17</v>
      </c>
      <c r="AF35" s="59">
        <v>-1.45</v>
      </c>
      <c r="AG35" s="59">
        <v>3.55</v>
      </c>
      <c r="AH35" s="59">
        <v>1.57</v>
      </c>
      <c r="AI35" s="59">
        <v>3.34</v>
      </c>
      <c r="AJ35" s="59">
        <v>2.08</v>
      </c>
      <c r="AK35" s="59">
        <v>-0.21</v>
      </c>
      <c r="AL35" s="59">
        <v>-0.42</v>
      </c>
      <c r="AM35" s="59">
        <v>4.66</v>
      </c>
      <c r="AN35" s="59">
        <v>3.8</v>
      </c>
      <c r="AO35" s="150">
        <v>1.95</v>
      </c>
      <c r="AP35" s="149">
        <v>2.3177412557943597</v>
      </c>
      <c r="AQ35" s="59">
        <v>0.54</v>
      </c>
      <c r="AR35" s="59">
        <v>7.74</v>
      </c>
      <c r="AS35" s="59">
        <v>-1.52</v>
      </c>
      <c r="AT35" s="59">
        <v>3.99</v>
      </c>
      <c r="AU35" s="59">
        <v>1.81</v>
      </c>
      <c r="AV35" s="59">
        <v>3.37</v>
      </c>
      <c r="AW35" s="59">
        <v>2.5</v>
      </c>
      <c r="AX35" s="59">
        <v>-1.91</v>
      </c>
      <c r="AY35" s="59">
        <v>-0.35</v>
      </c>
      <c r="AZ35" s="59">
        <v>4.66</v>
      </c>
      <c r="BA35" s="59">
        <v>4.41</v>
      </c>
      <c r="BB35" s="150">
        <v>2.2400000000000002</v>
      </c>
    </row>
    <row r="36" spans="1:54" x14ac:dyDescent="0.25">
      <c r="A36" s="483"/>
      <c r="B36" s="102" t="s">
        <v>65</v>
      </c>
      <c r="C36" s="150">
        <v>72.98</v>
      </c>
      <c r="D36" s="149">
        <v>70.8</v>
      </c>
      <c r="E36" s="59">
        <v>70.78</v>
      </c>
      <c r="F36" s="59">
        <v>88.12</v>
      </c>
      <c r="G36" s="59">
        <v>72.069999999999993</v>
      </c>
      <c r="H36" s="59">
        <v>77.44</v>
      </c>
      <c r="I36" s="59">
        <v>69.17</v>
      </c>
      <c r="J36" s="59">
        <v>76.44</v>
      </c>
      <c r="K36" s="59">
        <v>77.56</v>
      </c>
      <c r="L36" s="59">
        <v>80.709999999999994</v>
      </c>
      <c r="M36" s="59">
        <v>63.98</v>
      </c>
      <c r="N36" s="59">
        <v>66.95</v>
      </c>
      <c r="O36" s="150">
        <v>75.52</v>
      </c>
      <c r="P36" s="149">
        <v>0.19</v>
      </c>
      <c r="Q36" s="59">
        <v>0.3</v>
      </c>
      <c r="R36" s="59">
        <v>0.28999999999999998</v>
      </c>
      <c r="S36" s="59">
        <v>0.11</v>
      </c>
      <c r="T36" s="59">
        <v>0.38</v>
      </c>
      <c r="U36" s="59">
        <v>-0.08</v>
      </c>
      <c r="V36" s="59">
        <v>0.13</v>
      </c>
      <c r="W36" s="59">
        <v>0.03</v>
      </c>
      <c r="X36" s="59">
        <v>-0.02</v>
      </c>
      <c r="Y36" s="59">
        <v>0.12</v>
      </c>
      <c r="Z36" s="59">
        <v>0</v>
      </c>
      <c r="AA36" s="59">
        <v>0.13</v>
      </c>
      <c r="AB36" s="150">
        <v>0.21</v>
      </c>
      <c r="AC36" s="149">
        <v>2.4999999999999858</v>
      </c>
      <c r="AD36" s="59">
        <v>1.73</v>
      </c>
      <c r="AE36" s="59">
        <v>7.48</v>
      </c>
      <c r="AF36" s="59">
        <v>-1.34</v>
      </c>
      <c r="AG36" s="59">
        <v>3.94</v>
      </c>
      <c r="AH36" s="59">
        <v>1.49</v>
      </c>
      <c r="AI36" s="59">
        <v>3.48</v>
      </c>
      <c r="AJ36" s="59">
        <v>2.12</v>
      </c>
      <c r="AK36" s="59">
        <v>-0.23</v>
      </c>
      <c r="AL36" s="59">
        <v>-0.3</v>
      </c>
      <c r="AM36" s="59">
        <v>4.66</v>
      </c>
      <c r="AN36" s="59">
        <v>3.94</v>
      </c>
      <c r="AO36" s="150">
        <v>2.16</v>
      </c>
      <c r="AP36" s="149">
        <v>2.586449254990157</v>
      </c>
      <c r="AQ36" s="59">
        <v>1.54</v>
      </c>
      <c r="AR36" s="59">
        <v>7.72</v>
      </c>
      <c r="AS36" s="59">
        <v>-1.37</v>
      </c>
      <c r="AT36" s="59">
        <v>4.12</v>
      </c>
      <c r="AU36" s="59">
        <v>1.67</v>
      </c>
      <c r="AV36" s="59">
        <v>3.44</v>
      </c>
      <c r="AW36" s="59">
        <v>2.4700000000000002</v>
      </c>
      <c r="AX36" s="59">
        <v>-1.79</v>
      </c>
      <c r="AY36" s="59">
        <v>0.17</v>
      </c>
      <c r="AZ36" s="59">
        <v>4.66</v>
      </c>
      <c r="BA36" s="59">
        <v>4.42</v>
      </c>
      <c r="BB36" s="150">
        <v>2.4300000000000002</v>
      </c>
    </row>
    <row r="37" spans="1:54" x14ac:dyDescent="0.25">
      <c r="A37" s="484"/>
      <c r="B37" s="103" t="s">
        <v>66</v>
      </c>
      <c r="C37" s="152">
        <v>73.45</v>
      </c>
      <c r="D37" s="151">
        <v>72.31</v>
      </c>
      <c r="E37" s="40">
        <v>70.8</v>
      </c>
      <c r="F37" s="40">
        <v>88.19</v>
      </c>
      <c r="G37" s="40">
        <v>72.19</v>
      </c>
      <c r="H37" s="40">
        <v>77.540000000000006</v>
      </c>
      <c r="I37" s="40">
        <v>69.2</v>
      </c>
      <c r="J37" s="40">
        <v>76.94</v>
      </c>
      <c r="K37" s="40">
        <v>77.510000000000005</v>
      </c>
      <c r="L37" s="40">
        <v>81.47</v>
      </c>
      <c r="M37" s="40">
        <v>63.98</v>
      </c>
      <c r="N37" s="40">
        <v>67.319999999999993</v>
      </c>
      <c r="O37" s="152">
        <v>75.62</v>
      </c>
      <c r="P37" s="151">
        <v>0.65</v>
      </c>
      <c r="Q37" s="40">
        <v>2.13</v>
      </c>
      <c r="R37" s="40">
        <v>0.03</v>
      </c>
      <c r="S37" s="40">
        <v>0.08</v>
      </c>
      <c r="T37" s="40">
        <v>0.17</v>
      </c>
      <c r="U37" s="40">
        <v>0.12</v>
      </c>
      <c r="V37" s="40">
        <v>0.05</v>
      </c>
      <c r="W37" s="40">
        <v>0.65</v>
      </c>
      <c r="X37" s="40">
        <v>-0.06</v>
      </c>
      <c r="Y37" s="40">
        <v>0.93</v>
      </c>
      <c r="Z37" s="40">
        <v>0</v>
      </c>
      <c r="AA37" s="40">
        <v>0.56000000000000005</v>
      </c>
      <c r="AB37" s="152">
        <v>0.13</v>
      </c>
      <c r="AC37" s="151">
        <v>3.1601123595505669</v>
      </c>
      <c r="AD37" s="40">
        <v>3.9</v>
      </c>
      <c r="AE37" s="40">
        <v>7.51</v>
      </c>
      <c r="AF37" s="40">
        <v>-1.26</v>
      </c>
      <c r="AG37" s="40">
        <v>4.12</v>
      </c>
      <c r="AH37" s="40">
        <v>1.62</v>
      </c>
      <c r="AI37" s="40">
        <v>3.53</v>
      </c>
      <c r="AJ37" s="40">
        <v>2.78</v>
      </c>
      <c r="AK37" s="40">
        <v>-0.28000000000000003</v>
      </c>
      <c r="AL37" s="40">
        <v>0.63</v>
      </c>
      <c r="AM37" s="40">
        <v>4.66</v>
      </c>
      <c r="AN37" s="40">
        <v>4.5199999999999996</v>
      </c>
      <c r="AO37" s="152">
        <v>2.29</v>
      </c>
      <c r="AP37" s="151">
        <v>3.1601123595505669</v>
      </c>
      <c r="AQ37" s="40">
        <v>3.9</v>
      </c>
      <c r="AR37" s="40">
        <v>7.51</v>
      </c>
      <c r="AS37" s="40">
        <v>-1.26</v>
      </c>
      <c r="AT37" s="40">
        <v>4.12</v>
      </c>
      <c r="AU37" s="40">
        <v>1.62</v>
      </c>
      <c r="AV37" s="40">
        <v>3.53</v>
      </c>
      <c r="AW37" s="40">
        <v>2.78</v>
      </c>
      <c r="AX37" s="40">
        <v>-0.28000000000000003</v>
      </c>
      <c r="AY37" s="40">
        <v>0.63</v>
      </c>
      <c r="AZ37" s="40">
        <v>4.66</v>
      </c>
      <c r="BA37" s="40">
        <v>4.5199999999999996</v>
      </c>
      <c r="BB37" s="152">
        <v>2.29</v>
      </c>
    </row>
    <row r="38" spans="1:54" x14ac:dyDescent="0.25">
      <c r="A38" s="482">
        <v>2011</v>
      </c>
      <c r="B38" s="268" t="s">
        <v>55</v>
      </c>
      <c r="C38" s="243">
        <v>74.12</v>
      </c>
      <c r="D38" s="241">
        <v>73.53</v>
      </c>
      <c r="E38" s="242">
        <v>70.930000000000007</v>
      </c>
      <c r="F38" s="242">
        <v>88.31</v>
      </c>
      <c r="G38" s="242">
        <v>72.47</v>
      </c>
      <c r="H38" s="242">
        <v>77.67</v>
      </c>
      <c r="I38" s="242">
        <v>69.42</v>
      </c>
      <c r="J38" s="242">
        <v>78.27</v>
      </c>
      <c r="K38" s="242">
        <v>77.95</v>
      </c>
      <c r="L38" s="242">
        <v>81.760000000000005</v>
      </c>
      <c r="M38" s="242">
        <v>63.98</v>
      </c>
      <c r="N38" s="242">
        <v>68.3</v>
      </c>
      <c r="O38" s="243">
        <v>76.180000000000007</v>
      </c>
      <c r="P38" s="149">
        <v>0.91</v>
      </c>
      <c r="Q38" s="59">
        <v>1.69</v>
      </c>
      <c r="R38" s="59">
        <v>0.19</v>
      </c>
      <c r="S38" s="59">
        <v>0.14000000000000001</v>
      </c>
      <c r="T38" s="59">
        <v>0.39</v>
      </c>
      <c r="U38" s="59">
        <v>0.17</v>
      </c>
      <c r="V38" s="59">
        <v>0.32</v>
      </c>
      <c r="W38" s="59">
        <v>1.72</v>
      </c>
      <c r="X38" s="59">
        <v>0.56999999999999995</v>
      </c>
      <c r="Y38" s="59">
        <v>0.36</v>
      </c>
      <c r="Z38" s="59">
        <v>0</v>
      </c>
      <c r="AA38" s="59">
        <v>1.45</v>
      </c>
      <c r="AB38" s="150">
        <v>0.75</v>
      </c>
      <c r="AC38" s="241">
        <v>0.91218515997277905</v>
      </c>
      <c r="AD38" s="242">
        <v>1.69</v>
      </c>
      <c r="AE38" s="242">
        <v>0.19</v>
      </c>
      <c r="AF38" s="242">
        <v>0.14000000000000001</v>
      </c>
      <c r="AG38" s="242">
        <v>0.39</v>
      </c>
      <c r="AH38" s="242">
        <v>0.17</v>
      </c>
      <c r="AI38" s="242">
        <v>0.32</v>
      </c>
      <c r="AJ38" s="242">
        <v>1.72</v>
      </c>
      <c r="AK38" s="242">
        <v>0.56999999999999995</v>
      </c>
      <c r="AL38" s="242">
        <v>0.36</v>
      </c>
      <c r="AM38" s="242">
        <v>0</v>
      </c>
      <c r="AN38" s="242">
        <v>1.45</v>
      </c>
      <c r="AO38" s="243">
        <v>0.75</v>
      </c>
      <c r="AP38" s="241">
        <v>3.3895940856465359</v>
      </c>
      <c r="AQ38" s="242">
        <v>4.91</v>
      </c>
      <c r="AR38" s="242">
        <v>6.96</v>
      </c>
      <c r="AS38" s="242">
        <v>-1.07</v>
      </c>
      <c r="AT38" s="242">
        <v>4.07</v>
      </c>
      <c r="AU38" s="242">
        <v>1.56</v>
      </c>
      <c r="AV38" s="242">
        <v>3.72</v>
      </c>
      <c r="AW38" s="242">
        <v>3.08</v>
      </c>
      <c r="AX38" s="242">
        <v>-0.03</v>
      </c>
      <c r="AY38" s="242">
        <v>0.55000000000000004</v>
      </c>
      <c r="AZ38" s="242">
        <v>4.66</v>
      </c>
      <c r="BA38" s="242">
        <v>4.59</v>
      </c>
      <c r="BB38" s="243">
        <v>2.0299999999999998</v>
      </c>
    </row>
    <row r="39" spans="1:54" x14ac:dyDescent="0.25">
      <c r="A39" s="483"/>
      <c r="B39" s="102" t="s">
        <v>56</v>
      </c>
      <c r="C39" s="150">
        <v>74.569999999999993</v>
      </c>
      <c r="D39" s="149">
        <v>73.94</v>
      </c>
      <c r="E39" s="59">
        <v>71.260000000000005</v>
      </c>
      <c r="F39" s="59">
        <v>88.24</v>
      </c>
      <c r="G39" s="59">
        <v>72.72</v>
      </c>
      <c r="H39" s="59">
        <v>77.75</v>
      </c>
      <c r="I39" s="59">
        <v>69.790000000000006</v>
      </c>
      <c r="J39" s="59">
        <v>78.5</v>
      </c>
      <c r="K39" s="59">
        <v>77.989999999999995</v>
      </c>
      <c r="L39" s="59">
        <v>82.01</v>
      </c>
      <c r="M39" s="59">
        <v>66.94</v>
      </c>
      <c r="N39" s="59">
        <v>68.91</v>
      </c>
      <c r="O39" s="150">
        <v>76.459999999999994</v>
      </c>
      <c r="P39" s="149">
        <v>0.6</v>
      </c>
      <c r="Q39" s="59">
        <v>0.56000000000000005</v>
      </c>
      <c r="R39" s="59">
        <v>0.47</v>
      </c>
      <c r="S39" s="59">
        <v>-0.08</v>
      </c>
      <c r="T39" s="59">
        <v>0.34</v>
      </c>
      <c r="U39" s="59">
        <v>0.1</v>
      </c>
      <c r="V39" s="59">
        <v>0.53</v>
      </c>
      <c r="W39" s="59">
        <v>0.28999999999999998</v>
      </c>
      <c r="X39" s="59">
        <v>0.04</v>
      </c>
      <c r="Y39" s="59">
        <v>0.3</v>
      </c>
      <c r="Z39" s="59">
        <v>4.6100000000000003</v>
      </c>
      <c r="AA39" s="59">
        <v>0.9</v>
      </c>
      <c r="AB39" s="150">
        <v>0.37</v>
      </c>
      <c r="AC39" s="149">
        <v>1.5248468345813393</v>
      </c>
      <c r="AD39" s="59">
        <v>2.2599999999999998</v>
      </c>
      <c r="AE39" s="59">
        <v>0.66</v>
      </c>
      <c r="AF39" s="59">
        <v>0.06</v>
      </c>
      <c r="AG39" s="59">
        <v>0.72</v>
      </c>
      <c r="AH39" s="59">
        <v>0.28000000000000003</v>
      </c>
      <c r="AI39" s="59">
        <v>0.85</v>
      </c>
      <c r="AJ39" s="59">
        <v>2.02</v>
      </c>
      <c r="AK39" s="59">
        <v>0.61</v>
      </c>
      <c r="AL39" s="59">
        <v>0.67</v>
      </c>
      <c r="AM39" s="59">
        <v>4.6100000000000003</v>
      </c>
      <c r="AN39" s="59">
        <v>2.36</v>
      </c>
      <c r="AO39" s="150">
        <v>1.1200000000000001</v>
      </c>
      <c r="AP39" s="149">
        <v>3.1682346430547739</v>
      </c>
      <c r="AQ39" s="59">
        <v>4.03</v>
      </c>
      <c r="AR39" s="59">
        <v>6.37</v>
      </c>
      <c r="AS39" s="59">
        <v>-0.88</v>
      </c>
      <c r="AT39" s="59">
        <v>3.82</v>
      </c>
      <c r="AU39" s="59">
        <v>1.4</v>
      </c>
      <c r="AV39" s="59">
        <v>3.56</v>
      </c>
      <c r="AW39" s="59">
        <v>2.84</v>
      </c>
      <c r="AX39" s="59">
        <v>-1.1599999999999999</v>
      </c>
      <c r="AY39" s="59">
        <v>0.92</v>
      </c>
      <c r="AZ39" s="59">
        <v>5.01</v>
      </c>
      <c r="BA39" s="59">
        <v>5.22</v>
      </c>
      <c r="BB39" s="150">
        <v>2.0299999999999998</v>
      </c>
    </row>
    <row r="40" spans="1:54" x14ac:dyDescent="0.25">
      <c r="A40" s="483"/>
      <c r="B40" s="102" t="s">
        <v>57</v>
      </c>
      <c r="C40" s="150">
        <v>74.77</v>
      </c>
      <c r="D40" s="149">
        <v>73.959999999999994</v>
      </c>
      <c r="E40" s="59">
        <v>71.64</v>
      </c>
      <c r="F40" s="59">
        <v>88.29</v>
      </c>
      <c r="G40" s="59">
        <v>73.13</v>
      </c>
      <c r="H40" s="59">
        <v>77.959999999999994</v>
      </c>
      <c r="I40" s="59">
        <v>70.08</v>
      </c>
      <c r="J40" s="59">
        <v>78.77</v>
      </c>
      <c r="K40" s="59">
        <v>78.47</v>
      </c>
      <c r="L40" s="59">
        <v>81.61</v>
      </c>
      <c r="M40" s="59">
        <v>66.98</v>
      </c>
      <c r="N40" s="59">
        <v>69.069999999999993</v>
      </c>
      <c r="O40" s="150">
        <v>76.599999999999994</v>
      </c>
      <c r="P40" s="149">
        <v>0.27</v>
      </c>
      <c r="Q40" s="59">
        <v>0.02</v>
      </c>
      <c r="R40" s="59">
        <v>0.52</v>
      </c>
      <c r="S40" s="59">
        <v>0.05</v>
      </c>
      <c r="T40" s="59">
        <v>0.56999999999999995</v>
      </c>
      <c r="U40" s="59">
        <v>0.27</v>
      </c>
      <c r="V40" s="59">
        <v>0.42</v>
      </c>
      <c r="W40" s="59">
        <v>0.35</v>
      </c>
      <c r="X40" s="59">
        <v>0.63</v>
      </c>
      <c r="Y40" s="59">
        <v>-0.49</v>
      </c>
      <c r="Z40" s="59">
        <v>7.0000000000000007E-2</v>
      </c>
      <c r="AA40" s="59">
        <v>0.23</v>
      </c>
      <c r="AB40" s="150">
        <v>0.17</v>
      </c>
      <c r="AC40" s="149">
        <v>1.7971409121851423</v>
      </c>
      <c r="AD40" s="59">
        <v>2.2799999999999998</v>
      </c>
      <c r="AE40" s="59">
        <v>1.19</v>
      </c>
      <c r="AF40" s="59">
        <v>0.11</v>
      </c>
      <c r="AG40" s="59">
        <v>1.29</v>
      </c>
      <c r="AH40" s="59">
        <v>0.55000000000000004</v>
      </c>
      <c r="AI40" s="59">
        <v>1.28</v>
      </c>
      <c r="AJ40" s="59">
        <v>2.38</v>
      </c>
      <c r="AK40" s="59">
        <v>1.24</v>
      </c>
      <c r="AL40" s="59">
        <v>0.18</v>
      </c>
      <c r="AM40" s="59">
        <v>4.6900000000000004</v>
      </c>
      <c r="AN40" s="59">
        <v>2.59</v>
      </c>
      <c r="AO40" s="150">
        <v>1.3</v>
      </c>
      <c r="AP40" s="149">
        <v>3.1879657742202738</v>
      </c>
      <c r="AQ40" s="59">
        <v>3.4</v>
      </c>
      <c r="AR40" s="59">
        <v>5.57</v>
      </c>
      <c r="AS40" s="59">
        <v>-0.68</v>
      </c>
      <c r="AT40" s="59">
        <v>3.93</v>
      </c>
      <c r="AU40" s="59">
        <v>1.55</v>
      </c>
      <c r="AV40" s="59">
        <v>3.33</v>
      </c>
      <c r="AW40" s="59">
        <v>3.27</v>
      </c>
      <c r="AX40" s="59">
        <v>0.05</v>
      </c>
      <c r="AY40" s="59">
        <v>0.7</v>
      </c>
      <c r="AZ40" s="59">
        <v>5.04</v>
      </c>
      <c r="BA40" s="59">
        <v>5.18</v>
      </c>
      <c r="BB40" s="150">
        <v>2.12</v>
      </c>
    </row>
    <row r="41" spans="1:54" x14ac:dyDescent="0.25">
      <c r="A41" s="483"/>
      <c r="B41" s="102" t="s">
        <v>58</v>
      </c>
      <c r="C41" s="150">
        <v>74.86</v>
      </c>
      <c r="D41" s="149">
        <v>73.86</v>
      </c>
      <c r="E41" s="59">
        <v>71.95</v>
      </c>
      <c r="F41" s="59">
        <v>88.29</v>
      </c>
      <c r="G41" s="59">
        <v>73.31</v>
      </c>
      <c r="H41" s="59">
        <v>78.17</v>
      </c>
      <c r="I41" s="59">
        <v>70.23</v>
      </c>
      <c r="J41" s="59">
        <v>79.040000000000006</v>
      </c>
      <c r="K41" s="59">
        <v>78.47</v>
      </c>
      <c r="L41" s="59">
        <v>81.290000000000006</v>
      </c>
      <c r="M41" s="59">
        <v>66.98</v>
      </c>
      <c r="N41" s="59">
        <v>69.2</v>
      </c>
      <c r="O41" s="150">
        <v>76.650000000000006</v>
      </c>
      <c r="P41" s="149">
        <v>0.12</v>
      </c>
      <c r="Q41" s="59">
        <v>-0.14000000000000001</v>
      </c>
      <c r="R41" s="59">
        <v>0.44</v>
      </c>
      <c r="S41" s="59">
        <v>0</v>
      </c>
      <c r="T41" s="59">
        <v>0.26</v>
      </c>
      <c r="U41" s="59">
        <v>0.27</v>
      </c>
      <c r="V41" s="59">
        <v>0.21</v>
      </c>
      <c r="W41" s="59">
        <v>0.34</v>
      </c>
      <c r="X41" s="59">
        <v>0</v>
      </c>
      <c r="Y41" s="59">
        <v>-0.39</v>
      </c>
      <c r="Z41" s="59">
        <v>0</v>
      </c>
      <c r="AA41" s="59">
        <v>0.18</v>
      </c>
      <c r="AB41" s="150">
        <v>7.0000000000000007E-2</v>
      </c>
      <c r="AC41" s="149">
        <v>1.9196732471068714</v>
      </c>
      <c r="AD41" s="59">
        <v>2.14</v>
      </c>
      <c r="AE41" s="59">
        <v>1.63</v>
      </c>
      <c r="AF41" s="59">
        <v>0.11</v>
      </c>
      <c r="AG41" s="59">
        <v>1.55</v>
      </c>
      <c r="AH41" s="59">
        <v>0.81</v>
      </c>
      <c r="AI41" s="59">
        <v>1.49</v>
      </c>
      <c r="AJ41" s="59">
        <v>2.72</v>
      </c>
      <c r="AK41" s="59">
        <v>1.24</v>
      </c>
      <c r="AL41" s="59">
        <v>-0.21</v>
      </c>
      <c r="AM41" s="59">
        <v>4.6900000000000004</v>
      </c>
      <c r="AN41" s="59">
        <v>2.78</v>
      </c>
      <c r="AO41" s="150">
        <v>1.37</v>
      </c>
      <c r="AP41" s="149">
        <v>2.843797224893521</v>
      </c>
      <c r="AQ41" s="59">
        <v>1.83</v>
      </c>
      <c r="AR41" s="59">
        <v>5.23</v>
      </c>
      <c r="AS41" s="59">
        <v>-0.63</v>
      </c>
      <c r="AT41" s="59">
        <v>3.67</v>
      </c>
      <c r="AU41" s="59">
        <v>1.66</v>
      </c>
      <c r="AV41" s="59">
        <v>3.15</v>
      </c>
      <c r="AW41" s="59">
        <v>3.38</v>
      </c>
      <c r="AX41" s="59">
        <v>0.57999999999999996</v>
      </c>
      <c r="AY41" s="59">
        <v>0.79</v>
      </c>
      <c r="AZ41" s="59">
        <v>5.04</v>
      </c>
      <c r="BA41" s="59">
        <v>5.01</v>
      </c>
      <c r="BB41" s="150">
        <v>2.06</v>
      </c>
    </row>
    <row r="42" spans="1:54" x14ac:dyDescent="0.25">
      <c r="A42" s="483"/>
      <c r="B42" s="102" t="s">
        <v>59</v>
      </c>
      <c r="C42" s="150">
        <v>75.069999999999993</v>
      </c>
      <c r="D42" s="149">
        <v>74.55</v>
      </c>
      <c r="E42" s="59">
        <v>72.040000000000006</v>
      </c>
      <c r="F42" s="59">
        <v>88.43</v>
      </c>
      <c r="G42" s="59">
        <v>73.44</v>
      </c>
      <c r="H42" s="59">
        <v>78.41</v>
      </c>
      <c r="I42" s="59">
        <v>70.3</v>
      </c>
      <c r="J42" s="59">
        <v>78.95</v>
      </c>
      <c r="K42" s="59">
        <v>78.44</v>
      </c>
      <c r="L42" s="59">
        <v>81.33</v>
      </c>
      <c r="M42" s="59">
        <v>66.98</v>
      </c>
      <c r="N42" s="59">
        <v>69.489999999999995</v>
      </c>
      <c r="O42" s="150">
        <v>76.8</v>
      </c>
      <c r="P42" s="149">
        <v>0.28000000000000003</v>
      </c>
      <c r="Q42" s="59">
        <v>0.94</v>
      </c>
      <c r="R42" s="59">
        <v>0.12</v>
      </c>
      <c r="S42" s="59">
        <v>0.16</v>
      </c>
      <c r="T42" s="59">
        <v>0.17</v>
      </c>
      <c r="U42" s="59">
        <v>0.3</v>
      </c>
      <c r="V42" s="59">
        <v>0.1</v>
      </c>
      <c r="W42" s="59">
        <v>-0.11</v>
      </c>
      <c r="X42" s="59">
        <v>-0.04</v>
      </c>
      <c r="Y42" s="59">
        <v>0.04</v>
      </c>
      <c r="Z42" s="59">
        <v>0</v>
      </c>
      <c r="AA42" s="59">
        <v>0.42</v>
      </c>
      <c r="AB42" s="150">
        <v>0.2</v>
      </c>
      <c r="AC42" s="149">
        <v>2.205582028590868</v>
      </c>
      <c r="AD42" s="59">
        <v>3.1</v>
      </c>
      <c r="AE42" s="59">
        <v>1.75</v>
      </c>
      <c r="AF42" s="59">
        <v>0.28000000000000003</v>
      </c>
      <c r="AG42" s="59">
        <v>1.73</v>
      </c>
      <c r="AH42" s="59">
        <v>1.1200000000000001</v>
      </c>
      <c r="AI42" s="59">
        <v>1.59</v>
      </c>
      <c r="AJ42" s="59">
        <v>2.61</v>
      </c>
      <c r="AK42" s="59">
        <v>1.2</v>
      </c>
      <c r="AL42" s="59">
        <v>-0.18</v>
      </c>
      <c r="AM42" s="59">
        <v>4.6900000000000004</v>
      </c>
      <c r="AN42" s="59">
        <v>3.21</v>
      </c>
      <c r="AO42" s="150">
        <v>1.57</v>
      </c>
      <c r="AP42" s="149">
        <v>3.0190750651845519</v>
      </c>
      <c r="AQ42" s="59">
        <v>2.99</v>
      </c>
      <c r="AR42" s="59">
        <v>5.12</v>
      </c>
      <c r="AS42" s="59">
        <v>-0.41</v>
      </c>
      <c r="AT42" s="59">
        <v>3.54</v>
      </c>
      <c r="AU42" s="59">
        <v>1.68</v>
      </c>
      <c r="AV42" s="59">
        <v>2.78</v>
      </c>
      <c r="AW42" s="59">
        <v>3.4</v>
      </c>
      <c r="AX42" s="59">
        <v>0.67</v>
      </c>
      <c r="AY42" s="59">
        <v>0.78</v>
      </c>
      <c r="AZ42" s="59">
        <v>5.03</v>
      </c>
      <c r="BA42" s="59">
        <v>4.91</v>
      </c>
      <c r="BB42" s="150">
        <v>1.92</v>
      </c>
    </row>
    <row r="43" spans="1:54" x14ac:dyDescent="0.25">
      <c r="A43" s="483"/>
      <c r="B43" s="102" t="s">
        <v>60</v>
      </c>
      <c r="C43" s="150">
        <v>75.31</v>
      </c>
      <c r="D43" s="149">
        <v>74.86</v>
      </c>
      <c r="E43" s="59">
        <v>72.06</v>
      </c>
      <c r="F43" s="59">
        <v>88.41</v>
      </c>
      <c r="G43" s="59">
        <v>73.739999999999995</v>
      </c>
      <c r="H43" s="59">
        <v>78.64</v>
      </c>
      <c r="I43" s="59">
        <v>70.34</v>
      </c>
      <c r="J43" s="59">
        <v>78.900000000000006</v>
      </c>
      <c r="K43" s="59">
        <v>78.45</v>
      </c>
      <c r="L43" s="59">
        <v>83.19</v>
      </c>
      <c r="M43" s="59">
        <v>66.98</v>
      </c>
      <c r="N43" s="59">
        <v>69.8</v>
      </c>
      <c r="O43" s="150">
        <v>76.86</v>
      </c>
      <c r="P43" s="149">
        <v>0.32</v>
      </c>
      <c r="Q43" s="59">
        <v>0.41</v>
      </c>
      <c r="R43" s="59">
        <v>0.04</v>
      </c>
      <c r="S43" s="59">
        <v>-0.02</v>
      </c>
      <c r="T43" s="59">
        <v>0.41</v>
      </c>
      <c r="U43" s="59">
        <v>0.3</v>
      </c>
      <c r="V43" s="59">
        <v>0.05</v>
      </c>
      <c r="W43" s="59">
        <v>-0.06</v>
      </c>
      <c r="X43" s="59">
        <v>0.01</v>
      </c>
      <c r="Y43" s="59">
        <v>2.2999999999999998</v>
      </c>
      <c r="Z43" s="59">
        <v>0</v>
      </c>
      <c r="AA43" s="59">
        <v>0.45</v>
      </c>
      <c r="AB43" s="150">
        <v>7.0000000000000007E-2</v>
      </c>
      <c r="AC43" s="149">
        <v>2.5323349217154458</v>
      </c>
      <c r="AD43" s="59">
        <v>3.53</v>
      </c>
      <c r="AE43" s="59">
        <v>1.79</v>
      </c>
      <c r="AF43" s="59">
        <v>0.25</v>
      </c>
      <c r="AG43" s="59">
        <v>2.14</v>
      </c>
      <c r="AH43" s="59">
        <v>1.42</v>
      </c>
      <c r="AI43" s="59">
        <v>1.64</v>
      </c>
      <c r="AJ43" s="59">
        <v>2.5499999999999998</v>
      </c>
      <c r="AK43" s="59">
        <v>1.21</v>
      </c>
      <c r="AL43" s="59">
        <v>2.12</v>
      </c>
      <c r="AM43" s="59">
        <v>4.6900000000000004</v>
      </c>
      <c r="AN43" s="59">
        <v>3.68</v>
      </c>
      <c r="AO43" s="150">
        <v>1.65</v>
      </c>
      <c r="AP43" s="149">
        <v>3.2350925291295454</v>
      </c>
      <c r="AQ43" s="59">
        <v>3.7</v>
      </c>
      <c r="AR43" s="59">
        <v>4.7</v>
      </c>
      <c r="AS43" s="59">
        <v>-0.22</v>
      </c>
      <c r="AT43" s="59">
        <v>3.51</v>
      </c>
      <c r="AU43" s="59">
        <v>1.69</v>
      </c>
      <c r="AV43" s="59">
        <v>2.42</v>
      </c>
      <c r="AW43" s="59">
        <v>3.32</v>
      </c>
      <c r="AX43" s="59">
        <v>0.78</v>
      </c>
      <c r="AY43" s="59">
        <v>3.14</v>
      </c>
      <c r="AZ43" s="59">
        <v>5.03</v>
      </c>
      <c r="BA43" s="59">
        <v>4.97</v>
      </c>
      <c r="BB43" s="150">
        <v>1.9</v>
      </c>
    </row>
    <row r="44" spans="1:54" x14ac:dyDescent="0.25">
      <c r="A44" s="483"/>
      <c r="B44" s="102" t="s">
        <v>61</v>
      </c>
      <c r="C44" s="150">
        <v>75.42</v>
      </c>
      <c r="D44" s="149">
        <v>75.11</v>
      </c>
      <c r="E44" s="59">
        <v>72.33</v>
      </c>
      <c r="F44" s="59">
        <v>88.46</v>
      </c>
      <c r="G44" s="59">
        <v>73.95</v>
      </c>
      <c r="H44" s="59">
        <v>78.83</v>
      </c>
      <c r="I44" s="59">
        <v>70.52</v>
      </c>
      <c r="J44" s="59">
        <v>78.62</v>
      </c>
      <c r="K44" s="59">
        <v>78.45</v>
      </c>
      <c r="L44" s="59">
        <v>83.17</v>
      </c>
      <c r="M44" s="59">
        <v>66.98</v>
      </c>
      <c r="N44" s="59">
        <v>69.989999999999995</v>
      </c>
      <c r="O44" s="150">
        <v>76.95</v>
      </c>
      <c r="P44" s="149">
        <v>0.14000000000000001</v>
      </c>
      <c r="Q44" s="59">
        <v>0.33</v>
      </c>
      <c r="R44" s="59">
        <v>0.37</v>
      </c>
      <c r="S44" s="59">
        <v>0.06</v>
      </c>
      <c r="T44" s="59">
        <v>0.28999999999999998</v>
      </c>
      <c r="U44" s="59">
        <v>0.24</v>
      </c>
      <c r="V44" s="59">
        <v>0.26</v>
      </c>
      <c r="W44" s="59">
        <v>-0.36</v>
      </c>
      <c r="X44" s="59">
        <v>0</v>
      </c>
      <c r="Y44" s="59">
        <v>-0.03</v>
      </c>
      <c r="Z44" s="59">
        <v>0</v>
      </c>
      <c r="AA44" s="59">
        <v>0.27</v>
      </c>
      <c r="AB44" s="150">
        <v>0.12</v>
      </c>
      <c r="AC44" s="149">
        <v>2.6820966643975339</v>
      </c>
      <c r="AD44" s="59">
        <v>3.87</v>
      </c>
      <c r="AE44" s="59">
        <v>2.17</v>
      </c>
      <c r="AF44" s="59">
        <v>0.31</v>
      </c>
      <c r="AG44" s="59">
        <v>2.4300000000000002</v>
      </c>
      <c r="AH44" s="59">
        <v>1.66</v>
      </c>
      <c r="AI44" s="59">
        <v>1.91</v>
      </c>
      <c r="AJ44" s="59">
        <v>2.1800000000000002</v>
      </c>
      <c r="AK44" s="59">
        <v>1.21</v>
      </c>
      <c r="AL44" s="59">
        <v>2.09</v>
      </c>
      <c r="AM44" s="59">
        <v>4.6900000000000004</v>
      </c>
      <c r="AN44" s="59">
        <v>3.95</v>
      </c>
      <c r="AO44" s="150">
        <v>1.77</v>
      </c>
      <c r="AP44" s="149">
        <v>3.428414701042243</v>
      </c>
      <c r="AQ44" s="59">
        <v>4.63</v>
      </c>
      <c r="AR44" s="59">
        <v>4.68</v>
      </c>
      <c r="AS44" s="59">
        <v>-0.12</v>
      </c>
      <c r="AT44" s="59">
        <v>3.75</v>
      </c>
      <c r="AU44" s="59">
        <v>1.8</v>
      </c>
      <c r="AV44" s="59">
        <v>2.42</v>
      </c>
      <c r="AW44" s="59">
        <v>2.74</v>
      </c>
      <c r="AX44" s="59">
        <v>1.06</v>
      </c>
      <c r="AY44" s="59">
        <v>2.92</v>
      </c>
      <c r="AZ44" s="59">
        <v>5.03</v>
      </c>
      <c r="BA44" s="59">
        <v>5.1100000000000003</v>
      </c>
      <c r="BB44" s="150">
        <v>2.0299999999999998</v>
      </c>
    </row>
    <row r="45" spans="1:54" x14ac:dyDescent="0.25">
      <c r="A45" s="483"/>
      <c r="B45" s="102" t="s">
        <v>62</v>
      </c>
      <c r="C45" s="150">
        <v>75.39</v>
      </c>
      <c r="D45" s="149">
        <v>74.86</v>
      </c>
      <c r="E45" s="59">
        <v>72.569999999999993</v>
      </c>
      <c r="F45" s="59">
        <v>88.45</v>
      </c>
      <c r="G45" s="59">
        <v>74.180000000000007</v>
      </c>
      <c r="H45" s="59">
        <v>78.89</v>
      </c>
      <c r="I45" s="59">
        <v>70.569999999999993</v>
      </c>
      <c r="J45" s="59">
        <v>78.75</v>
      </c>
      <c r="K45" s="59">
        <v>78.39</v>
      </c>
      <c r="L45" s="59">
        <v>81.069999999999993</v>
      </c>
      <c r="M45" s="59">
        <v>67.03</v>
      </c>
      <c r="N45" s="59">
        <v>70.09</v>
      </c>
      <c r="O45" s="150">
        <v>76.98</v>
      </c>
      <c r="P45" s="149">
        <v>-0.03</v>
      </c>
      <c r="Q45" s="59">
        <v>-0.34</v>
      </c>
      <c r="R45" s="59">
        <v>0.33</v>
      </c>
      <c r="S45" s="59">
        <v>-0.01</v>
      </c>
      <c r="T45" s="59">
        <v>0.31</v>
      </c>
      <c r="U45" s="59">
        <v>0.08</v>
      </c>
      <c r="V45" s="59">
        <v>0.06</v>
      </c>
      <c r="W45" s="59">
        <v>0.16</v>
      </c>
      <c r="X45" s="59">
        <v>-0.09</v>
      </c>
      <c r="Y45" s="59">
        <v>-2.52</v>
      </c>
      <c r="Z45" s="59">
        <v>7.0000000000000007E-2</v>
      </c>
      <c r="AA45" s="59">
        <v>0.15</v>
      </c>
      <c r="AB45" s="150">
        <v>0.03</v>
      </c>
      <c r="AC45" s="149">
        <v>2.6412525527569812</v>
      </c>
      <c r="AD45" s="59">
        <v>3.52</v>
      </c>
      <c r="AE45" s="59">
        <v>2.5</v>
      </c>
      <c r="AF45" s="59">
        <v>0.3</v>
      </c>
      <c r="AG45" s="59">
        <v>2.75</v>
      </c>
      <c r="AH45" s="59">
        <v>1.75</v>
      </c>
      <c r="AI45" s="59">
        <v>1.97</v>
      </c>
      <c r="AJ45" s="59">
        <v>2.34</v>
      </c>
      <c r="AK45" s="59">
        <v>1.1299999999999999</v>
      </c>
      <c r="AL45" s="59">
        <v>-0.49</v>
      </c>
      <c r="AM45" s="59">
        <v>4.76</v>
      </c>
      <c r="AN45" s="59">
        <v>4.1100000000000003</v>
      </c>
      <c r="AO45" s="150">
        <v>1.8</v>
      </c>
      <c r="AP45" s="149">
        <v>3.2739726027397182</v>
      </c>
      <c r="AQ45" s="59">
        <v>4.41</v>
      </c>
      <c r="AR45" s="59">
        <v>4.57</v>
      </c>
      <c r="AS45" s="59">
        <v>0.1</v>
      </c>
      <c r="AT45" s="59">
        <v>3.6</v>
      </c>
      <c r="AU45" s="59">
        <v>1.82</v>
      </c>
      <c r="AV45" s="59">
        <v>2.2200000000000002</v>
      </c>
      <c r="AW45" s="59">
        <v>2.99</v>
      </c>
      <c r="AX45" s="59">
        <v>0.98</v>
      </c>
      <c r="AY45" s="59">
        <v>0.4</v>
      </c>
      <c r="AZ45" s="59">
        <v>4.99</v>
      </c>
      <c r="BA45" s="59">
        <v>5.07</v>
      </c>
      <c r="BB45" s="150">
        <v>1.87</v>
      </c>
    </row>
    <row r="46" spans="1:54" x14ac:dyDescent="0.25">
      <c r="A46" s="483"/>
      <c r="B46" s="102" t="s">
        <v>63</v>
      </c>
      <c r="C46" s="150">
        <v>75.62</v>
      </c>
      <c r="D46" s="149">
        <v>75.28</v>
      </c>
      <c r="E46" s="59">
        <v>72.62</v>
      </c>
      <c r="F46" s="59">
        <v>88.48</v>
      </c>
      <c r="G46" s="59">
        <v>74.709999999999994</v>
      </c>
      <c r="H46" s="59">
        <v>78.91</v>
      </c>
      <c r="I46" s="59">
        <v>70.66</v>
      </c>
      <c r="J46" s="59">
        <v>78.599999999999994</v>
      </c>
      <c r="K46" s="59">
        <v>78.349999999999994</v>
      </c>
      <c r="L46" s="59">
        <v>80.91</v>
      </c>
      <c r="M46" s="59">
        <v>67.209999999999994</v>
      </c>
      <c r="N46" s="59">
        <v>70.28</v>
      </c>
      <c r="O46" s="150">
        <v>77.069999999999993</v>
      </c>
      <c r="P46" s="149">
        <v>0.31</v>
      </c>
      <c r="Q46" s="59">
        <v>0.56000000000000005</v>
      </c>
      <c r="R46" s="59">
        <v>7.0000000000000007E-2</v>
      </c>
      <c r="S46" s="59">
        <v>0.04</v>
      </c>
      <c r="T46" s="59">
        <v>0.72</v>
      </c>
      <c r="U46" s="59">
        <v>0.02</v>
      </c>
      <c r="V46" s="59">
        <v>0.13</v>
      </c>
      <c r="W46" s="59">
        <v>-0.19</v>
      </c>
      <c r="X46" s="59">
        <v>-0.05</v>
      </c>
      <c r="Y46" s="59">
        <v>-0.2</v>
      </c>
      <c r="Z46" s="59">
        <v>0.26</v>
      </c>
      <c r="AA46" s="59">
        <v>0.27</v>
      </c>
      <c r="AB46" s="150">
        <v>0.12</v>
      </c>
      <c r="AC46" s="149">
        <v>2.9543907420013653</v>
      </c>
      <c r="AD46" s="59">
        <v>4.0999999999999996</v>
      </c>
      <c r="AE46" s="59">
        <v>2.58</v>
      </c>
      <c r="AF46" s="59">
        <v>0.34</v>
      </c>
      <c r="AG46" s="59">
        <v>3.49</v>
      </c>
      <c r="AH46" s="59">
        <v>1.77</v>
      </c>
      <c r="AI46" s="59">
        <v>2.1</v>
      </c>
      <c r="AJ46" s="59">
        <v>2.15</v>
      </c>
      <c r="AK46" s="59">
        <v>1.08</v>
      </c>
      <c r="AL46" s="59">
        <v>-0.68</v>
      </c>
      <c r="AM46" s="59">
        <v>5.04</v>
      </c>
      <c r="AN46" s="59">
        <v>4.3899999999999997</v>
      </c>
      <c r="AO46" s="150">
        <v>1.93</v>
      </c>
      <c r="AP46" s="149">
        <v>3.7311385459533426</v>
      </c>
      <c r="AQ46" s="59">
        <v>5.9</v>
      </c>
      <c r="AR46" s="59">
        <v>3.52</v>
      </c>
      <c r="AS46" s="59">
        <v>0.34</v>
      </c>
      <c r="AT46" s="59">
        <v>4.3099999999999996</v>
      </c>
      <c r="AU46" s="59">
        <v>1.8</v>
      </c>
      <c r="AV46" s="59">
        <v>2.3199999999999998</v>
      </c>
      <c r="AW46" s="59">
        <v>2.71</v>
      </c>
      <c r="AX46" s="59">
        <v>0.92</v>
      </c>
      <c r="AY46" s="59">
        <v>0.47</v>
      </c>
      <c r="AZ46" s="59">
        <v>5.04</v>
      </c>
      <c r="BA46" s="59">
        <v>5.26</v>
      </c>
      <c r="BB46" s="150">
        <v>2.12</v>
      </c>
    </row>
    <row r="47" spans="1:54" x14ac:dyDescent="0.25">
      <c r="A47" s="483"/>
      <c r="B47" s="102" t="s">
        <v>64</v>
      </c>
      <c r="C47" s="150">
        <v>75.77</v>
      </c>
      <c r="D47" s="149">
        <v>75.69</v>
      </c>
      <c r="E47" s="59">
        <v>72.709999999999994</v>
      </c>
      <c r="F47" s="59">
        <v>88.53</v>
      </c>
      <c r="G47" s="59">
        <v>74.84</v>
      </c>
      <c r="H47" s="59">
        <v>79.03</v>
      </c>
      <c r="I47" s="59">
        <v>70.84</v>
      </c>
      <c r="J47" s="59">
        <v>78.650000000000006</v>
      </c>
      <c r="K47" s="59">
        <v>78.31</v>
      </c>
      <c r="L47" s="59">
        <v>80.790000000000006</v>
      </c>
      <c r="M47" s="59">
        <v>67.209999999999994</v>
      </c>
      <c r="N47" s="59">
        <v>70.400000000000006</v>
      </c>
      <c r="O47" s="150">
        <v>77.13</v>
      </c>
      <c r="P47" s="149">
        <v>0.19</v>
      </c>
      <c r="Q47" s="59">
        <v>0.54</v>
      </c>
      <c r="R47" s="59">
        <v>0.13</v>
      </c>
      <c r="S47" s="59">
        <v>0.06</v>
      </c>
      <c r="T47" s="59">
        <v>0.17</v>
      </c>
      <c r="U47" s="59">
        <v>0.16</v>
      </c>
      <c r="V47" s="59">
        <v>0.26</v>
      </c>
      <c r="W47" s="59">
        <v>7.0000000000000007E-2</v>
      </c>
      <c r="X47" s="59">
        <v>-0.05</v>
      </c>
      <c r="Y47" s="59">
        <v>-0.15</v>
      </c>
      <c r="Z47" s="59">
        <v>0.01</v>
      </c>
      <c r="AA47" s="59">
        <v>0.17</v>
      </c>
      <c r="AB47" s="150">
        <v>7.0000000000000007E-2</v>
      </c>
      <c r="AC47" s="149">
        <v>3.1586113002041998</v>
      </c>
      <c r="AD47" s="59">
        <v>4.67</v>
      </c>
      <c r="AE47" s="59">
        <v>2.71</v>
      </c>
      <c r="AF47" s="59">
        <v>0.39</v>
      </c>
      <c r="AG47" s="59">
        <v>3.67</v>
      </c>
      <c r="AH47" s="59">
        <v>1.93</v>
      </c>
      <c r="AI47" s="59">
        <v>2.37</v>
      </c>
      <c r="AJ47" s="59">
        <v>2.2200000000000002</v>
      </c>
      <c r="AK47" s="59">
        <v>1.02</v>
      </c>
      <c r="AL47" s="59">
        <v>-0.84</v>
      </c>
      <c r="AM47" s="59">
        <v>5.04</v>
      </c>
      <c r="AN47" s="59">
        <v>4.57</v>
      </c>
      <c r="AO47" s="150">
        <v>2</v>
      </c>
      <c r="AP47" s="149">
        <v>4.022515101592532</v>
      </c>
      <c r="AQ47" s="59">
        <v>7.22</v>
      </c>
      <c r="AR47" s="59">
        <v>3.04</v>
      </c>
      <c r="AS47" s="59">
        <v>0.59</v>
      </c>
      <c r="AT47" s="59">
        <v>4.2300000000000004</v>
      </c>
      <c r="AU47" s="59">
        <v>1.97</v>
      </c>
      <c r="AV47" s="59">
        <v>2.5499999999999998</v>
      </c>
      <c r="AW47" s="59">
        <v>2.92</v>
      </c>
      <c r="AX47" s="59">
        <v>0.95</v>
      </c>
      <c r="AY47" s="59">
        <v>0.21</v>
      </c>
      <c r="AZ47" s="59">
        <v>5.04</v>
      </c>
      <c r="BA47" s="59">
        <v>5.29</v>
      </c>
      <c r="BB47" s="150">
        <v>2.34</v>
      </c>
    </row>
    <row r="48" spans="1:54" x14ac:dyDescent="0.25">
      <c r="A48" s="483"/>
      <c r="B48" s="102" t="s">
        <v>65</v>
      </c>
      <c r="C48" s="150">
        <v>75.87</v>
      </c>
      <c r="D48" s="149">
        <v>75.599999999999994</v>
      </c>
      <c r="E48" s="59">
        <v>72.650000000000006</v>
      </c>
      <c r="F48" s="59">
        <v>88.59</v>
      </c>
      <c r="G48" s="59">
        <v>74.86</v>
      </c>
      <c r="H48" s="59">
        <v>79.069999999999993</v>
      </c>
      <c r="I48" s="59">
        <v>71.069999999999993</v>
      </c>
      <c r="J48" s="59">
        <v>78.98</v>
      </c>
      <c r="K48" s="59">
        <v>79.040000000000006</v>
      </c>
      <c r="L48" s="59">
        <v>80.88</v>
      </c>
      <c r="M48" s="59">
        <v>67.209999999999994</v>
      </c>
      <c r="N48" s="59">
        <v>70.7</v>
      </c>
      <c r="O48" s="150">
        <v>77.290000000000006</v>
      </c>
      <c r="P48" s="149">
        <v>0.14000000000000001</v>
      </c>
      <c r="Q48" s="59">
        <v>-0.12</v>
      </c>
      <c r="R48" s="59">
        <v>-0.09</v>
      </c>
      <c r="S48" s="59">
        <v>7.0000000000000007E-2</v>
      </c>
      <c r="T48" s="59">
        <v>0.02</v>
      </c>
      <c r="U48" s="59">
        <v>0.05</v>
      </c>
      <c r="V48" s="59">
        <v>0.32</v>
      </c>
      <c r="W48" s="59">
        <v>0.41</v>
      </c>
      <c r="X48" s="59">
        <v>0.94</v>
      </c>
      <c r="Y48" s="59">
        <v>0.11</v>
      </c>
      <c r="Z48" s="59">
        <v>0</v>
      </c>
      <c r="AA48" s="59">
        <v>0.42</v>
      </c>
      <c r="AB48" s="150">
        <v>0.21</v>
      </c>
      <c r="AC48" s="149">
        <v>3.2947583390061226</v>
      </c>
      <c r="AD48" s="59">
        <v>4.55</v>
      </c>
      <c r="AE48" s="59">
        <v>2.62</v>
      </c>
      <c r="AF48" s="59">
        <v>0.46</v>
      </c>
      <c r="AG48" s="59">
        <v>3.69</v>
      </c>
      <c r="AH48" s="59">
        <v>1.98</v>
      </c>
      <c r="AI48" s="59">
        <v>2.7</v>
      </c>
      <c r="AJ48" s="59">
        <v>2.64</v>
      </c>
      <c r="AK48" s="59">
        <v>1.97</v>
      </c>
      <c r="AL48" s="59">
        <v>-0.72</v>
      </c>
      <c r="AM48" s="59">
        <v>5.04</v>
      </c>
      <c r="AN48" s="59">
        <v>5.01</v>
      </c>
      <c r="AO48" s="150">
        <v>2.21</v>
      </c>
      <c r="AP48" s="149">
        <v>3.9599890380926297</v>
      </c>
      <c r="AQ48" s="59">
        <v>6.78</v>
      </c>
      <c r="AR48" s="59">
        <v>2.64</v>
      </c>
      <c r="AS48" s="59">
        <v>0.54</v>
      </c>
      <c r="AT48" s="59">
        <v>3.87</v>
      </c>
      <c r="AU48" s="59">
        <v>2.1</v>
      </c>
      <c r="AV48" s="59">
        <v>2.75</v>
      </c>
      <c r="AW48" s="59">
        <v>3.31</v>
      </c>
      <c r="AX48" s="59">
        <v>1.91</v>
      </c>
      <c r="AY48" s="59">
        <v>0.2</v>
      </c>
      <c r="AZ48" s="59">
        <v>5.04</v>
      </c>
      <c r="BA48" s="59">
        <v>5.59</v>
      </c>
      <c r="BB48" s="150">
        <v>2.34</v>
      </c>
    </row>
    <row r="49" spans="1:54" x14ac:dyDescent="0.25">
      <c r="A49" s="484"/>
      <c r="B49" s="103" t="s">
        <v>66</v>
      </c>
      <c r="C49" s="152">
        <v>76.19</v>
      </c>
      <c r="D49" s="151">
        <v>76.02</v>
      </c>
      <c r="E49" s="40">
        <v>72.430000000000007</v>
      </c>
      <c r="F49" s="40">
        <v>88.65</v>
      </c>
      <c r="G49" s="40">
        <v>75.16</v>
      </c>
      <c r="H49" s="40">
        <v>79.209999999999994</v>
      </c>
      <c r="I49" s="40">
        <v>71.099999999999994</v>
      </c>
      <c r="J49" s="40">
        <v>79.3</v>
      </c>
      <c r="K49" s="40">
        <v>80.040000000000006</v>
      </c>
      <c r="L49" s="40">
        <v>81.650000000000006</v>
      </c>
      <c r="M49" s="40">
        <v>67.209999999999994</v>
      </c>
      <c r="N49" s="40">
        <v>71.09</v>
      </c>
      <c r="O49" s="152">
        <v>77.42</v>
      </c>
      <c r="P49" s="151">
        <v>0.42</v>
      </c>
      <c r="Q49" s="40">
        <v>0.56000000000000005</v>
      </c>
      <c r="R49" s="40">
        <v>-0.3</v>
      </c>
      <c r="S49" s="40">
        <v>0.06</v>
      </c>
      <c r="T49" s="40">
        <v>0.4</v>
      </c>
      <c r="U49" s="40">
        <v>0.18</v>
      </c>
      <c r="V49" s="40">
        <v>0.04</v>
      </c>
      <c r="W49" s="40">
        <v>0.41</v>
      </c>
      <c r="X49" s="40">
        <v>1.27</v>
      </c>
      <c r="Y49" s="40">
        <v>0.96</v>
      </c>
      <c r="Z49" s="40">
        <v>0</v>
      </c>
      <c r="AA49" s="40">
        <v>0.56000000000000005</v>
      </c>
      <c r="AB49" s="152">
        <v>0.17</v>
      </c>
      <c r="AC49" s="151">
        <v>3.7304288631722073</v>
      </c>
      <c r="AD49" s="40">
        <v>5.13</v>
      </c>
      <c r="AE49" s="40">
        <v>2.31</v>
      </c>
      <c r="AF49" s="40">
        <v>0.52</v>
      </c>
      <c r="AG49" s="40">
        <v>4.1100000000000003</v>
      </c>
      <c r="AH49" s="40">
        <v>2.16</v>
      </c>
      <c r="AI49" s="40">
        <v>2.74</v>
      </c>
      <c r="AJ49" s="40">
        <v>3.06</v>
      </c>
      <c r="AK49" s="40">
        <v>3.26</v>
      </c>
      <c r="AL49" s="40">
        <v>0.23</v>
      </c>
      <c r="AM49" s="40">
        <v>5.04</v>
      </c>
      <c r="AN49" s="40">
        <v>5.6</v>
      </c>
      <c r="AO49" s="152">
        <v>2.38</v>
      </c>
      <c r="AP49" s="151">
        <v>3.7304288631722073</v>
      </c>
      <c r="AQ49" s="40">
        <v>5.13</v>
      </c>
      <c r="AR49" s="40">
        <v>2.31</v>
      </c>
      <c r="AS49" s="40">
        <v>0.52</v>
      </c>
      <c r="AT49" s="40">
        <v>4.1100000000000003</v>
      </c>
      <c r="AU49" s="40">
        <v>2.16</v>
      </c>
      <c r="AV49" s="40">
        <v>2.74</v>
      </c>
      <c r="AW49" s="40">
        <v>3.06</v>
      </c>
      <c r="AX49" s="40">
        <v>3.26</v>
      </c>
      <c r="AY49" s="40">
        <v>0.23</v>
      </c>
      <c r="AZ49" s="40">
        <v>5.04</v>
      </c>
      <c r="BA49" s="40">
        <v>5.6</v>
      </c>
      <c r="BB49" s="152">
        <v>2.38</v>
      </c>
    </row>
    <row r="50" spans="1:54" x14ac:dyDescent="0.25">
      <c r="A50" s="482">
        <v>2012</v>
      </c>
      <c r="B50" s="268" t="s">
        <v>55</v>
      </c>
      <c r="C50" s="243">
        <v>76.75</v>
      </c>
      <c r="D50" s="241">
        <v>76.849999999999994</v>
      </c>
      <c r="E50" s="242">
        <v>72.7</v>
      </c>
      <c r="F50" s="242">
        <v>88.68</v>
      </c>
      <c r="G50" s="242">
        <v>75.680000000000007</v>
      </c>
      <c r="H50" s="242">
        <v>79.459999999999994</v>
      </c>
      <c r="I50" s="242">
        <v>71.430000000000007</v>
      </c>
      <c r="J50" s="242">
        <v>79.930000000000007</v>
      </c>
      <c r="K50" s="242">
        <v>79.91</v>
      </c>
      <c r="L50" s="242">
        <v>81.72</v>
      </c>
      <c r="M50" s="242">
        <v>67.209999999999994</v>
      </c>
      <c r="N50" s="242">
        <v>72.349999999999994</v>
      </c>
      <c r="O50" s="243">
        <v>77.94</v>
      </c>
      <c r="P50" s="149">
        <v>0.73</v>
      </c>
      <c r="Q50" s="59">
        <v>1.0900000000000001</v>
      </c>
      <c r="R50" s="59">
        <v>0.36</v>
      </c>
      <c r="S50" s="59">
        <v>0.03</v>
      </c>
      <c r="T50" s="59">
        <v>0.69</v>
      </c>
      <c r="U50" s="59">
        <v>0.31</v>
      </c>
      <c r="V50" s="59">
        <v>0.47</v>
      </c>
      <c r="W50" s="59">
        <v>0.8</v>
      </c>
      <c r="X50" s="59">
        <v>-0.16</v>
      </c>
      <c r="Y50" s="59">
        <v>0.08</v>
      </c>
      <c r="Z50" s="59">
        <v>0</v>
      </c>
      <c r="AA50" s="59">
        <v>1.77</v>
      </c>
      <c r="AB50" s="150">
        <v>0.68</v>
      </c>
      <c r="AC50" s="241">
        <v>0.73500459377871152</v>
      </c>
      <c r="AD50" s="242">
        <v>1.0900000000000001</v>
      </c>
      <c r="AE50" s="242">
        <v>0.36</v>
      </c>
      <c r="AF50" s="242">
        <v>0.03</v>
      </c>
      <c r="AG50" s="242">
        <v>0.69</v>
      </c>
      <c r="AH50" s="242">
        <v>0.31</v>
      </c>
      <c r="AI50" s="242">
        <v>0.47</v>
      </c>
      <c r="AJ50" s="242">
        <v>0.8</v>
      </c>
      <c r="AK50" s="242">
        <v>-0.16</v>
      </c>
      <c r="AL50" s="242">
        <v>0.08</v>
      </c>
      <c r="AM50" s="242">
        <v>0</v>
      </c>
      <c r="AN50" s="242">
        <v>1.77</v>
      </c>
      <c r="AO50" s="243">
        <v>0.68</v>
      </c>
      <c r="AP50" s="241">
        <v>3.5483000539665284</v>
      </c>
      <c r="AQ50" s="242">
        <v>4.51</v>
      </c>
      <c r="AR50" s="242">
        <v>2.4900000000000002</v>
      </c>
      <c r="AS50" s="242">
        <v>0.42</v>
      </c>
      <c r="AT50" s="242">
        <v>4.42</v>
      </c>
      <c r="AU50" s="242">
        <v>2.2999999999999998</v>
      </c>
      <c r="AV50" s="242">
        <v>2.89</v>
      </c>
      <c r="AW50" s="242">
        <v>2.12</v>
      </c>
      <c r="AX50" s="242">
        <v>2.5099999999999998</v>
      </c>
      <c r="AY50" s="242">
        <v>-0.06</v>
      </c>
      <c r="AZ50" s="242">
        <v>5.04</v>
      </c>
      <c r="BA50" s="242">
        <v>5.93</v>
      </c>
      <c r="BB50" s="243">
        <v>2.2999999999999998</v>
      </c>
    </row>
    <row r="51" spans="1:54" x14ac:dyDescent="0.25">
      <c r="A51" s="483"/>
      <c r="B51" s="102" t="s">
        <v>56</v>
      </c>
      <c r="C51" s="150">
        <v>77.22</v>
      </c>
      <c r="D51" s="149">
        <v>77.12</v>
      </c>
      <c r="E51" s="59">
        <v>73.2</v>
      </c>
      <c r="F51" s="59">
        <v>88.66</v>
      </c>
      <c r="G51" s="59">
        <v>76.010000000000005</v>
      </c>
      <c r="H51" s="59">
        <v>79.69</v>
      </c>
      <c r="I51" s="59">
        <v>72.010000000000005</v>
      </c>
      <c r="J51" s="59">
        <v>80.17</v>
      </c>
      <c r="K51" s="59">
        <v>80.2</v>
      </c>
      <c r="L51" s="59">
        <v>81.87</v>
      </c>
      <c r="M51" s="59">
        <v>70.42</v>
      </c>
      <c r="N51" s="59">
        <v>72.81</v>
      </c>
      <c r="O51" s="150">
        <v>78.28</v>
      </c>
      <c r="P51" s="149">
        <v>0.61</v>
      </c>
      <c r="Q51" s="59">
        <v>0.35</v>
      </c>
      <c r="R51" s="59">
        <v>0.69</v>
      </c>
      <c r="S51" s="59">
        <v>-0.03</v>
      </c>
      <c r="T51" s="59">
        <v>0.44</v>
      </c>
      <c r="U51" s="59">
        <v>0.28999999999999998</v>
      </c>
      <c r="V51" s="59">
        <v>0.82</v>
      </c>
      <c r="W51" s="59">
        <v>0.28999999999999998</v>
      </c>
      <c r="X51" s="59">
        <v>0.35</v>
      </c>
      <c r="Y51" s="59">
        <v>0.19</v>
      </c>
      <c r="Z51" s="59">
        <v>4.7699999999999996</v>
      </c>
      <c r="AA51" s="59">
        <v>0.64</v>
      </c>
      <c r="AB51" s="150">
        <v>0.44</v>
      </c>
      <c r="AC51" s="149">
        <v>1.3518834492715541</v>
      </c>
      <c r="AD51" s="59">
        <v>1.44</v>
      </c>
      <c r="AE51" s="59">
        <v>1.06</v>
      </c>
      <c r="AF51" s="59">
        <v>0.01</v>
      </c>
      <c r="AG51" s="59">
        <v>1.1399999999999999</v>
      </c>
      <c r="AH51" s="59">
        <v>0.6</v>
      </c>
      <c r="AI51" s="59">
        <v>1.29</v>
      </c>
      <c r="AJ51" s="59">
        <v>1.1000000000000001</v>
      </c>
      <c r="AK51" s="59">
        <v>0.19</v>
      </c>
      <c r="AL51" s="59">
        <v>0.27</v>
      </c>
      <c r="AM51" s="59">
        <v>4.7699999999999996</v>
      </c>
      <c r="AN51" s="59">
        <v>2.41</v>
      </c>
      <c r="AO51" s="150">
        <v>1.1200000000000001</v>
      </c>
      <c r="AP51" s="149">
        <v>3.5537079254391841</v>
      </c>
      <c r="AQ51" s="59">
        <v>4.29</v>
      </c>
      <c r="AR51" s="59">
        <v>2.71</v>
      </c>
      <c r="AS51" s="59">
        <v>0.47</v>
      </c>
      <c r="AT51" s="59">
        <v>4.53</v>
      </c>
      <c r="AU51" s="59">
        <v>2.5</v>
      </c>
      <c r="AV51" s="59">
        <v>3.18</v>
      </c>
      <c r="AW51" s="59">
        <v>2.13</v>
      </c>
      <c r="AX51" s="59">
        <v>2.83</v>
      </c>
      <c r="AY51" s="59">
        <v>-0.17</v>
      </c>
      <c r="AZ51" s="59">
        <v>5.2</v>
      </c>
      <c r="BA51" s="59">
        <v>5.65</v>
      </c>
      <c r="BB51" s="150">
        <v>2.38</v>
      </c>
    </row>
    <row r="52" spans="1:54" x14ac:dyDescent="0.25">
      <c r="A52" s="483"/>
      <c r="B52" s="102" t="s">
        <v>57</v>
      </c>
      <c r="C52" s="150">
        <v>77.31</v>
      </c>
      <c r="D52" s="149">
        <v>76.91</v>
      </c>
      <c r="E52" s="59">
        <v>73.48</v>
      </c>
      <c r="F52" s="59">
        <v>88.75</v>
      </c>
      <c r="G52" s="59">
        <v>76.239999999999995</v>
      </c>
      <c r="H52" s="59">
        <v>79.92</v>
      </c>
      <c r="I52" s="59">
        <v>72.61</v>
      </c>
      <c r="J52" s="59">
        <v>80.37</v>
      </c>
      <c r="K52" s="59">
        <v>80.180000000000007</v>
      </c>
      <c r="L52" s="59">
        <v>81.5</v>
      </c>
      <c r="M52" s="59">
        <v>70.44</v>
      </c>
      <c r="N52" s="59">
        <v>73.12</v>
      </c>
      <c r="O52" s="150">
        <v>78.23</v>
      </c>
      <c r="P52" s="149">
        <v>0.12</v>
      </c>
      <c r="Q52" s="59">
        <v>-0.27</v>
      </c>
      <c r="R52" s="59">
        <v>0.38</v>
      </c>
      <c r="S52" s="59">
        <v>0.11</v>
      </c>
      <c r="T52" s="59">
        <v>0.31</v>
      </c>
      <c r="U52" s="59">
        <v>0.28000000000000003</v>
      </c>
      <c r="V52" s="59">
        <v>0.84</v>
      </c>
      <c r="W52" s="59">
        <v>0.25</v>
      </c>
      <c r="X52" s="59">
        <v>-0.02</v>
      </c>
      <c r="Y52" s="59">
        <v>-0.45</v>
      </c>
      <c r="Z52" s="59">
        <v>0.03</v>
      </c>
      <c r="AA52" s="59">
        <v>0.43</v>
      </c>
      <c r="AB52" s="150">
        <v>-0.06</v>
      </c>
      <c r="AC52" s="149">
        <v>1.470009187557423</v>
      </c>
      <c r="AD52" s="59">
        <v>1.17</v>
      </c>
      <c r="AE52" s="59">
        <v>1.45</v>
      </c>
      <c r="AF52" s="59">
        <v>0.11</v>
      </c>
      <c r="AG52" s="59">
        <v>1.44</v>
      </c>
      <c r="AH52" s="59">
        <v>0.89</v>
      </c>
      <c r="AI52" s="59">
        <v>2.13</v>
      </c>
      <c r="AJ52" s="59">
        <v>1.35</v>
      </c>
      <c r="AK52" s="59">
        <v>0.17</v>
      </c>
      <c r="AL52" s="59">
        <v>-0.19</v>
      </c>
      <c r="AM52" s="59">
        <v>4.8099999999999996</v>
      </c>
      <c r="AN52" s="59">
        <v>2.85</v>
      </c>
      <c r="AO52" s="150">
        <v>1.06</v>
      </c>
      <c r="AP52" s="149">
        <v>3.3970843921358806</v>
      </c>
      <c r="AQ52" s="59">
        <v>3.99</v>
      </c>
      <c r="AR52" s="59">
        <v>2.57</v>
      </c>
      <c r="AS52" s="59">
        <v>0.52</v>
      </c>
      <c r="AT52" s="59">
        <v>4.26</v>
      </c>
      <c r="AU52" s="59">
        <v>2.5099999999999998</v>
      </c>
      <c r="AV52" s="59">
        <v>3.61</v>
      </c>
      <c r="AW52" s="59">
        <v>2.0299999999999998</v>
      </c>
      <c r="AX52" s="59">
        <v>2.17</v>
      </c>
      <c r="AY52" s="59">
        <v>-0.14000000000000001</v>
      </c>
      <c r="AZ52" s="59">
        <v>5.17</v>
      </c>
      <c r="BA52" s="59">
        <v>5.87</v>
      </c>
      <c r="BB52" s="150">
        <v>2.14</v>
      </c>
    </row>
    <row r="53" spans="1:54" x14ac:dyDescent="0.25">
      <c r="A53" s="483"/>
      <c r="B53" s="102" t="s">
        <v>58</v>
      </c>
      <c r="C53" s="150">
        <v>77.42</v>
      </c>
      <c r="D53" s="149">
        <v>77.27</v>
      </c>
      <c r="E53" s="59">
        <v>73.599999999999994</v>
      </c>
      <c r="F53" s="59">
        <v>88.79</v>
      </c>
      <c r="G53" s="59">
        <v>76</v>
      </c>
      <c r="H53" s="59">
        <v>80.37</v>
      </c>
      <c r="I53" s="59">
        <v>72.97</v>
      </c>
      <c r="J53" s="59">
        <v>80.63</v>
      </c>
      <c r="K53" s="59">
        <v>80.819999999999993</v>
      </c>
      <c r="L53" s="59">
        <v>81.510000000000005</v>
      </c>
      <c r="M53" s="59">
        <v>70.44</v>
      </c>
      <c r="N53" s="59">
        <v>73.290000000000006</v>
      </c>
      <c r="O53" s="150">
        <v>78.2</v>
      </c>
      <c r="P53" s="149">
        <v>0.14000000000000001</v>
      </c>
      <c r="Q53" s="59">
        <v>0.47</v>
      </c>
      <c r="R53" s="59">
        <v>0.17</v>
      </c>
      <c r="S53" s="59">
        <v>0.04</v>
      </c>
      <c r="T53" s="59">
        <v>-0.32</v>
      </c>
      <c r="U53" s="59">
        <v>0.56000000000000005</v>
      </c>
      <c r="V53" s="59">
        <v>0.49</v>
      </c>
      <c r="W53" s="59">
        <v>0.32</v>
      </c>
      <c r="X53" s="59">
        <v>0.8</v>
      </c>
      <c r="Y53" s="59">
        <v>0.01</v>
      </c>
      <c r="Z53" s="59">
        <v>0</v>
      </c>
      <c r="AA53" s="59">
        <v>0.23</v>
      </c>
      <c r="AB53" s="150">
        <v>-0.04</v>
      </c>
      <c r="AC53" s="149">
        <v>1.6143850899068184</v>
      </c>
      <c r="AD53" s="59">
        <v>1.64</v>
      </c>
      <c r="AE53" s="59">
        <v>1.62</v>
      </c>
      <c r="AF53" s="59">
        <v>0.15</v>
      </c>
      <c r="AG53" s="59">
        <v>1.1200000000000001</v>
      </c>
      <c r="AH53" s="59">
        <v>1.46</v>
      </c>
      <c r="AI53" s="59">
        <v>2.63</v>
      </c>
      <c r="AJ53" s="59">
        <v>1.68</v>
      </c>
      <c r="AK53" s="59">
        <v>0.97</v>
      </c>
      <c r="AL53" s="59">
        <v>-0.18</v>
      </c>
      <c r="AM53" s="59">
        <v>4.8099999999999996</v>
      </c>
      <c r="AN53" s="59">
        <v>3.09</v>
      </c>
      <c r="AO53" s="150">
        <v>1.01</v>
      </c>
      <c r="AP53" s="149">
        <v>3.4197168047021194</v>
      </c>
      <c r="AQ53" s="59">
        <v>4.62</v>
      </c>
      <c r="AR53" s="59">
        <v>2.2999999999999998</v>
      </c>
      <c r="AS53" s="59">
        <v>0.56000000000000005</v>
      </c>
      <c r="AT53" s="59">
        <v>3.66</v>
      </c>
      <c r="AU53" s="59">
        <v>2.82</v>
      </c>
      <c r="AV53" s="59">
        <v>3.9</v>
      </c>
      <c r="AW53" s="59">
        <v>2.0099999999999998</v>
      </c>
      <c r="AX53" s="59">
        <v>2.99</v>
      </c>
      <c r="AY53" s="59">
        <v>0.27</v>
      </c>
      <c r="AZ53" s="59">
        <v>5.17</v>
      </c>
      <c r="BA53" s="59">
        <v>5.91</v>
      </c>
      <c r="BB53" s="150">
        <v>2.02</v>
      </c>
    </row>
    <row r="54" spans="1:54" x14ac:dyDescent="0.25">
      <c r="A54" s="483"/>
      <c r="B54" s="102" t="s">
        <v>59</v>
      </c>
      <c r="C54" s="150">
        <v>77.66</v>
      </c>
      <c r="D54" s="149">
        <v>77.72</v>
      </c>
      <c r="E54" s="59">
        <v>74</v>
      </c>
      <c r="F54" s="59">
        <v>88.92</v>
      </c>
      <c r="G54" s="59">
        <v>76.45</v>
      </c>
      <c r="H54" s="59">
        <v>80.7</v>
      </c>
      <c r="I54" s="59">
        <v>73.14</v>
      </c>
      <c r="J54" s="59">
        <v>80.510000000000005</v>
      </c>
      <c r="K54" s="59">
        <v>80.77</v>
      </c>
      <c r="L54" s="59">
        <v>81.31</v>
      </c>
      <c r="M54" s="59">
        <v>70.44</v>
      </c>
      <c r="N54" s="59">
        <v>73.53</v>
      </c>
      <c r="O54" s="150">
        <v>78.150000000000006</v>
      </c>
      <c r="P54" s="149">
        <v>0.3</v>
      </c>
      <c r="Q54" s="59">
        <v>0.57999999999999996</v>
      </c>
      <c r="R54" s="59">
        <v>0.53</v>
      </c>
      <c r="S54" s="59">
        <v>0.15</v>
      </c>
      <c r="T54" s="59">
        <v>0.59</v>
      </c>
      <c r="U54" s="59">
        <v>0.42</v>
      </c>
      <c r="V54" s="59">
        <v>0.24</v>
      </c>
      <c r="W54" s="59">
        <v>-0.14000000000000001</v>
      </c>
      <c r="X54" s="59">
        <v>-0.06</v>
      </c>
      <c r="Y54" s="59">
        <v>-0.24</v>
      </c>
      <c r="Z54" s="59">
        <v>0</v>
      </c>
      <c r="AA54" s="59">
        <v>0.33</v>
      </c>
      <c r="AB54" s="150">
        <v>-0.06</v>
      </c>
      <c r="AC54" s="149">
        <v>1.9293870586691213</v>
      </c>
      <c r="AD54" s="59">
        <v>2.23</v>
      </c>
      <c r="AE54" s="59">
        <v>2.16</v>
      </c>
      <c r="AF54" s="59">
        <v>0.3</v>
      </c>
      <c r="AG54" s="59">
        <v>1.72</v>
      </c>
      <c r="AH54" s="59">
        <v>1.88</v>
      </c>
      <c r="AI54" s="59">
        <v>2.88</v>
      </c>
      <c r="AJ54" s="59">
        <v>1.53</v>
      </c>
      <c r="AK54" s="59">
        <v>0.91</v>
      </c>
      <c r="AL54" s="59">
        <v>-0.42</v>
      </c>
      <c r="AM54" s="59">
        <v>4.8099999999999996</v>
      </c>
      <c r="AN54" s="59">
        <v>3.42</v>
      </c>
      <c r="AO54" s="150">
        <v>0.95</v>
      </c>
      <c r="AP54" s="149">
        <v>3.4501132276541853</v>
      </c>
      <c r="AQ54" s="59">
        <v>4.25</v>
      </c>
      <c r="AR54" s="59">
        <v>2.72</v>
      </c>
      <c r="AS54" s="59">
        <v>0.55000000000000004</v>
      </c>
      <c r="AT54" s="59">
        <v>4.0999999999999996</v>
      </c>
      <c r="AU54" s="59">
        <v>2.93</v>
      </c>
      <c r="AV54" s="59">
        <v>4.04</v>
      </c>
      <c r="AW54" s="59">
        <v>1.97</v>
      </c>
      <c r="AX54" s="59">
        <v>2.97</v>
      </c>
      <c r="AY54" s="59">
        <v>-0.02</v>
      </c>
      <c r="AZ54" s="59">
        <v>5.17</v>
      </c>
      <c r="BA54" s="59">
        <v>5.81</v>
      </c>
      <c r="BB54" s="150">
        <v>1.75</v>
      </c>
    </row>
    <row r="55" spans="1:54" x14ac:dyDescent="0.25">
      <c r="A55" s="483"/>
      <c r="B55" s="102" t="s">
        <v>60</v>
      </c>
      <c r="C55" s="150">
        <v>77.72</v>
      </c>
      <c r="D55" s="149">
        <v>77.599999999999994</v>
      </c>
      <c r="E55" s="59">
        <v>74.28</v>
      </c>
      <c r="F55" s="59">
        <v>88.95</v>
      </c>
      <c r="G55" s="59">
        <v>76.739999999999995</v>
      </c>
      <c r="H55" s="59">
        <v>80.91</v>
      </c>
      <c r="I55" s="59">
        <v>73.12</v>
      </c>
      <c r="J55" s="59">
        <v>80.260000000000005</v>
      </c>
      <c r="K55" s="59">
        <v>80.72</v>
      </c>
      <c r="L55" s="59">
        <v>82.06</v>
      </c>
      <c r="M55" s="59">
        <v>70.44</v>
      </c>
      <c r="N55" s="59">
        <v>73.66</v>
      </c>
      <c r="O55" s="150">
        <v>78.12</v>
      </c>
      <c r="P55" s="149">
        <v>0.08</v>
      </c>
      <c r="Q55" s="59">
        <v>-0.16</v>
      </c>
      <c r="R55" s="59">
        <v>0.38</v>
      </c>
      <c r="S55" s="59">
        <v>0.04</v>
      </c>
      <c r="T55" s="59">
        <v>0.38</v>
      </c>
      <c r="U55" s="59">
        <v>0.26</v>
      </c>
      <c r="V55" s="59">
        <v>-0.03</v>
      </c>
      <c r="W55" s="59">
        <v>-0.31</v>
      </c>
      <c r="X55" s="59">
        <v>-7.0000000000000007E-2</v>
      </c>
      <c r="Y55" s="59">
        <v>0.92</v>
      </c>
      <c r="Z55" s="59">
        <v>0</v>
      </c>
      <c r="AA55" s="59">
        <v>0.18</v>
      </c>
      <c r="AB55" s="150">
        <v>-0.04</v>
      </c>
      <c r="AC55" s="149">
        <v>2.0081375508596864</v>
      </c>
      <c r="AD55" s="59">
        <v>2.0699999999999998</v>
      </c>
      <c r="AE55" s="59">
        <v>2.54</v>
      </c>
      <c r="AF55" s="59">
        <v>0.34</v>
      </c>
      <c r="AG55" s="59">
        <v>2.11</v>
      </c>
      <c r="AH55" s="59">
        <v>2.14</v>
      </c>
      <c r="AI55" s="59">
        <v>2.84</v>
      </c>
      <c r="AJ55" s="59">
        <v>1.21</v>
      </c>
      <c r="AK55" s="59">
        <v>0.84</v>
      </c>
      <c r="AL55" s="59">
        <v>0.5</v>
      </c>
      <c r="AM55" s="59">
        <v>4.8099999999999996</v>
      </c>
      <c r="AN55" s="59">
        <v>3.61</v>
      </c>
      <c r="AO55" s="150">
        <v>0.9</v>
      </c>
      <c r="AP55" s="149">
        <v>3.2001062275926131</v>
      </c>
      <c r="AQ55" s="59">
        <v>3.65</v>
      </c>
      <c r="AR55" s="59">
        <v>3.07</v>
      </c>
      <c r="AS55" s="59">
        <v>0.61</v>
      </c>
      <c r="AT55" s="59">
        <v>4.08</v>
      </c>
      <c r="AU55" s="59">
        <v>2.88</v>
      </c>
      <c r="AV55" s="59">
        <v>3.95</v>
      </c>
      <c r="AW55" s="59">
        <v>1.72</v>
      </c>
      <c r="AX55" s="59">
        <v>2.89</v>
      </c>
      <c r="AY55" s="59">
        <v>-1.36</v>
      </c>
      <c r="AZ55" s="59">
        <v>5.17</v>
      </c>
      <c r="BA55" s="59">
        <v>5.52</v>
      </c>
      <c r="BB55" s="150">
        <v>1.63</v>
      </c>
    </row>
    <row r="56" spans="1:54" x14ac:dyDescent="0.25">
      <c r="A56" s="483"/>
      <c r="B56" s="102" t="s">
        <v>61</v>
      </c>
      <c r="C56" s="150">
        <v>77.7</v>
      </c>
      <c r="D56" s="149">
        <v>77.45</v>
      </c>
      <c r="E56" s="59">
        <v>74.430000000000007</v>
      </c>
      <c r="F56" s="59">
        <v>89.02</v>
      </c>
      <c r="G56" s="59">
        <v>76.569999999999993</v>
      </c>
      <c r="H56" s="59">
        <v>81.17</v>
      </c>
      <c r="I56" s="59">
        <v>73.260000000000005</v>
      </c>
      <c r="J56" s="59">
        <v>80.400000000000006</v>
      </c>
      <c r="K56" s="59">
        <v>80.64</v>
      </c>
      <c r="L56" s="59">
        <v>82.28</v>
      </c>
      <c r="M56" s="59">
        <v>70.44</v>
      </c>
      <c r="N56" s="59">
        <v>73.75</v>
      </c>
      <c r="O56" s="150">
        <v>78.19</v>
      </c>
      <c r="P56" s="149">
        <v>-0.02</v>
      </c>
      <c r="Q56" s="59">
        <v>-0.19</v>
      </c>
      <c r="R56" s="59">
        <v>0.2</v>
      </c>
      <c r="S56" s="59">
        <v>0.08</v>
      </c>
      <c r="T56" s="59">
        <v>-0.22</v>
      </c>
      <c r="U56" s="59">
        <v>0.32</v>
      </c>
      <c r="V56" s="59">
        <v>0.19</v>
      </c>
      <c r="W56" s="59">
        <v>0.17</v>
      </c>
      <c r="X56" s="59">
        <v>-0.1</v>
      </c>
      <c r="Y56" s="59">
        <v>0.26</v>
      </c>
      <c r="Z56" s="59">
        <v>0</v>
      </c>
      <c r="AA56" s="59">
        <v>0.12</v>
      </c>
      <c r="AB56" s="150">
        <v>0.1</v>
      </c>
      <c r="AC56" s="149">
        <v>1.9818873867961599</v>
      </c>
      <c r="AD56" s="59">
        <v>1.87</v>
      </c>
      <c r="AE56" s="59">
        <v>2.75</v>
      </c>
      <c r="AF56" s="59">
        <v>0.42</v>
      </c>
      <c r="AG56" s="59">
        <v>1.88</v>
      </c>
      <c r="AH56" s="59">
        <v>2.4700000000000002</v>
      </c>
      <c r="AI56" s="59">
        <v>3.04</v>
      </c>
      <c r="AJ56" s="59">
        <v>1.39</v>
      </c>
      <c r="AK56" s="59">
        <v>0.75</v>
      </c>
      <c r="AL56" s="59">
        <v>0.76</v>
      </c>
      <c r="AM56" s="59">
        <v>4.8099999999999996</v>
      </c>
      <c r="AN56" s="59">
        <v>3.74</v>
      </c>
      <c r="AO56" s="150">
        <v>1</v>
      </c>
      <c r="AP56" s="149">
        <v>3.0230708035003886</v>
      </c>
      <c r="AQ56" s="59">
        <v>3.11</v>
      </c>
      <c r="AR56" s="59">
        <v>2.9</v>
      </c>
      <c r="AS56" s="59">
        <v>0.63</v>
      </c>
      <c r="AT56" s="59">
        <v>3.54</v>
      </c>
      <c r="AU56" s="59">
        <v>2.97</v>
      </c>
      <c r="AV56" s="59">
        <v>3.88</v>
      </c>
      <c r="AW56" s="59">
        <v>2.2599999999999998</v>
      </c>
      <c r="AX56" s="59">
        <v>2.79</v>
      </c>
      <c r="AY56" s="59">
        <v>-1.07</v>
      </c>
      <c r="AZ56" s="59">
        <v>5.17</v>
      </c>
      <c r="BA56" s="59">
        <v>5.37</v>
      </c>
      <c r="BB56" s="150">
        <v>1.61</v>
      </c>
    </row>
    <row r="57" spans="1:54" x14ac:dyDescent="0.25">
      <c r="A57" s="483"/>
      <c r="B57" s="102" t="s">
        <v>62</v>
      </c>
      <c r="C57" s="150">
        <v>77.73</v>
      </c>
      <c r="D57" s="149">
        <v>77.42</v>
      </c>
      <c r="E57" s="59">
        <v>74.680000000000007</v>
      </c>
      <c r="F57" s="59">
        <v>89</v>
      </c>
      <c r="G57" s="59">
        <v>76.84</v>
      </c>
      <c r="H57" s="59">
        <v>81.260000000000005</v>
      </c>
      <c r="I57" s="59">
        <v>73.39</v>
      </c>
      <c r="J57" s="59">
        <v>80.14</v>
      </c>
      <c r="K57" s="59">
        <v>80.56</v>
      </c>
      <c r="L57" s="59">
        <v>81.83</v>
      </c>
      <c r="M57" s="59">
        <v>70.510000000000005</v>
      </c>
      <c r="N57" s="59">
        <v>73.87</v>
      </c>
      <c r="O57" s="150">
        <v>78.17</v>
      </c>
      <c r="P57" s="149">
        <v>0.04</v>
      </c>
      <c r="Q57" s="59">
        <v>-0.04</v>
      </c>
      <c r="R57" s="59">
        <v>0.33</v>
      </c>
      <c r="S57" s="59">
        <v>-0.03</v>
      </c>
      <c r="T57" s="59">
        <v>0.35</v>
      </c>
      <c r="U57" s="59">
        <v>0.11</v>
      </c>
      <c r="V57" s="59">
        <v>0.18</v>
      </c>
      <c r="W57" s="59">
        <v>-0.32</v>
      </c>
      <c r="X57" s="59">
        <v>-0.1</v>
      </c>
      <c r="Y57" s="59">
        <v>-0.54</v>
      </c>
      <c r="Z57" s="59">
        <v>0.1</v>
      </c>
      <c r="AA57" s="59">
        <v>0.17</v>
      </c>
      <c r="AB57" s="150">
        <v>-0.03</v>
      </c>
      <c r="AC57" s="149">
        <v>2.0212626328914638</v>
      </c>
      <c r="AD57" s="59">
        <v>1.83</v>
      </c>
      <c r="AE57" s="59">
        <v>3.1</v>
      </c>
      <c r="AF57" s="59">
        <v>0.39</v>
      </c>
      <c r="AG57" s="59">
        <v>2.23</v>
      </c>
      <c r="AH57" s="59">
        <v>2.58</v>
      </c>
      <c r="AI57" s="59">
        <v>3.23</v>
      </c>
      <c r="AJ57" s="59">
        <v>1.06</v>
      </c>
      <c r="AK57" s="59">
        <v>0.64</v>
      </c>
      <c r="AL57" s="59">
        <v>0.22</v>
      </c>
      <c r="AM57" s="59">
        <v>4.91</v>
      </c>
      <c r="AN57" s="59">
        <v>3.91</v>
      </c>
      <c r="AO57" s="150">
        <v>0.97</v>
      </c>
      <c r="AP57" s="149">
        <v>3.1038599283724722</v>
      </c>
      <c r="AQ57" s="59">
        <v>3.42</v>
      </c>
      <c r="AR57" s="59">
        <v>2.9</v>
      </c>
      <c r="AS57" s="59">
        <v>0.62</v>
      </c>
      <c r="AT57" s="59">
        <v>3.58</v>
      </c>
      <c r="AU57" s="59">
        <v>3</v>
      </c>
      <c r="AV57" s="59">
        <v>4</v>
      </c>
      <c r="AW57" s="59">
        <v>1.77</v>
      </c>
      <c r="AX57" s="59">
        <v>2.77</v>
      </c>
      <c r="AY57" s="59">
        <v>0.94</v>
      </c>
      <c r="AZ57" s="59">
        <v>5.19</v>
      </c>
      <c r="BA57" s="59">
        <v>5.39</v>
      </c>
      <c r="BB57" s="150">
        <v>1.55</v>
      </c>
    </row>
    <row r="58" spans="1:54" x14ac:dyDescent="0.25">
      <c r="A58" s="483"/>
      <c r="B58" s="102" t="s">
        <v>63</v>
      </c>
      <c r="C58" s="150">
        <v>77.959999999999994</v>
      </c>
      <c r="D58" s="149">
        <v>77.5</v>
      </c>
      <c r="E58" s="59">
        <v>74.95</v>
      </c>
      <c r="F58" s="59">
        <v>89.03</v>
      </c>
      <c r="G58" s="59">
        <v>77.36</v>
      </c>
      <c r="H58" s="59">
        <v>81.34</v>
      </c>
      <c r="I58" s="59">
        <v>73.489999999999995</v>
      </c>
      <c r="J58" s="59">
        <v>80.45</v>
      </c>
      <c r="K58" s="59">
        <v>80.540000000000006</v>
      </c>
      <c r="L58" s="59">
        <v>81.72</v>
      </c>
      <c r="M58" s="59">
        <v>70.66</v>
      </c>
      <c r="N58" s="59">
        <v>73.94</v>
      </c>
      <c r="O58" s="150">
        <v>78.23</v>
      </c>
      <c r="P58" s="149">
        <v>0.28999999999999998</v>
      </c>
      <c r="Q58" s="59">
        <v>0.11</v>
      </c>
      <c r="R58" s="59">
        <v>0.36</v>
      </c>
      <c r="S58" s="59">
        <v>0.04</v>
      </c>
      <c r="T58" s="59">
        <v>0.68</v>
      </c>
      <c r="U58" s="59">
        <v>0.09</v>
      </c>
      <c r="V58" s="59">
        <v>0.13</v>
      </c>
      <c r="W58" s="59">
        <v>0.38</v>
      </c>
      <c r="X58" s="59">
        <v>-0.02</v>
      </c>
      <c r="Y58" s="59">
        <v>-0.14000000000000001</v>
      </c>
      <c r="Z58" s="59">
        <v>0.21</v>
      </c>
      <c r="AA58" s="59">
        <v>0.09</v>
      </c>
      <c r="AB58" s="150">
        <v>0.08</v>
      </c>
      <c r="AC58" s="149">
        <v>2.3231395196220035</v>
      </c>
      <c r="AD58" s="59">
        <v>1.94</v>
      </c>
      <c r="AE58" s="59">
        <v>3.47</v>
      </c>
      <c r="AF58" s="59">
        <v>0.43</v>
      </c>
      <c r="AG58" s="59">
        <v>2.93</v>
      </c>
      <c r="AH58" s="59">
        <v>2.68</v>
      </c>
      <c r="AI58" s="59">
        <v>3.36</v>
      </c>
      <c r="AJ58" s="59">
        <v>1.45</v>
      </c>
      <c r="AK58" s="59">
        <v>0.62</v>
      </c>
      <c r="AL58" s="59">
        <v>0.08</v>
      </c>
      <c r="AM58" s="59">
        <v>5.14</v>
      </c>
      <c r="AN58" s="59">
        <v>4</v>
      </c>
      <c r="AO58" s="150">
        <v>1.06</v>
      </c>
      <c r="AP58" s="149">
        <v>3.0944194657497945</v>
      </c>
      <c r="AQ58" s="59">
        <v>2.95</v>
      </c>
      <c r="AR58" s="59">
        <v>3.2</v>
      </c>
      <c r="AS58" s="59">
        <v>0.62</v>
      </c>
      <c r="AT58" s="59">
        <v>3.54</v>
      </c>
      <c r="AU58" s="59">
        <v>3.08</v>
      </c>
      <c r="AV58" s="59">
        <v>4.01</v>
      </c>
      <c r="AW58" s="59">
        <v>2.35</v>
      </c>
      <c r="AX58" s="59">
        <v>2.8</v>
      </c>
      <c r="AY58" s="59">
        <v>0.99</v>
      </c>
      <c r="AZ58" s="59">
        <v>5.14</v>
      </c>
      <c r="BA58" s="59">
        <v>5.2</v>
      </c>
      <c r="BB58" s="150">
        <v>1.51</v>
      </c>
    </row>
    <row r="59" spans="1:54" x14ac:dyDescent="0.25">
      <c r="A59" s="483"/>
      <c r="B59" s="102" t="s">
        <v>64</v>
      </c>
      <c r="C59" s="150">
        <v>78.08</v>
      </c>
      <c r="D59" s="149">
        <v>77.81</v>
      </c>
      <c r="E59" s="59">
        <v>74.98</v>
      </c>
      <c r="F59" s="59">
        <v>89.14</v>
      </c>
      <c r="G59" s="59">
        <v>77.400000000000006</v>
      </c>
      <c r="H59" s="59">
        <v>81.239999999999995</v>
      </c>
      <c r="I59" s="59">
        <v>73.67</v>
      </c>
      <c r="J59" s="59">
        <v>80.62</v>
      </c>
      <c r="K59" s="59">
        <v>80.59</v>
      </c>
      <c r="L59" s="59">
        <v>81.650000000000006</v>
      </c>
      <c r="M59" s="59">
        <v>70.66</v>
      </c>
      <c r="N59" s="59">
        <v>74.150000000000006</v>
      </c>
      <c r="O59" s="150">
        <v>78.37</v>
      </c>
      <c r="P59" s="149">
        <v>0.16</v>
      </c>
      <c r="Q59" s="59">
        <v>0.4</v>
      </c>
      <c r="R59" s="59">
        <v>0.05</v>
      </c>
      <c r="S59" s="59">
        <v>0.13</v>
      </c>
      <c r="T59" s="59">
        <v>0.06</v>
      </c>
      <c r="U59" s="59">
        <v>-0.12</v>
      </c>
      <c r="V59" s="59">
        <v>0.24</v>
      </c>
      <c r="W59" s="59">
        <v>0.21</v>
      </c>
      <c r="X59" s="59">
        <v>0.06</v>
      </c>
      <c r="Y59" s="59">
        <v>-0.08</v>
      </c>
      <c r="Z59" s="59">
        <v>0</v>
      </c>
      <c r="AA59" s="59">
        <v>0.28999999999999998</v>
      </c>
      <c r="AB59" s="150">
        <v>0.17</v>
      </c>
      <c r="AC59" s="149">
        <v>2.4806405040031336</v>
      </c>
      <c r="AD59" s="59">
        <v>2.35</v>
      </c>
      <c r="AE59" s="59">
        <v>3.52</v>
      </c>
      <c r="AF59" s="59">
        <v>0.56000000000000005</v>
      </c>
      <c r="AG59" s="59">
        <v>2.99</v>
      </c>
      <c r="AH59" s="59">
        <v>2.56</v>
      </c>
      <c r="AI59" s="59">
        <v>3.62</v>
      </c>
      <c r="AJ59" s="59">
        <v>1.67</v>
      </c>
      <c r="AK59" s="59">
        <v>0.68</v>
      </c>
      <c r="AL59" s="59">
        <v>-0.01</v>
      </c>
      <c r="AM59" s="59">
        <v>5.14</v>
      </c>
      <c r="AN59" s="59">
        <v>4.3099999999999996</v>
      </c>
      <c r="AO59" s="150">
        <v>1.23</v>
      </c>
      <c r="AP59" s="149">
        <v>3.0487000131978306</v>
      </c>
      <c r="AQ59" s="59">
        <v>2.8</v>
      </c>
      <c r="AR59" s="59">
        <v>3.12</v>
      </c>
      <c r="AS59" s="59">
        <v>0.69</v>
      </c>
      <c r="AT59" s="59">
        <v>3.42</v>
      </c>
      <c r="AU59" s="59">
        <v>2.79</v>
      </c>
      <c r="AV59" s="59">
        <v>3.99</v>
      </c>
      <c r="AW59" s="59">
        <v>2.5</v>
      </c>
      <c r="AX59" s="59">
        <v>2.91</v>
      </c>
      <c r="AY59" s="59">
        <v>1.06</v>
      </c>
      <c r="AZ59" s="59">
        <v>5.14</v>
      </c>
      <c r="BA59" s="59">
        <v>5.33</v>
      </c>
      <c r="BB59" s="150">
        <v>1.61</v>
      </c>
    </row>
    <row r="60" spans="1:54" x14ac:dyDescent="0.25">
      <c r="A60" s="483"/>
      <c r="B60" s="102" t="s">
        <v>65</v>
      </c>
      <c r="C60" s="150">
        <v>77.98</v>
      </c>
      <c r="D60" s="149">
        <v>77.19</v>
      </c>
      <c r="E60" s="59">
        <v>74.7</v>
      </c>
      <c r="F60" s="59">
        <v>89.26</v>
      </c>
      <c r="G60" s="59">
        <v>77.41</v>
      </c>
      <c r="H60" s="59">
        <v>81.31</v>
      </c>
      <c r="I60" s="59">
        <v>73.709999999999994</v>
      </c>
      <c r="J60" s="59">
        <v>80.55</v>
      </c>
      <c r="K60" s="59">
        <v>80.67</v>
      </c>
      <c r="L60" s="59">
        <v>81.650000000000006</v>
      </c>
      <c r="M60" s="59">
        <v>70.66</v>
      </c>
      <c r="N60" s="59">
        <v>74.31</v>
      </c>
      <c r="O60" s="150">
        <v>78.400000000000006</v>
      </c>
      <c r="P60" s="149">
        <v>-0.14000000000000001</v>
      </c>
      <c r="Q60" s="59">
        <v>-0.8</v>
      </c>
      <c r="R60" s="59">
        <v>-0.38</v>
      </c>
      <c r="S60" s="59">
        <v>0.13</v>
      </c>
      <c r="T60" s="59">
        <v>0.01</v>
      </c>
      <c r="U60" s="59">
        <v>0.08</v>
      </c>
      <c r="V60" s="59">
        <v>0.06</v>
      </c>
      <c r="W60" s="59">
        <v>-0.09</v>
      </c>
      <c r="X60" s="59">
        <v>0.1</v>
      </c>
      <c r="Y60" s="59">
        <v>0</v>
      </c>
      <c r="Z60" s="59">
        <v>0</v>
      </c>
      <c r="AA60" s="59">
        <v>0.21</v>
      </c>
      <c r="AB60" s="150">
        <v>0.04</v>
      </c>
      <c r="AC60" s="149">
        <v>2.3493896836855157</v>
      </c>
      <c r="AD60" s="59">
        <v>1.53</v>
      </c>
      <c r="AE60" s="59">
        <v>3.13</v>
      </c>
      <c r="AF60" s="59">
        <v>0.69</v>
      </c>
      <c r="AG60" s="59">
        <v>3</v>
      </c>
      <c r="AH60" s="59">
        <v>2.64</v>
      </c>
      <c r="AI60" s="59">
        <v>3.67</v>
      </c>
      <c r="AJ60" s="59">
        <v>1.58</v>
      </c>
      <c r="AK60" s="59">
        <v>0.78</v>
      </c>
      <c r="AL60" s="59">
        <v>0</v>
      </c>
      <c r="AM60" s="59">
        <v>5.14</v>
      </c>
      <c r="AN60" s="59">
        <v>4.53</v>
      </c>
      <c r="AO60" s="150">
        <v>1.26</v>
      </c>
      <c r="AP60" s="149">
        <v>2.7810728878344406</v>
      </c>
      <c r="AQ60" s="59">
        <v>2.1</v>
      </c>
      <c r="AR60" s="59">
        <v>2.83</v>
      </c>
      <c r="AS60" s="59">
        <v>0.75</v>
      </c>
      <c r="AT60" s="59">
        <v>3.41</v>
      </c>
      <c r="AU60" s="59">
        <v>2.82</v>
      </c>
      <c r="AV60" s="59">
        <v>3.71</v>
      </c>
      <c r="AW60" s="59">
        <v>1.99</v>
      </c>
      <c r="AX60" s="59">
        <v>2.06</v>
      </c>
      <c r="AY60" s="59">
        <v>0.95</v>
      </c>
      <c r="AZ60" s="59">
        <v>5.14</v>
      </c>
      <c r="BA60" s="59">
        <v>5.1100000000000003</v>
      </c>
      <c r="BB60" s="150">
        <v>1.43</v>
      </c>
    </row>
    <row r="61" spans="1:54" x14ac:dyDescent="0.25">
      <c r="A61" s="484"/>
      <c r="B61" s="103" t="s">
        <v>66</v>
      </c>
      <c r="C61" s="152">
        <v>78.05</v>
      </c>
      <c r="D61" s="151">
        <v>77.150000000000006</v>
      </c>
      <c r="E61" s="40">
        <v>74.33</v>
      </c>
      <c r="F61" s="40">
        <v>89.35</v>
      </c>
      <c r="G61" s="40">
        <v>77.48</v>
      </c>
      <c r="H61" s="40">
        <v>81.38</v>
      </c>
      <c r="I61" s="40">
        <v>73.760000000000005</v>
      </c>
      <c r="J61" s="40">
        <v>80.44</v>
      </c>
      <c r="K61" s="40">
        <v>81.3</v>
      </c>
      <c r="L61" s="40">
        <v>82.34</v>
      </c>
      <c r="M61" s="40">
        <v>70.66</v>
      </c>
      <c r="N61" s="40">
        <v>74.58</v>
      </c>
      <c r="O61" s="152">
        <v>78.459999999999994</v>
      </c>
      <c r="P61" s="151">
        <v>0.09</v>
      </c>
      <c r="Q61" s="40">
        <v>-0.05</v>
      </c>
      <c r="R61" s="40">
        <v>-0.5</v>
      </c>
      <c r="S61" s="40">
        <v>0.1</v>
      </c>
      <c r="T61" s="40">
        <v>0.09</v>
      </c>
      <c r="U61" s="40">
        <v>0.09</v>
      </c>
      <c r="V61" s="40">
        <v>7.0000000000000007E-2</v>
      </c>
      <c r="W61" s="40">
        <v>-0.14000000000000001</v>
      </c>
      <c r="X61" s="40">
        <v>0.78</v>
      </c>
      <c r="Y61" s="40">
        <v>0.85</v>
      </c>
      <c r="Z61" s="40">
        <v>0</v>
      </c>
      <c r="AA61" s="40">
        <v>0.36</v>
      </c>
      <c r="AB61" s="152">
        <v>0.08</v>
      </c>
      <c r="AC61" s="151">
        <v>2.4412652579078724</v>
      </c>
      <c r="AD61" s="40">
        <v>1.48</v>
      </c>
      <c r="AE61" s="40">
        <v>2.62</v>
      </c>
      <c r="AF61" s="40">
        <v>0.79</v>
      </c>
      <c r="AG61" s="40">
        <v>3.09</v>
      </c>
      <c r="AH61" s="40">
        <v>2.73</v>
      </c>
      <c r="AI61" s="40">
        <v>3.75</v>
      </c>
      <c r="AJ61" s="40">
        <v>1.44</v>
      </c>
      <c r="AK61" s="40">
        <v>1.57</v>
      </c>
      <c r="AL61" s="40">
        <v>0.85</v>
      </c>
      <c r="AM61" s="40">
        <v>5.14</v>
      </c>
      <c r="AN61" s="40">
        <v>4.9000000000000004</v>
      </c>
      <c r="AO61" s="152">
        <v>1.34</v>
      </c>
      <c r="AP61" s="151">
        <v>2.4412652579078724</v>
      </c>
      <c r="AQ61" s="40">
        <v>1.48</v>
      </c>
      <c r="AR61" s="40">
        <v>2.62</v>
      </c>
      <c r="AS61" s="40">
        <v>0.79</v>
      </c>
      <c r="AT61" s="40">
        <v>3.09</v>
      </c>
      <c r="AU61" s="40">
        <v>2.73</v>
      </c>
      <c r="AV61" s="40">
        <v>3.75</v>
      </c>
      <c r="AW61" s="40">
        <v>1.44</v>
      </c>
      <c r="AX61" s="40">
        <v>1.57</v>
      </c>
      <c r="AY61" s="40">
        <v>0.85</v>
      </c>
      <c r="AZ61" s="40">
        <v>5.14</v>
      </c>
      <c r="BA61" s="40">
        <v>4.9000000000000004</v>
      </c>
      <c r="BB61" s="152">
        <v>1.34</v>
      </c>
    </row>
    <row r="62" spans="1:54" x14ac:dyDescent="0.25">
      <c r="A62" s="482">
        <v>2013</v>
      </c>
      <c r="B62" s="268" t="s">
        <v>55</v>
      </c>
      <c r="C62" s="243">
        <v>78.28</v>
      </c>
      <c r="D62" s="241">
        <v>77.41</v>
      </c>
      <c r="E62" s="242">
        <v>74.12</v>
      </c>
      <c r="F62" s="242">
        <v>89.4</v>
      </c>
      <c r="G62" s="242">
        <v>77.849999999999994</v>
      </c>
      <c r="H62" s="242">
        <v>81.55</v>
      </c>
      <c r="I62" s="242">
        <v>74.08</v>
      </c>
      <c r="J62" s="242">
        <v>80.28</v>
      </c>
      <c r="K62" s="242">
        <v>81.2</v>
      </c>
      <c r="L62" s="242">
        <v>82.75</v>
      </c>
      <c r="M62" s="242">
        <v>70.66</v>
      </c>
      <c r="N62" s="242">
        <v>75.16</v>
      </c>
      <c r="O62" s="243">
        <v>78.959999999999994</v>
      </c>
      <c r="P62" s="149">
        <v>0.3</v>
      </c>
      <c r="Q62" s="59">
        <v>0.34</v>
      </c>
      <c r="R62" s="59">
        <v>-0.28000000000000003</v>
      </c>
      <c r="S62" s="59">
        <v>0.05</v>
      </c>
      <c r="T62" s="59">
        <v>0.47</v>
      </c>
      <c r="U62" s="59">
        <v>0.22</v>
      </c>
      <c r="V62" s="59">
        <v>0.43</v>
      </c>
      <c r="W62" s="59">
        <v>-0.2</v>
      </c>
      <c r="X62" s="59">
        <v>-0.12</v>
      </c>
      <c r="Y62" s="59">
        <v>0.49</v>
      </c>
      <c r="Z62" s="59">
        <v>0</v>
      </c>
      <c r="AA62" s="59">
        <v>0.77</v>
      </c>
      <c r="AB62" s="150">
        <v>0.64</v>
      </c>
      <c r="AC62" s="241">
        <v>0.29468289557976846</v>
      </c>
      <c r="AD62" s="242">
        <v>0.34</v>
      </c>
      <c r="AE62" s="242">
        <v>-0.28000000000000003</v>
      </c>
      <c r="AF62" s="242">
        <v>0.05</v>
      </c>
      <c r="AG62" s="242">
        <v>0.47</v>
      </c>
      <c r="AH62" s="242">
        <v>0.22</v>
      </c>
      <c r="AI62" s="242">
        <v>0.43</v>
      </c>
      <c r="AJ62" s="242">
        <v>-0.2</v>
      </c>
      <c r="AK62" s="242">
        <v>-0.12</v>
      </c>
      <c r="AL62" s="242">
        <v>0.49</v>
      </c>
      <c r="AM62" s="242">
        <v>0</v>
      </c>
      <c r="AN62" s="242">
        <v>0.77</v>
      </c>
      <c r="AO62" s="243">
        <v>0.64</v>
      </c>
      <c r="AP62" s="241">
        <v>1.9934853420195537</v>
      </c>
      <c r="AQ62" s="242">
        <v>0.73</v>
      </c>
      <c r="AR62" s="242">
        <v>1.96</v>
      </c>
      <c r="AS62" s="242">
        <v>0.82</v>
      </c>
      <c r="AT62" s="242">
        <v>2.87</v>
      </c>
      <c r="AU62" s="242">
        <v>2.63</v>
      </c>
      <c r="AV62" s="242">
        <v>3.71</v>
      </c>
      <c r="AW62" s="242">
        <v>0.43</v>
      </c>
      <c r="AX62" s="242">
        <v>1.62</v>
      </c>
      <c r="AY62" s="242">
        <v>1.26</v>
      </c>
      <c r="AZ62" s="242">
        <v>5.14</v>
      </c>
      <c r="BA62" s="242">
        <v>3.88</v>
      </c>
      <c r="BB62" s="243">
        <v>1.31</v>
      </c>
    </row>
    <row r="63" spans="1:54" x14ac:dyDescent="0.25">
      <c r="A63" s="483"/>
      <c r="B63" s="102" t="s">
        <v>56</v>
      </c>
      <c r="C63" s="150">
        <v>78.63</v>
      </c>
      <c r="D63" s="149">
        <v>77.22</v>
      </c>
      <c r="E63" s="59">
        <v>74.540000000000006</v>
      </c>
      <c r="F63" s="59">
        <v>89.39</v>
      </c>
      <c r="G63" s="59">
        <v>78.19</v>
      </c>
      <c r="H63" s="59">
        <v>81.72</v>
      </c>
      <c r="I63" s="59">
        <v>74.56</v>
      </c>
      <c r="J63" s="59">
        <v>80.64</v>
      </c>
      <c r="K63" s="59">
        <v>81.38</v>
      </c>
      <c r="L63" s="59">
        <v>82.1</v>
      </c>
      <c r="M63" s="59">
        <v>73.959999999999994</v>
      </c>
      <c r="N63" s="59">
        <v>75.430000000000007</v>
      </c>
      <c r="O63" s="150">
        <v>79.28</v>
      </c>
      <c r="P63" s="149">
        <v>0.44</v>
      </c>
      <c r="Q63" s="59">
        <v>-0.25</v>
      </c>
      <c r="R63" s="59">
        <v>0.56999999999999995</v>
      </c>
      <c r="S63" s="59">
        <v>-0.02</v>
      </c>
      <c r="T63" s="59">
        <v>0.44</v>
      </c>
      <c r="U63" s="59">
        <v>0.2</v>
      </c>
      <c r="V63" s="59">
        <v>0.66</v>
      </c>
      <c r="W63" s="59">
        <v>0.45</v>
      </c>
      <c r="X63" s="59">
        <v>0.22</v>
      </c>
      <c r="Y63" s="59">
        <v>-0.78</v>
      </c>
      <c r="Z63" s="59">
        <v>4.66</v>
      </c>
      <c r="AA63" s="59">
        <v>0.37</v>
      </c>
      <c r="AB63" s="150">
        <v>0.41</v>
      </c>
      <c r="AC63" s="149">
        <v>0.74311338885328837</v>
      </c>
      <c r="AD63" s="59">
        <v>0.09</v>
      </c>
      <c r="AE63" s="59">
        <v>0.28999999999999998</v>
      </c>
      <c r="AF63" s="59">
        <v>0.04</v>
      </c>
      <c r="AG63" s="59">
        <v>0.92</v>
      </c>
      <c r="AH63" s="59">
        <v>0.42</v>
      </c>
      <c r="AI63" s="59">
        <v>1.0900000000000001</v>
      </c>
      <c r="AJ63" s="59">
        <v>0.25</v>
      </c>
      <c r="AK63" s="59">
        <v>0.1</v>
      </c>
      <c r="AL63" s="59">
        <v>-0.28999999999999998</v>
      </c>
      <c r="AM63" s="59">
        <v>4.66</v>
      </c>
      <c r="AN63" s="59">
        <v>1.1399999999999999</v>
      </c>
      <c r="AO63" s="150">
        <v>1.05</v>
      </c>
      <c r="AP63" s="149">
        <v>1.8259518259518188</v>
      </c>
      <c r="AQ63" s="59">
        <v>0.13</v>
      </c>
      <c r="AR63" s="59">
        <v>1.83</v>
      </c>
      <c r="AS63" s="59">
        <v>0.83</v>
      </c>
      <c r="AT63" s="59">
        <v>2.87</v>
      </c>
      <c r="AU63" s="59">
        <v>2.54</v>
      </c>
      <c r="AV63" s="59">
        <v>3.55</v>
      </c>
      <c r="AW63" s="59">
        <v>0.59</v>
      </c>
      <c r="AX63" s="59">
        <v>1.48</v>
      </c>
      <c r="AY63" s="59">
        <v>0.28000000000000003</v>
      </c>
      <c r="AZ63" s="59">
        <v>5.0199999999999996</v>
      </c>
      <c r="BA63" s="59">
        <v>3.6</v>
      </c>
      <c r="BB63" s="150">
        <v>1.28</v>
      </c>
    </row>
    <row r="64" spans="1:54" x14ac:dyDescent="0.25">
      <c r="A64" s="483"/>
      <c r="B64" s="102" t="s">
        <v>57</v>
      </c>
      <c r="C64" s="150">
        <v>78.790000000000006</v>
      </c>
      <c r="D64" s="149">
        <v>77.39</v>
      </c>
      <c r="E64" s="59">
        <v>75.11</v>
      </c>
      <c r="F64" s="59">
        <v>89.46</v>
      </c>
      <c r="G64" s="59">
        <v>78.150000000000006</v>
      </c>
      <c r="H64" s="59">
        <v>81.84</v>
      </c>
      <c r="I64" s="59">
        <v>75.19</v>
      </c>
      <c r="J64" s="59">
        <v>81.069999999999993</v>
      </c>
      <c r="K64" s="59">
        <v>82.89</v>
      </c>
      <c r="L64" s="59">
        <v>82</v>
      </c>
      <c r="M64" s="59">
        <v>73.959999999999994</v>
      </c>
      <c r="N64" s="59">
        <v>75.47</v>
      </c>
      <c r="O64" s="150">
        <v>79.209999999999994</v>
      </c>
      <c r="P64" s="149">
        <v>0.21</v>
      </c>
      <c r="Q64" s="59">
        <v>0.22</v>
      </c>
      <c r="R64" s="59">
        <v>0.76</v>
      </c>
      <c r="S64" s="59">
        <v>0.08</v>
      </c>
      <c r="T64" s="59">
        <v>-0.05</v>
      </c>
      <c r="U64" s="59">
        <v>0.15</v>
      </c>
      <c r="V64" s="59">
        <v>0.84</v>
      </c>
      <c r="W64" s="59">
        <v>0.54</v>
      </c>
      <c r="X64" s="59">
        <v>1.85</v>
      </c>
      <c r="Y64" s="59">
        <v>-0.13</v>
      </c>
      <c r="Z64" s="59">
        <v>0</v>
      </c>
      <c r="AA64" s="59">
        <v>0.06</v>
      </c>
      <c r="AB64" s="150">
        <v>-0.1</v>
      </c>
      <c r="AC64" s="149">
        <v>0.94811018577836137</v>
      </c>
      <c r="AD64" s="59">
        <v>0.31</v>
      </c>
      <c r="AE64" s="59">
        <v>1.05</v>
      </c>
      <c r="AF64" s="59">
        <v>0.12</v>
      </c>
      <c r="AG64" s="59">
        <v>0.87</v>
      </c>
      <c r="AH64" s="59">
        <v>0.56999999999999995</v>
      </c>
      <c r="AI64" s="59">
        <v>1.93</v>
      </c>
      <c r="AJ64" s="59">
        <v>0.78</v>
      </c>
      <c r="AK64" s="59">
        <v>1.95</v>
      </c>
      <c r="AL64" s="59">
        <v>-0.42</v>
      </c>
      <c r="AM64" s="59">
        <v>4.67</v>
      </c>
      <c r="AN64" s="59">
        <v>1.2</v>
      </c>
      <c r="AO64" s="150">
        <v>0.96</v>
      </c>
      <c r="AP64" s="149">
        <v>1.9143707153020273</v>
      </c>
      <c r="AQ64" s="59">
        <v>0.62</v>
      </c>
      <c r="AR64" s="59">
        <v>2.2200000000000002</v>
      </c>
      <c r="AS64" s="59">
        <v>0.8</v>
      </c>
      <c r="AT64" s="59">
        <v>2.5</v>
      </c>
      <c r="AU64" s="59">
        <v>2.4</v>
      </c>
      <c r="AV64" s="59">
        <v>3.55</v>
      </c>
      <c r="AW64" s="59">
        <v>0.87</v>
      </c>
      <c r="AX64" s="59">
        <v>3.38</v>
      </c>
      <c r="AY64" s="59">
        <v>0.61</v>
      </c>
      <c r="AZ64" s="59">
        <v>4.99</v>
      </c>
      <c r="BA64" s="59">
        <v>3.22</v>
      </c>
      <c r="BB64" s="150">
        <v>1.24</v>
      </c>
    </row>
    <row r="65" spans="1:54" x14ac:dyDescent="0.25">
      <c r="A65" s="483"/>
      <c r="B65" s="102" t="s">
        <v>58</v>
      </c>
      <c r="C65" s="150">
        <v>78.989999999999995</v>
      </c>
      <c r="D65" s="149">
        <v>77.900000000000006</v>
      </c>
      <c r="E65" s="59">
        <v>75.510000000000005</v>
      </c>
      <c r="F65" s="59">
        <v>89.43</v>
      </c>
      <c r="G65" s="59">
        <v>78.36</v>
      </c>
      <c r="H65" s="59">
        <v>82.12</v>
      </c>
      <c r="I65" s="59">
        <v>75.56</v>
      </c>
      <c r="J65" s="59">
        <v>81.03</v>
      </c>
      <c r="K65" s="59">
        <v>82.88</v>
      </c>
      <c r="L65" s="59">
        <v>81.91</v>
      </c>
      <c r="M65" s="59">
        <v>73.959999999999994</v>
      </c>
      <c r="N65" s="59">
        <v>75.69</v>
      </c>
      <c r="O65" s="150">
        <v>79.319999999999993</v>
      </c>
      <c r="P65" s="149">
        <v>0.25</v>
      </c>
      <c r="Q65" s="59">
        <v>0.66</v>
      </c>
      <c r="R65" s="59">
        <v>0.54</v>
      </c>
      <c r="S65" s="59">
        <v>-0.03</v>
      </c>
      <c r="T65" s="59">
        <v>0.26</v>
      </c>
      <c r="U65" s="59">
        <v>0.35</v>
      </c>
      <c r="V65" s="59">
        <v>0.49</v>
      </c>
      <c r="W65" s="59">
        <v>-0.05</v>
      </c>
      <c r="X65" s="59">
        <v>-0.01</v>
      </c>
      <c r="Y65" s="59">
        <v>-0.1</v>
      </c>
      <c r="Z65" s="59">
        <v>0</v>
      </c>
      <c r="AA65" s="59">
        <v>0.28999999999999998</v>
      </c>
      <c r="AB65" s="150">
        <v>0.15</v>
      </c>
      <c r="AC65" s="149">
        <v>1.2043561819346564</v>
      </c>
      <c r="AD65" s="59">
        <v>0.97</v>
      </c>
      <c r="AE65" s="59">
        <v>1.59</v>
      </c>
      <c r="AF65" s="59">
        <v>0.09</v>
      </c>
      <c r="AG65" s="59">
        <v>1.1299999999999999</v>
      </c>
      <c r="AH65" s="59">
        <v>0.92</v>
      </c>
      <c r="AI65" s="59">
        <v>2.4300000000000002</v>
      </c>
      <c r="AJ65" s="59">
        <v>0.74</v>
      </c>
      <c r="AK65" s="59">
        <v>1.95</v>
      </c>
      <c r="AL65" s="59">
        <v>-0.53</v>
      </c>
      <c r="AM65" s="59">
        <v>4.67</v>
      </c>
      <c r="AN65" s="59">
        <v>1.5</v>
      </c>
      <c r="AO65" s="150">
        <v>1.1000000000000001</v>
      </c>
      <c r="AP65" s="149">
        <v>2.0278997675019355</v>
      </c>
      <c r="AQ65" s="59">
        <v>0.81</v>
      </c>
      <c r="AR65" s="59">
        <v>2.59</v>
      </c>
      <c r="AS65" s="59">
        <v>0.73</v>
      </c>
      <c r="AT65" s="59">
        <v>3.1</v>
      </c>
      <c r="AU65" s="59">
        <v>2.1800000000000002</v>
      </c>
      <c r="AV65" s="59">
        <v>3.54</v>
      </c>
      <c r="AW65" s="59">
        <v>0.5</v>
      </c>
      <c r="AX65" s="59">
        <v>2.56</v>
      </c>
      <c r="AY65" s="59">
        <v>0.49</v>
      </c>
      <c r="AZ65" s="59">
        <v>4.99</v>
      </c>
      <c r="BA65" s="59">
        <v>3.29</v>
      </c>
      <c r="BB65" s="150">
        <v>1.43</v>
      </c>
    </row>
    <row r="66" spans="1:54" x14ac:dyDescent="0.25">
      <c r="A66" s="483"/>
      <c r="B66" s="102" t="s">
        <v>59</v>
      </c>
      <c r="C66" s="150">
        <v>79.209999999999994</v>
      </c>
      <c r="D66" s="149">
        <v>78.03</v>
      </c>
      <c r="E66" s="59">
        <v>75.77</v>
      </c>
      <c r="F66" s="59">
        <v>89.62</v>
      </c>
      <c r="G66" s="59">
        <v>78.92</v>
      </c>
      <c r="H66" s="59">
        <v>82.33</v>
      </c>
      <c r="I66" s="59">
        <v>75.81</v>
      </c>
      <c r="J66" s="59">
        <v>81.08</v>
      </c>
      <c r="K66" s="59">
        <v>82.88</v>
      </c>
      <c r="L66" s="59">
        <v>81.73</v>
      </c>
      <c r="M66" s="59">
        <v>73.959999999999994</v>
      </c>
      <c r="N66" s="59">
        <v>75.97</v>
      </c>
      <c r="O66" s="150">
        <v>79.239999999999995</v>
      </c>
      <c r="P66" s="149">
        <v>0.28000000000000003</v>
      </c>
      <c r="Q66" s="59">
        <v>0.17</v>
      </c>
      <c r="R66" s="59">
        <v>0.34</v>
      </c>
      <c r="S66" s="59">
        <v>0.2</v>
      </c>
      <c r="T66" s="59">
        <v>0.72</v>
      </c>
      <c r="U66" s="59">
        <v>0.25</v>
      </c>
      <c r="V66" s="59">
        <v>0.34</v>
      </c>
      <c r="W66" s="59">
        <v>7.0000000000000007E-2</v>
      </c>
      <c r="X66" s="59">
        <v>-0.01</v>
      </c>
      <c r="Y66" s="59">
        <v>-0.22</v>
      </c>
      <c r="Z66" s="59">
        <v>0</v>
      </c>
      <c r="AA66" s="59">
        <v>0.37</v>
      </c>
      <c r="AB66" s="150">
        <v>-0.1</v>
      </c>
      <c r="AC66" s="149">
        <v>1.4862267777066052</v>
      </c>
      <c r="AD66" s="59">
        <v>1.1399999999999999</v>
      </c>
      <c r="AE66" s="59">
        <v>1.93</v>
      </c>
      <c r="AF66" s="59">
        <v>0.3</v>
      </c>
      <c r="AG66" s="59">
        <v>1.86</v>
      </c>
      <c r="AH66" s="59">
        <v>1.17</v>
      </c>
      <c r="AI66" s="59">
        <v>2.77</v>
      </c>
      <c r="AJ66" s="59">
        <v>0.8</v>
      </c>
      <c r="AK66" s="59">
        <v>1.94</v>
      </c>
      <c r="AL66" s="59">
        <v>-0.75</v>
      </c>
      <c r="AM66" s="59">
        <v>4.67</v>
      </c>
      <c r="AN66" s="59">
        <v>1.87</v>
      </c>
      <c r="AO66" s="150">
        <v>1</v>
      </c>
      <c r="AP66" s="149">
        <v>1.9958794746330284</v>
      </c>
      <c r="AQ66" s="59">
        <v>0.39</v>
      </c>
      <c r="AR66" s="59">
        <v>2.39</v>
      </c>
      <c r="AS66" s="59">
        <v>0.79</v>
      </c>
      <c r="AT66" s="59">
        <v>3.23</v>
      </c>
      <c r="AU66" s="59">
        <v>2.0099999999999998</v>
      </c>
      <c r="AV66" s="59">
        <v>3.65</v>
      </c>
      <c r="AW66" s="59">
        <v>0.71</v>
      </c>
      <c r="AX66" s="59">
        <v>2.61</v>
      </c>
      <c r="AY66" s="59">
        <v>0.51</v>
      </c>
      <c r="AZ66" s="59">
        <v>4.99</v>
      </c>
      <c r="BA66" s="59">
        <v>3.33</v>
      </c>
      <c r="BB66" s="150">
        <v>1.39</v>
      </c>
    </row>
    <row r="67" spans="1:54" x14ac:dyDescent="0.25">
      <c r="A67" s="483"/>
      <c r="B67" s="102" t="s">
        <v>60</v>
      </c>
      <c r="C67" s="150">
        <v>79.39</v>
      </c>
      <c r="D67" s="149">
        <v>77.89</v>
      </c>
      <c r="E67" s="59">
        <v>75.84</v>
      </c>
      <c r="F67" s="59">
        <v>89.71</v>
      </c>
      <c r="G67" s="59">
        <v>79.38</v>
      </c>
      <c r="H67" s="59">
        <v>82.38</v>
      </c>
      <c r="I67" s="59">
        <v>76.03</v>
      </c>
      <c r="J67" s="59">
        <v>81.180000000000007</v>
      </c>
      <c r="K67" s="59">
        <v>82.86</v>
      </c>
      <c r="L67" s="59">
        <v>82.76</v>
      </c>
      <c r="M67" s="59">
        <v>73.959999999999994</v>
      </c>
      <c r="N67" s="59">
        <v>76.239999999999995</v>
      </c>
      <c r="O67" s="150">
        <v>79.36</v>
      </c>
      <c r="P67" s="149">
        <v>0.23</v>
      </c>
      <c r="Q67" s="59">
        <v>-0.17</v>
      </c>
      <c r="R67" s="59">
        <v>0.1</v>
      </c>
      <c r="S67" s="59">
        <v>0.1</v>
      </c>
      <c r="T67" s="59">
        <v>0.59</v>
      </c>
      <c r="U67" s="59">
        <v>0.06</v>
      </c>
      <c r="V67" s="59">
        <v>0.3</v>
      </c>
      <c r="W67" s="59">
        <v>0.13</v>
      </c>
      <c r="X67" s="59">
        <v>-0.02</v>
      </c>
      <c r="Y67" s="59">
        <v>1.26</v>
      </c>
      <c r="Z67" s="59">
        <v>0</v>
      </c>
      <c r="AA67" s="59">
        <v>0.35</v>
      </c>
      <c r="AB67" s="150">
        <v>0.15</v>
      </c>
      <c r="AC67" s="149">
        <v>1.7168481742472892</v>
      </c>
      <c r="AD67" s="59">
        <v>0.97</v>
      </c>
      <c r="AE67" s="59">
        <v>2.04</v>
      </c>
      <c r="AF67" s="59">
        <v>0.4</v>
      </c>
      <c r="AG67" s="59">
        <v>2.46</v>
      </c>
      <c r="AH67" s="59">
        <v>1.23</v>
      </c>
      <c r="AI67" s="59">
        <v>3.08</v>
      </c>
      <c r="AJ67" s="59">
        <v>0.93</v>
      </c>
      <c r="AK67" s="59">
        <v>1.91</v>
      </c>
      <c r="AL67" s="59">
        <v>0.51</v>
      </c>
      <c r="AM67" s="59">
        <v>4.67</v>
      </c>
      <c r="AN67" s="59">
        <v>2.23</v>
      </c>
      <c r="AO67" s="150">
        <v>1.1499999999999999</v>
      </c>
      <c r="AP67" s="149">
        <v>2.148739063304177</v>
      </c>
      <c r="AQ67" s="59">
        <v>0.38</v>
      </c>
      <c r="AR67" s="59">
        <v>2.11</v>
      </c>
      <c r="AS67" s="59">
        <v>0.85</v>
      </c>
      <c r="AT67" s="59">
        <v>3.44</v>
      </c>
      <c r="AU67" s="59">
        <v>1.81</v>
      </c>
      <c r="AV67" s="59">
        <v>3.99</v>
      </c>
      <c r="AW67" s="59">
        <v>1.1499999999999999</v>
      </c>
      <c r="AX67" s="59">
        <v>2.65</v>
      </c>
      <c r="AY67" s="59">
        <v>0.85</v>
      </c>
      <c r="AZ67" s="59">
        <v>4.99</v>
      </c>
      <c r="BA67" s="59">
        <v>3.51</v>
      </c>
      <c r="BB67" s="150">
        <v>1.59</v>
      </c>
    </row>
    <row r="68" spans="1:54" x14ac:dyDescent="0.25">
      <c r="A68" s="483"/>
      <c r="B68" s="102" t="s">
        <v>61</v>
      </c>
      <c r="C68" s="150">
        <v>79.430000000000007</v>
      </c>
      <c r="D68" s="149">
        <v>78.09</v>
      </c>
      <c r="E68" s="59">
        <v>75.989999999999995</v>
      </c>
      <c r="F68" s="59">
        <v>89.79</v>
      </c>
      <c r="G68" s="59">
        <v>79.02</v>
      </c>
      <c r="H68" s="59">
        <v>82.4</v>
      </c>
      <c r="I68" s="59">
        <v>76.16</v>
      </c>
      <c r="J68" s="59">
        <v>81.31</v>
      </c>
      <c r="K68" s="59">
        <v>83.75</v>
      </c>
      <c r="L68" s="59">
        <v>83.64</v>
      </c>
      <c r="M68" s="59">
        <v>73.959999999999994</v>
      </c>
      <c r="N68" s="59">
        <v>76.31</v>
      </c>
      <c r="O68" s="150">
        <v>79.34</v>
      </c>
      <c r="P68" s="149">
        <v>0.04</v>
      </c>
      <c r="Q68" s="59">
        <v>0.26</v>
      </c>
      <c r="R68" s="59">
        <v>0.19</v>
      </c>
      <c r="S68" s="59">
        <v>0.09</v>
      </c>
      <c r="T68" s="59">
        <v>-0.46</v>
      </c>
      <c r="U68" s="59">
        <v>0.02</v>
      </c>
      <c r="V68" s="59">
        <v>0.17</v>
      </c>
      <c r="W68" s="59">
        <v>0.15</v>
      </c>
      <c r="X68" s="59">
        <v>1.07</v>
      </c>
      <c r="Y68" s="59">
        <v>1.06</v>
      </c>
      <c r="Z68" s="59">
        <v>0</v>
      </c>
      <c r="AA68" s="59">
        <v>0.09</v>
      </c>
      <c r="AB68" s="150">
        <v>-0.02</v>
      </c>
      <c r="AC68" s="149">
        <v>1.7680973734785539</v>
      </c>
      <c r="AD68" s="59">
        <v>1.23</v>
      </c>
      <c r="AE68" s="59">
        <v>2.23</v>
      </c>
      <c r="AF68" s="59">
        <v>0.49</v>
      </c>
      <c r="AG68" s="59">
        <v>1.99</v>
      </c>
      <c r="AH68" s="59">
        <v>1.25</v>
      </c>
      <c r="AI68" s="59">
        <v>3.26</v>
      </c>
      <c r="AJ68" s="59">
        <v>1.08</v>
      </c>
      <c r="AK68" s="59">
        <v>3.01</v>
      </c>
      <c r="AL68" s="59">
        <v>1.57</v>
      </c>
      <c r="AM68" s="59">
        <v>4.67</v>
      </c>
      <c r="AN68" s="59">
        <v>2.3199999999999998</v>
      </c>
      <c r="AO68" s="150">
        <v>1.1299999999999999</v>
      </c>
      <c r="AP68" s="149">
        <v>2.2265122265122272</v>
      </c>
      <c r="AQ68" s="59">
        <v>0.84</v>
      </c>
      <c r="AR68" s="59">
        <v>2.1</v>
      </c>
      <c r="AS68" s="59">
        <v>0.87</v>
      </c>
      <c r="AT68" s="59">
        <v>3.2</v>
      </c>
      <c r="AU68" s="59">
        <v>1.51</v>
      </c>
      <c r="AV68" s="59">
        <v>3.96</v>
      </c>
      <c r="AW68" s="59">
        <v>1.1299999999999999</v>
      </c>
      <c r="AX68" s="59">
        <v>3.85</v>
      </c>
      <c r="AY68" s="59">
        <v>1.65</v>
      </c>
      <c r="AZ68" s="59">
        <v>4.99</v>
      </c>
      <c r="BA68" s="59">
        <v>3.47</v>
      </c>
      <c r="BB68" s="150">
        <v>1.46</v>
      </c>
    </row>
    <row r="69" spans="1:54" x14ac:dyDescent="0.25">
      <c r="A69" s="483"/>
      <c r="B69" s="102" t="s">
        <v>62</v>
      </c>
      <c r="C69" s="150">
        <v>79.5</v>
      </c>
      <c r="D69" s="149">
        <v>78.180000000000007</v>
      </c>
      <c r="E69" s="59">
        <v>75.989999999999995</v>
      </c>
      <c r="F69" s="59">
        <v>89.71</v>
      </c>
      <c r="G69" s="59">
        <v>79.19</v>
      </c>
      <c r="H69" s="59">
        <v>82.35</v>
      </c>
      <c r="I69" s="59">
        <v>76.510000000000005</v>
      </c>
      <c r="J69" s="59">
        <v>81.41</v>
      </c>
      <c r="K69" s="59">
        <v>83.78</v>
      </c>
      <c r="L69" s="59">
        <v>82.52</v>
      </c>
      <c r="M69" s="59">
        <v>74</v>
      </c>
      <c r="N69" s="59">
        <v>76.489999999999995</v>
      </c>
      <c r="O69" s="150">
        <v>79.430000000000007</v>
      </c>
      <c r="P69" s="149">
        <v>0.08</v>
      </c>
      <c r="Q69" s="59">
        <v>0.11</v>
      </c>
      <c r="R69" s="59">
        <v>0</v>
      </c>
      <c r="S69" s="59">
        <v>-0.1</v>
      </c>
      <c r="T69" s="59">
        <v>0.22</v>
      </c>
      <c r="U69" s="59">
        <v>-0.05</v>
      </c>
      <c r="V69" s="59">
        <v>0.45</v>
      </c>
      <c r="W69" s="59">
        <v>0.13</v>
      </c>
      <c r="X69" s="59">
        <v>0.04</v>
      </c>
      <c r="Y69" s="59">
        <v>-1.34</v>
      </c>
      <c r="Z69" s="59">
        <v>0.06</v>
      </c>
      <c r="AA69" s="59">
        <v>0.24</v>
      </c>
      <c r="AB69" s="150">
        <v>0.11</v>
      </c>
      <c r="AC69" s="149">
        <v>1.8577834721332636</v>
      </c>
      <c r="AD69" s="59">
        <v>1.34</v>
      </c>
      <c r="AE69" s="59">
        <v>2.23</v>
      </c>
      <c r="AF69" s="59">
        <v>0.4</v>
      </c>
      <c r="AG69" s="59">
        <v>2.21</v>
      </c>
      <c r="AH69" s="59">
        <v>1.2</v>
      </c>
      <c r="AI69" s="59">
        <v>3.72</v>
      </c>
      <c r="AJ69" s="59">
        <v>1.21</v>
      </c>
      <c r="AK69" s="59">
        <v>3.04</v>
      </c>
      <c r="AL69" s="59">
        <v>0.21</v>
      </c>
      <c r="AM69" s="59">
        <v>4.7300000000000004</v>
      </c>
      <c r="AN69" s="59">
        <v>2.56</v>
      </c>
      <c r="AO69" s="150">
        <v>1.24</v>
      </c>
      <c r="AP69" s="149">
        <v>2.2771130837514448</v>
      </c>
      <c r="AQ69" s="59">
        <v>0.99</v>
      </c>
      <c r="AR69" s="59">
        <v>1.76</v>
      </c>
      <c r="AS69" s="59">
        <v>0.8</v>
      </c>
      <c r="AT69" s="59">
        <v>3.07</v>
      </c>
      <c r="AU69" s="59">
        <v>1.35</v>
      </c>
      <c r="AV69" s="59">
        <v>4.24</v>
      </c>
      <c r="AW69" s="59">
        <v>1.58</v>
      </c>
      <c r="AX69" s="59">
        <v>4</v>
      </c>
      <c r="AY69" s="59">
        <v>0.84</v>
      </c>
      <c r="AZ69" s="59">
        <v>4.95</v>
      </c>
      <c r="BA69" s="59">
        <v>3.55</v>
      </c>
      <c r="BB69" s="150">
        <v>1.61</v>
      </c>
    </row>
    <row r="70" spans="1:54" x14ac:dyDescent="0.25">
      <c r="A70" s="483"/>
      <c r="B70" s="102" t="s">
        <v>63</v>
      </c>
      <c r="C70" s="150">
        <v>79.73</v>
      </c>
      <c r="D70" s="149">
        <v>78.510000000000005</v>
      </c>
      <c r="E70" s="59">
        <v>76.06</v>
      </c>
      <c r="F70" s="59">
        <v>89.72</v>
      </c>
      <c r="G70" s="59">
        <v>79.650000000000006</v>
      </c>
      <c r="H70" s="59">
        <v>82.43</v>
      </c>
      <c r="I70" s="59">
        <v>76.81</v>
      </c>
      <c r="J70" s="59">
        <v>81.47</v>
      </c>
      <c r="K70" s="59">
        <v>83.74</v>
      </c>
      <c r="L70" s="59">
        <v>82.59</v>
      </c>
      <c r="M70" s="59">
        <v>74.13</v>
      </c>
      <c r="N70" s="59">
        <v>76.7</v>
      </c>
      <c r="O70" s="150">
        <v>79.44</v>
      </c>
      <c r="P70" s="149">
        <v>0.28999999999999998</v>
      </c>
      <c r="Q70" s="59">
        <v>0.42</v>
      </c>
      <c r="R70" s="59">
        <v>0.09</v>
      </c>
      <c r="S70" s="59">
        <v>0.02</v>
      </c>
      <c r="T70" s="59">
        <v>0.56999999999999995</v>
      </c>
      <c r="U70" s="59">
        <v>0.09</v>
      </c>
      <c r="V70" s="59">
        <v>0.39</v>
      </c>
      <c r="W70" s="59">
        <v>7.0000000000000007E-2</v>
      </c>
      <c r="X70" s="59">
        <v>-0.04</v>
      </c>
      <c r="Y70" s="59">
        <v>0.08</v>
      </c>
      <c r="Z70" s="59">
        <v>0.17</v>
      </c>
      <c r="AA70" s="59">
        <v>0.28000000000000003</v>
      </c>
      <c r="AB70" s="150">
        <v>0.02</v>
      </c>
      <c r="AC70" s="149">
        <v>2.1524663677130178</v>
      </c>
      <c r="AD70" s="59">
        <v>1.77</v>
      </c>
      <c r="AE70" s="59">
        <v>2.3199999999999998</v>
      </c>
      <c r="AF70" s="59">
        <v>0.41</v>
      </c>
      <c r="AG70" s="59">
        <v>2.8</v>
      </c>
      <c r="AH70" s="59">
        <v>1.29</v>
      </c>
      <c r="AI70" s="59">
        <v>4.13</v>
      </c>
      <c r="AJ70" s="59">
        <v>1.28</v>
      </c>
      <c r="AK70" s="59">
        <v>3</v>
      </c>
      <c r="AL70" s="59">
        <v>0.28999999999999998</v>
      </c>
      <c r="AM70" s="59">
        <v>4.9000000000000004</v>
      </c>
      <c r="AN70" s="59">
        <v>2.85</v>
      </c>
      <c r="AO70" s="150">
        <v>1.26</v>
      </c>
      <c r="AP70" s="149">
        <v>2.2703950743971433</v>
      </c>
      <c r="AQ70" s="59">
        <v>1.3</v>
      </c>
      <c r="AR70" s="59">
        <v>1.48</v>
      </c>
      <c r="AS70" s="59">
        <v>0.78</v>
      </c>
      <c r="AT70" s="59">
        <v>2.96</v>
      </c>
      <c r="AU70" s="59">
        <v>1.34</v>
      </c>
      <c r="AV70" s="59">
        <v>4.5199999999999996</v>
      </c>
      <c r="AW70" s="59">
        <v>1.27</v>
      </c>
      <c r="AX70" s="59">
        <v>3.98</v>
      </c>
      <c r="AY70" s="59">
        <v>1.07</v>
      </c>
      <c r="AZ70" s="59">
        <v>4.9000000000000004</v>
      </c>
      <c r="BA70" s="59">
        <v>3.74</v>
      </c>
      <c r="BB70" s="150">
        <v>1.54</v>
      </c>
    </row>
    <row r="71" spans="1:54" x14ac:dyDescent="0.25">
      <c r="A71" s="483"/>
      <c r="B71" s="102" t="s">
        <v>64</v>
      </c>
      <c r="C71" s="150">
        <v>79.52</v>
      </c>
      <c r="D71" s="149">
        <v>77.400000000000006</v>
      </c>
      <c r="E71" s="59">
        <v>76.25</v>
      </c>
      <c r="F71" s="59">
        <v>89.82</v>
      </c>
      <c r="G71" s="59">
        <v>79.790000000000006</v>
      </c>
      <c r="H71" s="59">
        <v>82.45</v>
      </c>
      <c r="I71" s="59">
        <v>76.87</v>
      </c>
      <c r="J71" s="59">
        <v>81.37</v>
      </c>
      <c r="K71" s="59">
        <v>83.74</v>
      </c>
      <c r="L71" s="59">
        <v>82.37</v>
      </c>
      <c r="M71" s="59">
        <v>74.13</v>
      </c>
      <c r="N71" s="59">
        <v>76.61</v>
      </c>
      <c r="O71" s="150">
        <v>79.349999999999994</v>
      </c>
      <c r="P71" s="149">
        <v>-0.26</v>
      </c>
      <c r="Q71" s="59">
        <v>-1.41</v>
      </c>
      <c r="R71" s="59">
        <v>0.26</v>
      </c>
      <c r="S71" s="59">
        <v>0.11</v>
      </c>
      <c r="T71" s="59">
        <v>0.18</v>
      </c>
      <c r="U71" s="59">
        <v>0.03</v>
      </c>
      <c r="V71" s="59">
        <v>0.08</v>
      </c>
      <c r="W71" s="59">
        <v>-0.12</v>
      </c>
      <c r="X71" s="59">
        <v>-0.01</v>
      </c>
      <c r="Y71" s="59">
        <v>-0.27</v>
      </c>
      <c r="Z71" s="59">
        <v>0</v>
      </c>
      <c r="AA71" s="59">
        <v>-0.12</v>
      </c>
      <c r="AB71" s="150">
        <v>-0.11</v>
      </c>
      <c r="AC71" s="149">
        <v>1.8834080717488746</v>
      </c>
      <c r="AD71" s="59">
        <v>0.33</v>
      </c>
      <c r="AE71" s="59">
        <v>2.59</v>
      </c>
      <c r="AF71" s="59">
        <v>0.52</v>
      </c>
      <c r="AG71" s="59">
        <v>2.98</v>
      </c>
      <c r="AH71" s="59">
        <v>1.32</v>
      </c>
      <c r="AI71" s="59">
        <v>4.21</v>
      </c>
      <c r="AJ71" s="59">
        <v>1.1599999999999999</v>
      </c>
      <c r="AK71" s="59">
        <v>3</v>
      </c>
      <c r="AL71" s="59">
        <v>0.03</v>
      </c>
      <c r="AM71" s="59">
        <v>4.9000000000000004</v>
      </c>
      <c r="AN71" s="59">
        <v>2.73</v>
      </c>
      <c r="AO71" s="150">
        <v>1.1399999999999999</v>
      </c>
      <c r="AP71" s="149">
        <v>1.8442622950819612</v>
      </c>
      <c r="AQ71" s="59">
        <v>-0.52</v>
      </c>
      <c r="AR71" s="59">
        <v>1.69</v>
      </c>
      <c r="AS71" s="59">
        <v>0.76</v>
      </c>
      <c r="AT71" s="59">
        <v>3.08</v>
      </c>
      <c r="AU71" s="59">
        <v>1.49</v>
      </c>
      <c r="AV71" s="59">
        <v>4.3499999999999996</v>
      </c>
      <c r="AW71" s="59">
        <v>0.93</v>
      </c>
      <c r="AX71" s="59">
        <v>3.91</v>
      </c>
      <c r="AY71" s="59">
        <v>0.88</v>
      </c>
      <c r="AZ71" s="59">
        <v>4.9000000000000004</v>
      </c>
      <c r="BA71" s="59">
        <v>3.32</v>
      </c>
      <c r="BB71" s="150">
        <v>1.26</v>
      </c>
    </row>
    <row r="72" spans="1:54" x14ac:dyDescent="0.25">
      <c r="A72" s="483"/>
      <c r="B72" s="102" t="s">
        <v>65</v>
      </c>
      <c r="C72" s="150">
        <v>79.349999999999994</v>
      </c>
      <c r="D72" s="149">
        <v>76.81</v>
      </c>
      <c r="E72" s="59">
        <v>76.2</v>
      </c>
      <c r="F72" s="59">
        <v>90.08</v>
      </c>
      <c r="G72" s="59">
        <v>79.52</v>
      </c>
      <c r="H72" s="59">
        <v>82.56</v>
      </c>
      <c r="I72" s="59">
        <v>76.989999999999995</v>
      </c>
      <c r="J72" s="59">
        <v>81.28</v>
      </c>
      <c r="K72" s="59">
        <v>83.72</v>
      </c>
      <c r="L72" s="59">
        <v>82.82</v>
      </c>
      <c r="M72" s="59">
        <v>74.13</v>
      </c>
      <c r="N72" s="59">
        <v>76.599999999999994</v>
      </c>
      <c r="O72" s="150">
        <v>79.28</v>
      </c>
      <c r="P72" s="149">
        <v>-0.22</v>
      </c>
      <c r="Q72" s="59">
        <v>-0.76</v>
      </c>
      <c r="R72" s="59">
        <v>-7.0000000000000007E-2</v>
      </c>
      <c r="S72" s="59">
        <v>0.3</v>
      </c>
      <c r="T72" s="59">
        <v>-0.33</v>
      </c>
      <c r="U72" s="59">
        <v>0.13</v>
      </c>
      <c r="V72" s="59">
        <v>0.16</v>
      </c>
      <c r="W72" s="59">
        <v>-0.11</v>
      </c>
      <c r="X72" s="59">
        <v>-0.02</v>
      </c>
      <c r="Y72" s="59">
        <v>0.56000000000000005</v>
      </c>
      <c r="Z72" s="59">
        <v>0</v>
      </c>
      <c r="AA72" s="59">
        <v>-0.01</v>
      </c>
      <c r="AB72" s="150">
        <v>-0.09</v>
      </c>
      <c r="AC72" s="149">
        <v>1.6655989750160103</v>
      </c>
      <c r="AD72" s="59">
        <v>-0.43</v>
      </c>
      <c r="AE72" s="59">
        <v>2.52</v>
      </c>
      <c r="AF72" s="59">
        <v>0.82</v>
      </c>
      <c r="AG72" s="59">
        <v>2.64</v>
      </c>
      <c r="AH72" s="59">
        <v>1.45</v>
      </c>
      <c r="AI72" s="59">
        <v>4.38</v>
      </c>
      <c r="AJ72" s="59">
        <v>1.05</v>
      </c>
      <c r="AK72" s="59">
        <v>2.98</v>
      </c>
      <c r="AL72" s="59">
        <v>0.57999999999999996</v>
      </c>
      <c r="AM72" s="59">
        <v>4.9000000000000004</v>
      </c>
      <c r="AN72" s="59">
        <v>2.71</v>
      </c>
      <c r="AO72" s="150">
        <v>1.05</v>
      </c>
      <c r="AP72" s="149">
        <v>1.7568607335213926</v>
      </c>
      <c r="AQ72" s="59">
        <v>-0.48</v>
      </c>
      <c r="AR72" s="59">
        <v>2.0099999999999998</v>
      </c>
      <c r="AS72" s="59">
        <v>0.92</v>
      </c>
      <c r="AT72" s="59">
        <v>2.73</v>
      </c>
      <c r="AU72" s="59">
        <v>1.54</v>
      </c>
      <c r="AV72" s="59">
        <v>4.45</v>
      </c>
      <c r="AW72" s="59">
        <v>0.91</v>
      </c>
      <c r="AX72" s="59">
        <v>3.79</v>
      </c>
      <c r="AY72" s="59">
        <v>1.44</v>
      </c>
      <c r="AZ72" s="59">
        <v>4.9000000000000004</v>
      </c>
      <c r="BA72" s="59">
        <v>3.08</v>
      </c>
      <c r="BB72" s="150">
        <v>1.1200000000000001</v>
      </c>
    </row>
    <row r="73" spans="1:54" x14ac:dyDescent="0.25">
      <c r="A73" s="484"/>
      <c r="B73" s="103" t="s">
        <v>66</v>
      </c>
      <c r="C73" s="152">
        <v>79.56</v>
      </c>
      <c r="D73" s="151">
        <v>76.97</v>
      </c>
      <c r="E73" s="40">
        <v>75.87</v>
      </c>
      <c r="F73" s="40">
        <v>90.25</v>
      </c>
      <c r="G73" s="40">
        <v>79.78</v>
      </c>
      <c r="H73" s="40">
        <v>82.67</v>
      </c>
      <c r="I73" s="40">
        <v>77.08</v>
      </c>
      <c r="J73" s="40">
        <v>81.55</v>
      </c>
      <c r="K73" s="40">
        <v>83.54</v>
      </c>
      <c r="L73" s="40">
        <v>83.78</v>
      </c>
      <c r="M73" s="40">
        <v>74.13</v>
      </c>
      <c r="N73" s="40">
        <v>77.010000000000005</v>
      </c>
      <c r="O73" s="152">
        <v>79.28</v>
      </c>
      <c r="P73" s="151">
        <v>0.26</v>
      </c>
      <c r="Q73" s="40">
        <v>0.21</v>
      </c>
      <c r="R73" s="40">
        <v>-0.44</v>
      </c>
      <c r="S73" s="40">
        <v>0.19</v>
      </c>
      <c r="T73" s="40">
        <v>0.32</v>
      </c>
      <c r="U73" s="40">
        <v>0.13</v>
      </c>
      <c r="V73" s="40">
        <v>0.12</v>
      </c>
      <c r="W73" s="40">
        <v>0.34</v>
      </c>
      <c r="X73" s="40">
        <v>-0.23</v>
      </c>
      <c r="Y73" s="40">
        <v>1.1499999999999999</v>
      </c>
      <c r="Z73" s="40">
        <v>0</v>
      </c>
      <c r="AA73" s="40">
        <v>0.54</v>
      </c>
      <c r="AB73" s="152">
        <v>0.01</v>
      </c>
      <c r="AC73" s="151">
        <v>1.9346572709801393</v>
      </c>
      <c r="AD73" s="40">
        <v>-0.23</v>
      </c>
      <c r="AE73" s="40">
        <v>2.0699999999999998</v>
      </c>
      <c r="AF73" s="40">
        <v>1.01</v>
      </c>
      <c r="AG73" s="40">
        <v>2.97</v>
      </c>
      <c r="AH73" s="40">
        <v>1.58</v>
      </c>
      <c r="AI73" s="40">
        <v>4.5</v>
      </c>
      <c r="AJ73" s="40">
        <v>1.39</v>
      </c>
      <c r="AK73" s="40">
        <v>2.75</v>
      </c>
      <c r="AL73" s="40">
        <v>1.74</v>
      </c>
      <c r="AM73" s="40">
        <v>4.9000000000000004</v>
      </c>
      <c r="AN73" s="40">
        <v>3.26</v>
      </c>
      <c r="AO73" s="152">
        <v>1.06</v>
      </c>
      <c r="AP73" s="151">
        <v>1.9346572709801393</v>
      </c>
      <c r="AQ73" s="40">
        <v>-0.23</v>
      </c>
      <c r="AR73" s="40">
        <v>2.0699999999999998</v>
      </c>
      <c r="AS73" s="40">
        <v>1.01</v>
      </c>
      <c r="AT73" s="40">
        <v>2.97</v>
      </c>
      <c r="AU73" s="40">
        <v>1.58</v>
      </c>
      <c r="AV73" s="40">
        <v>4.5</v>
      </c>
      <c r="AW73" s="40">
        <v>1.39</v>
      </c>
      <c r="AX73" s="40">
        <v>2.75</v>
      </c>
      <c r="AY73" s="40">
        <v>1.74</v>
      </c>
      <c r="AZ73" s="40">
        <v>4.9000000000000004</v>
      </c>
      <c r="BA73" s="40">
        <v>3.26</v>
      </c>
      <c r="BB73" s="152">
        <v>1.06</v>
      </c>
    </row>
    <row r="74" spans="1:54" x14ac:dyDescent="0.25">
      <c r="A74" s="482">
        <v>2014</v>
      </c>
      <c r="B74" s="268" t="s">
        <v>55</v>
      </c>
      <c r="C74" s="243">
        <v>79.95</v>
      </c>
      <c r="D74" s="241">
        <v>77.62</v>
      </c>
      <c r="E74" s="242">
        <v>76.040000000000006</v>
      </c>
      <c r="F74" s="242">
        <v>90.38</v>
      </c>
      <c r="G74" s="242">
        <v>79.92</v>
      </c>
      <c r="H74" s="242">
        <v>82.93</v>
      </c>
      <c r="I74" s="242">
        <v>77.430000000000007</v>
      </c>
      <c r="J74" s="242">
        <v>82.43</v>
      </c>
      <c r="K74" s="242">
        <v>83.83</v>
      </c>
      <c r="L74" s="242">
        <v>83.22</v>
      </c>
      <c r="M74" s="242">
        <v>74.13</v>
      </c>
      <c r="N74" s="242">
        <v>77.63</v>
      </c>
      <c r="O74" s="243">
        <v>79.650000000000006</v>
      </c>
      <c r="P74" s="149">
        <v>0.49</v>
      </c>
      <c r="Q74" s="59">
        <v>0.84</v>
      </c>
      <c r="R74" s="59">
        <v>0.23</v>
      </c>
      <c r="S74" s="59">
        <v>0.14000000000000001</v>
      </c>
      <c r="T74" s="59">
        <v>0.18</v>
      </c>
      <c r="U74" s="59">
        <v>0.32</v>
      </c>
      <c r="V74" s="59">
        <v>0.45</v>
      </c>
      <c r="W74" s="59">
        <v>1.08</v>
      </c>
      <c r="X74" s="59">
        <v>0.35</v>
      </c>
      <c r="Y74" s="59">
        <v>-0.66</v>
      </c>
      <c r="Z74" s="59">
        <v>0</v>
      </c>
      <c r="AA74" s="59">
        <v>0.8</v>
      </c>
      <c r="AB74" s="150">
        <v>0.47</v>
      </c>
      <c r="AC74" s="241">
        <v>0.49019607843136725</v>
      </c>
      <c r="AD74" s="242">
        <v>0.84</v>
      </c>
      <c r="AE74" s="242">
        <v>0.23</v>
      </c>
      <c r="AF74" s="242">
        <v>0.14000000000000001</v>
      </c>
      <c r="AG74" s="242">
        <v>0.18</v>
      </c>
      <c r="AH74" s="242">
        <v>0.32</v>
      </c>
      <c r="AI74" s="242">
        <v>0.45</v>
      </c>
      <c r="AJ74" s="242">
        <v>1.08</v>
      </c>
      <c r="AK74" s="242">
        <v>0.35</v>
      </c>
      <c r="AL74" s="242">
        <v>-0.66</v>
      </c>
      <c r="AM74" s="242">
        <v>0</v>
      </c>
      <c r="AN74" s="242">
        <v>0.8</v>
      </c>
      <c r="AO74" s="243">
        <v>0.47</v>
      </c>
      <c r="AP74" s="241">
        <v>2.1333673990802282</v>
      </c>
      <c r="AQ74" s="242">
        <v>0.26</v>
      </c>
      <c r="AR74" s="242">
        <v>2.59</v>
      </c>
      <c r="AS74" s="242">
        <v>1.0900000000000001</v>
      </c>
      <c r="AT74" s="242">
        <v>2.66</v>
      </c>
      <c r="AU74" s="242">
        <v>1.69</v>
      </c>
      <c r="AV74" s="242">
        <v>4.5199999999999996</v>
      </c>
      <c r="AW74" s="242">
        <v>2.68</v>
      </c>
      <c r="AX74" s="242">
        <v>3.24</v>
      </c>
      <c r="AY74" s="242">
        <v>0.56999999999999995</v>
      </c>
      <c r="AZ74" s="242">
        <v>4.9000000000000004</v>
      </c>
      <c r="BA74" s="242">
        <v>3.29</v>
      </c>
      <c r="BB74" s="243">
        <v>0.88</v>
      </c>
    </row>
    <row r="75" spans="1:54" x14ac:dyDescent="0.25">
      <c r="A75" s="483"/>
      <c r="B75" s="102" t="s">
        <v>56</v>
      </c>
      <c r="C75" s="150">
        <v>80.45</v>
      </c>
      <c r="D75" s="149">
        <v>77.849999999999994</v>
      </c>
      <c r="E75" s="59">
        <v>76.55</v>
      </c>
      <c r="F75" s="59">
        <v>90.49</v>
      </c>
      <c r="G75" s="59">
        <v>80.48</v>
      </c>
      <c r="H75" s="59">
        <v>83.04</v>
      </c>
      <c r="I75" s="59">
        <v>77.88</v>
      </c>
      <c r="J75" s="59">
        <v>82.6</v>
      </c>
      <c r="K75" s="59">
        <v>83.88</v>
      </c>
      <c r="L75" s="59">
        <v>82.98</v>
      </c>
      <c r="M75" s="59">
        <v>77.290000000000006</v>
      </c>
      <c r="N75" s="59">
        <v>78.36</v>
      </c>
      <c r="O75" s="150">
        <v>79.900000000000006</v>
      </c>
      <c r="P75" s="149">
        <v>0.63</v>
      </c>
      <c r="Q75" s="59">
        <v>0.31</v>
      </c>
      <c r="R75" s="59">
        <v>0.67</v>
      </c>
      <c r="S75" s="59">
        <v>0.13</v>
      </c>
      <c r="T75" s="59">
        <v>0.7</v>
      </c>
      <c r="U75" s="59">
        <v>0.14000000000000001</v>
      </c>
      <c r="V75" s="59">
        <v>0.59</v>
      </c>
      <c r="W75" s="59">
        <v>0.2</v>
      </c>
      <c r="X75" s="59">
        <v>0.06</v>
      </c>
      <c r="Y75" s="59">
        <v>-0.28999999999999998</v>
      </c>
      <c r="Z75" s="59">
        <v>4.2699999999999996</v>
      </c>
      <c r="AA75" s="59">
        <v>0.94</v>
      </c>
      <c r="AB75" s="150">
        <v>0.31</v>
      </c>
      <c r="AC75" s="149">
        <v>1.1186525892408241</v>
      </c>
      <c r="AD75" s="59">
        <v>1.1399999999999999</v>
      </c>
      <c r="AE75" s="59">
        <v>0.9</v>
      </c>
      <c r="AF75" s="59">
        <v>0.26</v>
      </c>
      <c r="AG75" s="59">
        <v>0.88</v>
      </c>
      <c r="AH75" s="59">
        <v>0.46</v>
      </c>
      <c r="AI75" s="59">
        <v>1.04</v>
      </c>
      <c r="AJ75" s="59">
        <v>1.28</v>
      </c>
      <c r="AK75" s="59">
        <v>0.41</v>
      </c>
      <c r="AL75" s="59">
        <v>-0.95</v>
      </c>
      <c r="AM75" s="59">
        <v>4.2699999999999996</v>
      </c>
      <c r="AN75" s="59">
        <v>1.75</v>
      </c>
      <c r="AO75" s="150">
        <v>0.77</v>
      </c>
      <c r="AP75" s="149">
        <v>2.3146381788121744</v>
      </c>
      <c r="AQ75" s="59">
        <v>0.82</v>
      </c>
      <c r="AR75" s="59">
        <v>2.69</v>
      </c>
      <c r="AS75" s="59">
        <v>1.23</v>
      </c>
      <c r="AT75" s="59">
        <v>2.93</v>
      </c>
      <c r="AU75" s="59">
        <v>1.63</v>
      </c>
      <c r="AV75" s="59">
        <v>4.45</v>
      </c>
      <c r="AW75" s="59">
        <v>2.44</v>
      </c>
      <c r="AX75" s="59">
        <v>3.07</v>
      </c>
      <c r="AY75" s="59">
        <v>1.07</v>
      </c>
      <c r="AZ75" s="59">
        <v>4.5</v>
      </c>
      <c r="BA75" s="59">
        <v>3.88</v>
      </c>
      <c r="BB75" s="150">
        <v>0.78</v>
      </c>
    </row>
    <row r="76" spans="1:54" x14ac:dyDescent="0.25">
      <c r="A76" s="483"/>
      <c r="B76" s="102" t="s">
        <v>57</v>
      </c>
      <c r="C76" s="150">
        <v>80.77</v>
      </c>
      <c r="D76" s="149">
        <v>78.45</v>
      </c>
      <c r="E76" s="59">
        <v>76.790000000000006</v>
      </c>
      <c r="F76" s="59">
        <v>90.65</v>
      </c>
      <c r="G76" s="59">
        <v>80.8</v>
      </c>
      <c r="H76" s="59">
        <v>83.24</v>
      </c>
      <c r="I76" s="59">
        <v>78.36</v>
      </c>
      <c r="J76" s="59">
        <v>82.79</v>
      </c>
      <c r="K76" s="59">
        <v>85.17</v>
      </c>
      <c r="L76" s="59">
        <v>82.57</v>
      </c>
      <c r="M76" s="59">
        <v>77.3</v>
      </c>
      <c r="N76" s="59">
        <v>78.59</v>
      </c>
      <c r="O76" s="150">
        <v>80.05</v>
      </c>
      <c r="P76" s="149">
        <v>0.39</v>
      </c>
      <c r="Q76" s="59">
        <v>0.76</v>
      </c>
      <c r="R76" s="59">
        <v>0.32</v>
      </c>
      <c r="S76" s="59">
        <v>0.18</v>
      </c>
      <c r="T76" s="59">
        <v>0.4</v>
      </c>
      <c r="U76" s="59">
        <v>0.24</v>
      </c>
      <c r="V76" s="59">
        <v>0.61</v>
      </c>
      <c r="W76" s="59">
        <v>0.23</v>
      </c>
      <c r="X76" s="59">
        <v>1.54</v>
      </c>
      <c r="Y76" s="59">
        <v>-0.5</v>
      </c>
      <c r="Z76" s="59">
        <v>0.01</v>
      </c>
      <c r="AA76" s="59">
        <v>0.3</v>
      </c>
      <c r="AB76" s="150">
        <v>0.2</v>
      </c>
      <c r="AC76" s="149">
        <v>1.520864756158872</v>
      </c>
      <c r="AD76" s="59">
        <v>1.91</v>
      </c>
      <c r="AE76" s="59">
        <v>1.22</v>
      </c>
      <c r="AF76" s="59">
        <v>0.44</v>
      </c>
      <c r="AG76" s="59">
        <v>1.28</v>
      </c>
      <c r="AH76" s="59">
        <v>0.7</v>
      </c>
      <c r="AI76" s="59">
        <v>1.66</v>
      </c>
      <c r="AJ76" s="59">
        <v>1.51</v>
      </c>
      <c r="AK76" s="59">
        <v>1.96</v>
      </c>
      <c r="AL76" s="59">
        <v>-1.44</v>
      </c>
      <c r="AM76" s="59">
        <v>4.28</v>
      </c>
      <c r="AN76" s="59">
        <v>2.0499999999999998</v>
      </c>
      <c r="AO76" s="150">
        <v>0.97</v>
      </c>
      <c r="AP76" s="149">
        <v>2.5130092651351532</v>
      </c>
      <c r="AQ76" s="59">
        <v>1.37</v>
      </c>
      <c r="AR76" s="59">
        <v>2.2400000000000002</v>
      </c>
      <c r="AS76" s="59">
        <v>1.34</v>
      </c>
      <c r="AT76" s="59">
        <v>3.39</v>
      </c>
      <c r="AU76" s="59">
        <v>1.71</v>
      </c>
      <c r="AV76" s="59">
        <v>4.21</v>
      </c>
      <c r="AW76" s="59">
        <v>2.12</v>
      </c>
      <c r="AX76" s="59">
        <v>2.75</v>
      </c>
      <c r="AY76" s="59">
        <v>0.7</v>
      </c>
      <c r="AZ76" s="59">
        <v>4.51</v>
      </c>
      <c r="BA76" s="59">
        <v>4.13</v>
      </c>
      <c r="BB76" s="150">
        <v>1.07</v>
      </c>
    </row>
    <row r="77" spans="1:54" x14ac:dyDescent="0.25">
      <c r="A77" s="483"/>
      <c r="B77" s="102" t="s">
        <v>58</v>
      </c>
      <c r="C77" s="150">
        <v>81.14</v>
      </c>
      <c r="D77" s="149">
        <v>79.28</v>
      </c>
      <c r="E77" s="59">
        <v>77.14</v>
      </c>
      <c r="F77" s="59">
        <v>90.84</v>
      </c>
      <c r="G77" s="59">
        <v>81.28</v>
      </c>
      <c r="H77" s="59">
        <v>83.51</v>
      </c>
      <c r="I77" s="59">
        <v>78.599999999999994</v>
      </c>
      <c r="J77" s="59">
        <v>83.12</v>
      </c>
      <c r="K77" s="59">
        <v>85.11</v>
      </c>
      <c r="L77" s="59">
        <v>82.63</v>
      </c>
      <c r="M77" s="59">
        <v>77.3</v>
      </c>
      <c r="N77" s="59">
        <v>78.52</v>
      </c>
      <c r="O77" s="150">
        <v>80.22</v>
      </c>
      <c r="P77" s="149">
        <v>0.46</v>
      </c>
      <c r="Q77" s="59">
        <v>1.07</v>
      </c>
      <c r="R77" s="59">
        <v>0.45</v>
      </c>
      <c r="S77" s="59">
        <v>0.2</v>
      </c>
      <c r="T77" s="59">
        <v>0.59</v>
      </c>
      <c r="U77" s="59">
        <v>0.31</v>
      </c>
      <c r="V77" s="59">
        <v>0.31</v>
      </c>
      <c r="W77" s="59">
        <v>0.4</v>
      </c>
      <c r="X77" s="59">
        <v>-0.08</v>
      </c>
      <c r="Y77" s="59">
        <v>7.0000000000000007E-2</v>
      </c>
      <c r="Z77" s="59">
        <v>0</v>
      </c>
      <c r="AA77" s="59">
        <v>-0.1</v>
      </c>
      <c r="AB77" s="150">
        <v>0.2</v>
      </c>
      <c r="AC77" s="149">
        <v>1.9859225741578541</v>
      </c>
      <c r="AD77" s="59">
        <v>3</v>
      </c>
      <c r="AE77" s="59">
        <v>1.68</v>
      </c>
      <c r="AF77" s="59">
        <v>0.65</v>
      </c>
      <c r="AG77" s="59">
        <v>1.88</v>
      </c>
      <c r="AH77" s="59">
        <v>1.01</v>
      </c>
      <c r="AI77" s="59">
        <v>1.97</v>
      </c>
      <c r="AJ77" s="59">
        <v>1.92</v>
      </c>
      <c r="AK77" s="59">
        <v>1.88</v>
      </c>
      <c r="AL77" s="59">
        <v>-1.37</v>
      </c>
      <c r="AM77" s="59">
        <v>4.28</v>
      </c>
      <c r="AN77" s="59">
        <v>1.95</v>
      </c>
      <c r="AO77" s="150">
        <v>1.18</v>
      </c>
      <c r="AP77" s="149">
        <v>2.721863527028745</v>
      </c>
      <c r="AQ77" s="59">
        <v>1.78</v>
      </c>
      <c r="AR77" s="59">
        <v>2.16</v>
      </c>
      <c r="AS77" s="59">
        <v>1.57</v>
      </c>
      <c r="AT77" s="59">
        <v>3.73</v>
      </c>
      <c r="AU77" s="59">
        <v>1.68</v>
      </c>
      <c r="AV77" s="59">
        <v>4.03</v>
      </c>
      <c r="AW77" s="59">
        <v>2.58</v>
      </c>
      <c r="AX77" s="59">
        <v>2.68</v>
      </c>
      <c r="AY77" s="59">
        <v>0.87</v>
      </c>
      <c r="AZ77" s="59">
        <v>4.51</v>
      </c>
      <c r="BA77" s="59">
        <v>3.73</v>
      </c>
      <c r="BB77" s="150">
        <v>1.1299999999999999</v>
      </c>
    </row>
    <row r="78" spans="1:54" x14ac:dyDescent="0.25">
      <c r="A78" s="483"/>
      <c r="B78" s="102" t="s">
        <v>59</v>
      </c>
      <c r="C78" s="150">
        <v>81.53</v>
      </c>
      <c r="D78" s="149">
        <v>80.510000000000005</v>
      </c>
      <c r="E78" s="59">
        <v>77.53</v>
      </c>
      <c r="F78" s="59">
        <v>91.04</v>
      </c>
      <c r="G78" s="59">
        <v>81.42</v>
      </c>
      <c r="H78" s="59">
        <v>83.71</v>
      </c>
      <c r="I78" s="59">
        <v>78.819999999999993</v>
      </c>
      <c r="J78" s="59">
        <v>83.16</v>
      </c>
      <c r="K78" s="59">
        <v>85.09</v>
      </c>
      <c r="L78" s="59">
        <v>84.12</v>
      </c>
      <c r="M78" s="59">
        <v>77.3</v>
      </c>
      <c r="N78" s="59">
        <v>78.819999999999993</v>
      </c>
      <c r="O78" s="150">
        <v>80.290000000000006</v>
      </c>
      <c r="P78" s="149">
        <v>0.48</v>
      </c>
      <c r="Q78" s="59">
        <v>1.54</v>
      </c>
      <c r="R78" s="59">
        <v>0.51</v>
      </c>
      <c r="S78" s="59">
        <v>0.22</v>
      </c>
      <c r="T78" s="59">
        <v>0.17</v>
      </c>
      <c r="U78" s="59">
        <v>0.24</v>
      </c>
      <c r="V78" s="59">
        <v>0.28000000000000003</v>
      </c>
      <c r="W78" s="59">
        <v>0.05</v>
      </c>
      <c r="X78" s="59">
        <v>-0.02</v>
      </c>
      <c r="Y78" s="59">
        <v>1.8</v>
      </c>
      <c r="Z78" s="59">
        <v>0</v>
      </c>
      <c r="AA78" s="59">
        <v>0.38</v>
      </c>
      <c r="AB78" s="150">
        <v>0.09</v>
      </c>
      <c r="AC78" s="149">
        <v>2.4761186525892356</v>
      </c>
      <c r="AD78" s="59">
        <v>4.59</v>
      </c>
      <c r="AE78" s="59">
        <v>2.2000000000000002</v>
      </c>
      <c r="AF78" s="59">
        <v>0.87</v>
      </c>
      <c r="AG78" s="59">
        <v>2.06</v>
      </c>
      <c r="AH78" s="59">
        <v>1.26</v>
      </c>
      <c r="AI78" s="59">
        <v>2.2599999999999998</v>
      </c>
      <c r="AJ78" s="59">
        <v>1.97</v>
      </c>
      <c r="AK78" s="59">
        <v>1.86</v>
      </c>
      <c r="AL78" s="59">
        <v>0.41</v>
      </c>
      <c r="AM78" s="59">
        <v>4.28</v>
      </c>
      <c r="AN78" s="59">
        <v>2.34</v>
      </c>
      <c r="AO78" s="150">
        <v>1.27</v>
      </c>
      <c r="AP78" s="149">
        <v>2.9289231157682281</v>
      </c>
      <c r="AQ78" s="59">
        <v>3.18</v>
      </c>
      <c r="AR78" s="59">
        <v>2.33</v>
      </c>
      <c r="AS78" s="59">
        <v>1.58</v>
      </c>
      <c r="AT78" s="59">
        <v>3.17</v>
      </c>
      <c r="AU78" s="59">
        <v>1.67</v>
      </c>
      <c r="AV78" s="59">
        <v>3.97</v>
      </c>
      <c r="AW78" s="59">
        <v>2.56</v>
      </c>
      <c r="AX78" s="59">
        <v>2.67</v>
      </c>
      <c r="AY78" s="59">
        <v>2.92</v>
      </c>
      <c r="AZ78" s="59">
        <v>4.51</v>
      </c>
      <c r="BA78" s="59">
        <v>3.75</v>
      </c>
      <c r="BB78" s="150">
        <v>1.33</v>
      </c>
    </row>
    <row r="79" spans="1:54" x14ac:dyDescent="0.25">
      <c r="A79" s="483"/>
      <c r="B79" s="102" t="s">
        <v>60</v>
      </c>
      <c r="C79" s="150">
        <v>81.61</v>
      </c>
      <c r="D79" s="149">
        <v>80.16</v>
      </c>
      <c r="E79" s="59">
        <v>77.650000000000006</v>
      </c>
      <c r="F79" s="59">
        <v>91.14</v>
      </c>
      <c r="G79" s="59">
        <v>81.78</v>
      </c>
      <c r="H79" s="59">
        <v>83.89</v>
      </c>
      <c r="I79" s="59">
        <v>78.900000000000006</v>
      </c>
      <c r="J79" s="59">
        <v>83.25</v>
      </c>
      <c r="K79" s="59">
        <v>85.02</v>
      </c>
      <c r="L79" s="59">
        <v>84.25</v>
      </c>
      <c r="M79" s="59">
        <v>77.3</v>
      </c>
      <c r="N79" s="59">
        <v>78.92</v>
      </c>
      <c r="O79" s="150">
        <v>80.41</v>
      </c>
      <c r="P79" s="149">
        <v>0.09</v>
      </c>
      <c r="Q79" s="59">
        <v>-0.42</v>
      </c>
      <c r="R79" s="59">
        <v>0.14000000000000001</v>
      </c>
      <c r="S79" s="59">
        <v>0.12</v>
      </c>
      <c r="T79" s="59">
        <v>0.45</v>
      </c>
      <c r="U79" s="59">
        <v>0.21</v>
      </c>
      <c r="V79" s="59">
        <v>0.1</v>
      </c>
      <c r="W79" s="59">
        <v>0.11</v>
      </c>
      <c r="X79" s="59">
        <v>-0.08</v>
      </c>
      <c r="Y79" s="59">
        <v>0.16</v>
      </c>
      <c r="Z79" s="59">
        <v>0</v>
      </c>
      <c r="AA79" s="59">
        <v>0.13</v>
      </c>
      <c r="AB79" s="150">
        <v>0.15</v>
      </c>
      <c r="AC79" s="149">
        <v>2.5766716943187475</v>
      </c>
      <c r="AD79" s="59">
        <v>4.1500000000000004</v>
      </c>
      <c r="AE79" s="59">
        <v>2.35</v>
      </c>
      <c r="AF79" s="59">
        <v>0.98</v>
      </c>
      <c r="AG79" s="59">
        <v>2.52</v>
      </c>
      <c r="AH79" s="59">
        <v>1.47</v>
      </c>
      <c r="AI79" s="59">
        <v>2.36</v>
      </c>
      <c r="AJ79" s="59">
        <v>2.08</v>
      </c>
      <c r="AK79" s="59">
        <v>1.78</v>
      </c>
      <c r="AL79" s="59">
        <v>0.56999999999999995</v>
      </c>
      <c r="AM79" s="59">
        <v>4.28</v>
      </c>
      <c r="AN79" s="59">
        <v>2.48</v>
      </c>
      <c r="AO79" s="150">
        <v>1.42</v>
      </c>
      <c r="AP79" s="149">
        <v>2.796321954906162</v>
      </c>
      <c r="AQ79" s="59">
        <v>2.92</v>
      </c>
      <c r="AR79" s="59">
        <v>2.38</v>
      </c>
      <c r="AS79" s="59">
        <v>1.59</v>
      </c>
      <c r="AT79" s="59">
        <v>3.03</v>
      </c>
      <c r="AU79" s="59">
        <v>1.83</v>
      </c>
      <c r="AV79" s="59">
        <v>3.77</v>
      </c>
      <c r="AW79" s="59">
        <v>2.54</v>
      </c>
      <c r="AX79" s="59">
        <v>2.61</v>
      </c>
      <c r="AY79" s="59">
        <v>1.8</v>
      </c>
      <c r="AZ79" s="59">
        <v>4.51</v>
      </c>
      <c r="BA79" s="59">
        <v>3.52</v>
      </c>
      <c r="BB79" s="150">
        <v>1.33</v>
      </c>
    </row>
    <row r="80" spans="1:54" x14ac:dyDescent="0.25">
      <c r="A80" s="483"/>
      <c r="B80" s="102" t="s">
        <v>61</v>
      </c>
      <c r="C80" s="150">
        <v>81.73</v>
      </c>
      <c r="D80" s="149">
        <v>80.569999999999993</v>
      </c>
      <c r="E80" s="59">
        <v>77.73</v>
      </c>
      <c r="F80" s="59">
        <v>91.24</v>
      </c>
      <c r="G80" s="59">
        <v>82.03</v>
      </c>
      <c r="H80" s="59">
        <v>83.99</v>
      </c>
      <c r="I80" s="59">
        <v>78.98</v>
      </c>
      <c r="J80" s="59">
        <v>83.22</v>
      </c>
      <c r="K80" s="59">
        <v>85</v>
      </c>
      <c r="L80" s="59">
        <v>83.17</v>
      </c>
      <c r="M80" s="59">
        <v>77.3</v>
      </c>
      <c r="N80" s="59">
        <v>78.94</v>
      </c>
      <c r="O80" s="150">
        <v>80.489999999999995</v>
      </c>
      <c r="P80" s="149">
        <v>0.15</v>
      </c>
      <c r="Q80" s="59">
        <v>0.51</v>
      </c>
      <c r="R80" s="59">
        <v>0.11</v>
      </c>
      <c r="S80" s="59">
        <v>0.1</v>
      </c>
      <c r="T80" s="59">
        <v>0.31</v>
      </c>
      <c r="U80" s="59">
        <v>0.12</v>
      </c>
      <c r="V80" s="59">
        <v>0.1</v>
      </c>
      <c r="W80" s="59">
        <v>-0.03</v>
      </c>
      <c r="X80" s="59">
        <v>-0.02</v>
      </c>
      <c r="Y80" s="59">
        <v>-1.28</v>
      </c>
      <c r="Z80" s="59">
        <v>0</v>
      </c>
      <c r="AA80" s="59">
        <v>0.03</v>
      </c>
      <c r="AB80" s="150">
        <v>0.09</v>
      </c>
      <c r="AC80" s="149">
        <v>2.7275012569130297</v>
      </c>
      <c r="AD80" s="59">
        <v>4.68</v>
      </c>
      <c r="AE80" s="59">
        <v>2.46</v>
      </c>
      <c r="AF80" s="59">
        <v>1.0900000000000001</v>
      </c>
      <c r="AG80" s="59">
        <v>2.83</v>
      </c>
      <c r="AH80" s="59">
        <v>1.6</v>
      </c>
      <c r="AI80" s="59">
        <v>2.46</v>
      </c>
      <c r="AJ80" s="59">
        <v>2.0499999999999998</v>
      </c>
      <c r="AK80" s="59">
        <v>1.75</v>
      </c>
      <c r="AL80" s="59">
        <v>-0.72</v>
      </c>
      <c r="AM80" s="59">
        <v>4.28</v>
      </c>
      <c r="AN80" s="59">
        <v>2.5099999999999998</v>
      </c>
      <c r="AO80" s="150">
        <v>1.52</v>
      </c>
      <c r="AP80" s="149">
        <v>2.8956313735364319</v>
      </c>
      <c r="AQ80" s="59">
        <v>3.18</v>
      </c>
      <c r="AR80" s="59">
        <v>2.2999999999999998</v>
      </c>
      <c r="AS80" s="59">
        <v>1.6</v>
      </c>
      <c r="AT80" s="59">
        <v>3.82</v>
      </c>
      <c r="AU80" s="59">
        <v>1.93</v>
      </c>
      <c r="AV80" s="59">
        <v>3.69</v>
      </c>
      <c r="AW80" s="59">
        <v>2.36</v>
      </c>
      <c r="AX80" s="59">
        <v>1.5</v>
      </c>
      <c r="AY80" s="59">
        <v>-0.56000000000000005</v>
      </c>
      <c r="AZ80" s="59">
        <v>4.51</v>
      </c>
      <c r="BA80" s="59">
        <v>3.45</v>
      </c>
      <c r="BB80" s="150">
        <v>1.45</v>
      </c>
    </row>
    <row r="81" spans="1:54" x14ac:dyDescent="0.25">
      <c r="A81" s="483"/>
      <c r="B81" s="102" t="s">
        <v>62</v>
      </c>
      <c r="C81" s="150">
        <v>81.900000000000006</v>
      </c>
      <c r="D81" s="149">
        <v>80.89</v>
      </c>
      <c r="E81" s="59">
        <v>77.709999999999994</v>
      </c>
      <c r="F81" s="59">
        <v>91.23</v>
      </c>
      <c r="G81" s="59">
        <v>82.29</v>
      </c>
      <c r="H81" s="59">
        <v>84.11</v>
      </c>
      <c r="I81" s="59">
        <v>79.09</v>
      </c>
      <c r="J81" s="59">
        <v>83.23</v>
      </c>
      <c r="K81" s="59">
        <v>84.98</v>
      </c>
      <c r="L81" s="59">
        <v>83.22</v>
      </c>
      <c r="M81" s="59">
        <v>77.34</v>
      </c>
      <c r="N81" s="59">
        <v>79.14</v>
      </c>
      <c r="O81" s="150">
        <v>80.569999999999993</v>
      </c>
      <c r="P81" s="149">
        <v>0.2</v>
      </c>
      <c r="Q81" s="59">
        <v>0.39</v>
      </c>
      <c r="R81" s="59">
        <v>-0.03</v>
      </c>
      <c r="S81" s="59">
        <v>0</v>
      </c>
      <c r="T81" s="59">
        <v>0.32</v>
      </c>
      <c r="U81" s="59">
        <v>0.15</v>
      </c>
      <c r="V81" s="59">
        <v>0.15</v>
      </c>
      <c r="W81" s="59">
        <v>0.01</v>
      </c>
      <c r="X81" s="59">
        <v>-0.02</v>
      </c>
      <c r="Y81" s="59">
        <v>0.05</v>
      </c>
      <c r="Z81" s="59">
        <v>0.05</v>
      </c>
      <c r="AA81" s="59">
        <v>0.25</v>
      </c>
      <c r="AB81" s="150">
        <v>0.1</v>
      </c>
      <c r="AC81" s="149">
        <v>2.9411764705882462</v>
      </c>
      <c r="AD81" s="59">
        <v>5.09</v>
      </c>
      <c r="AE81" s="59">
        <v>2.44</v>
      </c>
      <c r="AF81" s="59">
        <v>1.0900000000000001</v>
      </c>
      <c r="AG81" s="59">
        <v>3.16</v>
      </c>
      <c r="AH81" s="59">
        <v>1.75</v>
      </c>
      <c r="AI81" s="59">
        <v>2.61</v>
      </c>
      <c r="AJ81" s="59">
        <v>2.06</v>
      </c>
      <c r="AK81" s="59">
        <v>1.73</v>
      </c>
      <c r="AL81" s="59">
        <v>-0.67</v>
      </c>
      <c r="AM81" s="59">
        <v>4.33</v>
      </c>
      <c r="AN81" s="59">
        <v>2.77</v>
      </c>
      <c r="AO81" s="150">
        <v>1.62</v>
      </c>
      <c r="AP81" s="149">
        <v>3.0188679245283083</v>
      </c>
      <c r="AQ81" s="59">
        <v>3.47</v>
      </c>
      <c r="AR81" s="59">
        <v>2.27</v>
      </c>
      <c r="AS81" s="59">
        <v>1.7</v>
      </c>
      <c r="AT81" s="59">
        <v>3.92</v>
      </c>
      <c r="AU81" s="59">
        <v>2.14</v>
      </c>
      <c r="AV81" s="59">
        <v>3.38</v>
      </c>
      <c r="AW81" s="59">
        <v>2.2400000000000002</v>
      </c>
      <c r="AX81" s="59">
        <v>1.44</v>
      </c>
      <c r="AY81" s="59">
        <v>0.84</v>
      </c>
      <c r="AZ81" s="59">
        <v>4.5</v>
      </c>
      <c r="BA81" s="59">
        <v>3.47</v>
      </c>
      <c r="BB81" s="150">
        <v>1.44</v>
      </c>
    </row>
    <row r="82" spans="1:54" x14ac:dyDescent="0.25">
      <c r="A82" s="483"/>
      <c r="B82" s="102" t="s">
        <v>63</v>
      </c>
      <c r="C82" s="150">
        <v>82.01</v>
      </c>
      <c r="D82" s="149">
        <v>81.069999999999993</v>
      </c>
      <c r="E82" s="59">
        <v>77.89</v>
      </c>
      <c r="F82" s="59">
        <v>91.23</v>
      </c>
      <c r="G82" s="59">
        <v>82.45</v>
      </c>
      <c r="H82" s="59">
        <v>84.35</v>
      </c>
      <c r="I82" s="59">
        <v>79.22</v>
      </c>
      <c r="J82" s="59">
        <v>83.25</v>
      </c>
      <c r="K82" s="59">
        <v>84.97</v>
      </c>
      <c r="L82" s="59">
        <v>83.27</v>
      </c>
      <c r="M82" s="59">
        <v>77.45</v>
      </c>
      <c r="N82" s="59">
        <v>79.180000000000007</v>
      </c>
      <c r="O82" s="150">
        <v>80.680000000000007</v>
      </c>
      <c r="P82" s="149">
        <v>0.14000000000000001</v>
      </c>
      <c r="Q82" s="59">
        <v>0.22</v>
      </c>
      <c r="R82" s="59">
        <v>0.22</v>
      </c>
      <c r="S82" s="59">
        <v>-0.01</v>
      </c>
      <c r="T82" s="59">
        <v>0.19</v>
      </c>
      <c r="U82" s="59">
        <v>0.28000000000000003</v>
      </c>
      <c r="V82" s="59">
        <v>0.16</v>
      </c>
      <c r="W82" s="59">
        <v>0.02</v>
      </c>
      <c r="X82" s="59">
        <v>-0.01</v>
      </c>
      <c r="Y82" s="59">
        <v>0.06</v>
      </c>
      <c r="Z82" s="59">
        <v>0.14000000000000001</v>
      </c>
      <c r="AA82" s="59">
        <v>0.04</v>
      </c>
      <c r="AB82" s="150">
        <v>0.14000000000000001</v>
      </c>
      <c r="AC82" s="149">
        <v>3.0794369029663216</v>
      </c>
      <c r="AD82" s="59">
        <v>5.32</v>
      </c>
      <c r="AE82" s="59">
        <v>2.66</v>
      </c>
      <c r="AF82" s="59">
        <v>1.08</v>
      </c>
      <c r="AG82" s="59">
        <v>3.35</v>
      </c>
      <c r="AH82" s="59">
        <v>2.0299999999999998</v>
      </c>
      <c r="AI82" s="59">
        <v>2.78</v>
      </c>
      <c r="AJ82" s="59">
        <v>2.08</v>
      </c>
      <c r="AK82" s="59">
        <v>1.72</v>
      </c>
      <c r="AL82" s="59">
        <v>-0.61</v>
      </c>
      <c r="AM82" s="59">
        <v>4.4800000000000004</v>
      </c>
      <c r="AN82" s="59">
        <v>2.81</v>
      </c>
      <c r="AO82" s="150">
        <v>1.76</v>
      </c>
      <c r="AP82" s="149">
        <v>2.8596513232158571</v>
      </c>
      <c r="AQ82" s="59">
        <v>3.25</v>
      </c>
      <c r="AR82" s="59">
        <v>2.41</v>
      </c>
      <c r="AS82" s="59">
        <v>1.68</v>
      </c>
      <c r="AT82" s="59">
        <v>3.52</v>
      </c>
      <c r="AU82" s="59">
        <v>2.33</v>
      </c>
      <c r="AV82" s="59">
        <v>3.15</v>
      </c>
      <c r="AW82" s="59">
        <v>2.1800000000000002</v>
      </c>
      <c r="AX82" s="59">
        <v>1.47</v>
      </c>
      <c r="AY82" s="59">
        <v>0.82</v>
      </c>
      <c r="AZ82" s="59">
        <v>4.4800000000000004</v>
      </c>
      <c r="BA82" s="59">
        <v>3.23</v>
      </c>
      <c r="BB82" s="150">
        <v>1.56</v>
      </c>
    </row>
    <row r="83" spans="1:54" x14ac:dyDescent="0.25">
      <c r="A83" s="483"/>
      <c r="B83" s="102" t="s">
        <v>64</v>
      </c>
      <c r="C83" s="150">
        <v>82.14</v>
      </c>
      <c r="D83" s="149">
        <v>81.010000000000005</v>
      </c>
      <c r="E83" s="59">
        <v>78.02</v>
      </c>
      <c r="F83" s="59">
        <v>91.39</v>
      </c>
      <c r="G83" s="59">
        <v>82.69</v>
      </c>
      <c r="H83" s="59">
        <v>84.42</v>
      </c>
      <c r="I83" s="59">
        <v>79.319999999999993</v>
      </c>
      <c r="J83" s="59">
        <v>83.7</v>
      </c>
      <c r="K83" s="59">
        <v>84.97</v>
      </c>
      <c r="L83" s="59">
        <v>83.05</v>
      </c>
      <c r="M83" s="59">
        <v>77.45</v>
      </c>
      <c r="N83" s="59">
        <v>79.239999999999995</v>
      </c>
      <c r="O83" s="150">
        <v>80.8</v>
      </c>
      <c r="P83" s="149">
        <v>0.16</v>
      </c>
      <c r="Q83" s="59">
        <v>-7.0000000000000007E-2</v>
      </c>
      <c r="R83" s="59">
        <v>0.18</v>
      </c>
      <c r="S83" s="59">
        <v>0.17</v>
      </c>
      <c r="T83" s="59">
        <v>0.28999999999999998</v>
      </c>
      <c r="U83" s="59">
        <v>0.09</v>
      </c>
      <c r="V83" s="59">
        <v>0.12</v>
      </c>
      <c r="W83" s="59">
        <v>0.54</v>
      </c>
      <c r="X83" s="59">
        <v>-0.01</v>
      </c>
      <c r="Y83" s="59">
        <v>-0.26</v>
      </c>
      <c r="Z83" s="59">
        <v>0</v>
      </c>
      <c r="AA83" s="59">
        <v>0.08</v>
      </c>
      <c r="AB83" s="150">
        <v>0.16</v>
      </c>
      <c r="AC83" s="149">
        <v>3.2428355957767678</v>
      </c>
      <c r="AD83" s="59">
        <v>5.24</v>
      </c>
      <c r="AE83" s="59">
        <v>2.85</v>
      </c>
      <c r="AF83" s="59">
        <v>1.25</v>
      </c>
      <c r="AG83" s="59">
        <v>3.65</v>
      </c>
      <c r="AH83" s="59">
        <v>2.13</v>
      </c>
      <c r="AI83" s="59">
        <v>2.9</v>
      </c>
      <c r="AJ83" s="59">
        <v>2.63</v>
      </c>
      <c r="AK83" s="59">
        <v>1.72</v>
      </c>
      <c r="AL83" s="59">
        <v>-0.86</v>
      </c>
      <c r="AM83" s="59">
        <v>4.4800000000000004</v>
      </c>
      <c r="AN83" s="59">
        <v>2.89</v>
      </c>
      <c r="AO83" s="150">
        <v>1.92</v>
      </c>
      <c r="AP83" s="149">
        <v>3.2947686116700226</v>
      </c>
      <c r="AQ83" s="59">
        <v>4.66</v>
      </c>
      <c r="AR83" s="59">
        <v>2.3199999999999998</v>
      </c>
      <c r="AS83" s="59">
        <v>1.74</v>
      </c>
      <c r="AT83" s="59">
        <v>3.63</v>
      </c>
      <c r="AU83" s="59">
        <v>2.39</v>
      </c>
      <c r="AV83" s="59">
        <v>3.18</v>
      </c>
      <c r="AW83" s="59">
        <v>2.86</v>
      </c>
      <c r="AX83" s="59">
        <v>1.47</v>
      </c>
      <c r="AY83" s="59">
        <v>0.84</v>
      </c>
      <c r="AZ83" s="59">
        <v>4.4800000000000004</v>
      </c>
      <c r="BA83" s="59">
        <v>3.43</v>
      </c>
      <c r="BB83" s="150">
        <v>1.83</v>
      </c>
    </row>
    <row r="84" spans="1:54" x14ac:dyDescent="0.25">
      <c r="A84" s="483"/>
      <c r="B84" s="102" t="s">
        <v>65</v>
      </c>
      <c r="C84" s="150">
        <v>82.25</v>
      </c>
      <c r="D84" s="149">
        <v>81.03</v>
      </c>
      <c r="E84" s="59">
        <v>78.040000000000006</v>
      </c>
      <c r="F84" s="59">
        <v>91.48</v>
      </c>
      <c r="G84" s="59">
        <v>82.88</v>
      </c>
      <c r="H84" s="59">
        <v>84.38</v>
      </c>
      <c r="I84" s="59">
        <v>79.319999999999993</v>
      </c>
      <c r="J84" s="59">
        <v>83.74</v>
      </c>
      <c r="K84" s="59">
        <v>85.48</v>
      </c>
      <c r="L84" s="59">
        <v>83.41</v>
      </c>
      <c r="M84" s="59">
        <v>77.45</v>
      </c>
      <c r="N84" s="59">
        <v>79.319999999999993</v>
      </c>
      <c r="O84" s="150">
        <v>80.930000000000007</v>
      </c>
      <c r="P84" s="149">
        <v>0.13</v>
      </c>
      <c r="Q84" s="59">
        <v>0.03</v>
      </c>
      <c r="R84" s="59">
        <v>0.01</v>
      </c>
      <c r="S84" s="59">
        <v>0.1</v>
      </c>
      <c r="T84" s="59">
        <v>0.24</v>
      </c>
      <c r="U84" s="59">
        <v>-0.05</v>
      </c>
      <c r="V84" s="59">
        <v>0</v>
      </c>
      <c r="W84" s="59">
        <v>0.05</v>
      </c>
      <c r="X84" s="59">
        <v>0.61</v>
      </c>
      <c r="Y84" s="59">
        <v>0.44</v>
      </c>
      <c r="Z84" s="59">
        <v>0</v>
      </c>
      <c r="AA84" s="59">
        <v>0.1</v>
      </c>
      <c r="AB84" s="150">
        <v>0.16</v>
      </c>
      <c r="AC84" s="149">
        <v>3.3810960281548432</v>
      </c>
      <c r="AD84" s="59">
        <v>5.28</v>
      </c>
      <c r="AE84" s="59">
        <v>2.86</v>
      </c>
      <c r="AF84" s="59">
        <v>1.36</v>
      </c>
      <c r="AG84" s="59">
        <v>3.9</v>
      </c>
      <c r="AH84" s="59">
        <v>2.08</v>
      </c>
      <c r="AI84" s="59">
        <v>2.91</v>
      </c>
      <c r="AJ84" s="59">
        <v>2.68</v>
      </c>
      <c r="AK84" s="59">
        <v>2.33</v>
      </c>
      <c r="AL84" s="59">
        <v>-0.43</v>
      </c>
      <c r="AM84" s="59">
        <v>4.4800000000000004</v>
      </c>
      <c r="AN84" s="59">
        <v>3</v>
      </c>
      <c r="AO84" s="150">
        <v>2.08</v>
      </c>
      <c r="AP84" s="149">
        <v>3.6546943919344699</v>
      </c>
      <c r="AQ84" s="59">
        <v>5.49</v>
      </c>
      <c r="AR84" s="59">
        <v>2.41</v>
      </c>
      <c r="AS84" s="59">
        <v>1.55</v>
      </c>
      <c r="AT84" s="59">
        <v>4.2300000000000004</v>
      </c>
      <c r="AU84" s="59">
        <v>2.21</v>
      </c>
      <c r="AV84" s="59">
        <v>3.02</v>
      </c>
      <c r="AW84" s="59">
        <v>3.02</v>
      </c>
      <c r="AX84" s="59">
        <v>2.1</v>
      </c>
      <c r="AY84" s="59">
        <v>0.71</v>
      </c>
      <c r="AZ84" s="59">
        <v>4.4800000000000004</v>
      </c>
      <c r="BA84" s="59">
        <v>3.55</v>
      </c>
      <c r="BB84" s="150">
        <v>2.09</v>
      </c>
    </row>
    <row r="85" spans="1:54" x14ac:dyDescent="0.25">
      <c r="A85" s="484"/>
      <c r="B85" s="103" t="s">
        <v>66</v>
      </c>
      <c r="C85" s="152">
        <v>82.47</v>
      </c>
      <c r="D85" s="151">
        <v>81.010000000000005</v>
      </c>
      <c r="E85" s="40">
        <v>77.87</v>
      </c>
      <c r="F85" s="40">
        <v>91.66</v>
      </c>
      <c r="G85" s="40">
        <v>82.96</v>
      </c>
      <c r="H85" s="40">
        <v>84.45</v>
      </c>
      <c r="I85" s="40">
        <v>79.44</v>
      </c>
      <c r="J85" s="40">
        <v>84.19</v>
      </c>
      <c r="K85" s="40">
        <v>85.46</v>
      </c>
      <c r="L85" s="40">
        <v>85.99</v>
      </c>
      <c r="M85" s="40">
        <v>77.45</v>
      </c>
      <c r="N85" s="40">
        <v>79.709999999999994</v>
      </c>
      <c r="O85" s="152">
        <v>81.099999999999994</v>
      </c>
      <c r="P85" s="151">
        <v>0.27</v>
      </c>
      <c r="Q85" s="40">
        <v>-0.03</v>
      </c>
      <c r="R85" s="40">
        <v>-0.21</v>
      </c>
      <c r="S85" s="40">
        <v>0.2</v>
      </c>
      <c r="T85" s="40">
        <v>0.09</v>
      </c>
      <c r="U85" s="40">
        <v>0.08</v>
      </c>
      <c r="V85" s="40">
        <v>0.15</v>
      </c>
      <c r="W85" s="40">
        <v>0.54</v>
      </c>
      <c r="X85" s="40">
        <v>-0.03</v>
      </c>
      <c r="Y85" s="40">
        <v>3.08</v>
      </c>
      <c r="Z85" s="40">
        <v>0</v>
      </c>
      <c r="AA85" s="40">
        <v>0.49</v>
      </c>
      <c r="AB85" s="152">
        <v>0.2</v>
      </c>
      <c r="AC85" s="149">
        <v>3.657616892910994</v>
      </c>
      <c r="AD85" s="59">
        <v>5.24</v>
      </c>
      <c r="AE85" s="59">
        <v>2.65</v>
      </c>
      <c r="AF85" s="59">
        <v>1.56</v>
      </c>
      <c r="AG85" s="59">
        <v>3.99</v>
      </c>
      <c r="AH85" s="59">
        <v>2.16</v>
      </c>
      <c r="AI85" s="59">
        <v>3.06</v>
      </c>
      <c r="AJ85" s="59">
        <v>3.23</v>
      </c>
      <c r="AK85" s="59">
        <v>2.2999999999999998</v>
      </c>
      <c r="AL85" s="59">
        <v>2.64</v>
      </c>
      <c r="AM85" s="59">
        <v>4.4800000000000004</v>
      </c>
      <c r="AN85" s="59">
        <v>3.51</v>
      </c>
      <c r="AO85" s="150">
        <v>2.29</v>
      </c>
      <c r="AP85" s="149">
        <v>3.657616892910994</v>
      </c>
      <c r="AQ85" s="59">
        <v>5.24</v>
      </c>
      <c r="AR85" s="59">
        <v>2.65</v>
      </c>
      <c r="AS85" s="59">
        <v>1.56</v>
      </c>
      <c r="AT85" s="59">
        <v>3.99</v>
      </c>
      <c r="AU85" s="59">
        <v>2.16</v>
      </c>
      <c r="AV85" s="59">
        <v>3.06</v>
      </c>
      <c r="AW85" s="59">
        <v>3.23</v>
      </c>
      <c r="AX85" s="59">
        <v>2.2999999999999998</v>
      </c>
      <c r="AY85" s="59">
        <v>2.64</v>
      </c>
      <c r="AZ85" s="59">
        <v>4.4800000000000004</v>
      </c>
      <c r="BA85" s="59">
        <v>3.51</v>
      </c>
      <c r="BB85" s="150">
        <v>2.29</v>
      </c>
    </row>
    <row r="86" spans="1:54" x14ac:dyDescent="0.25">
      <c r="A86" s="482">
        <v>2015</v>
      </c>
      <c r="B86" s="268" t="s">
        <v>55</v>
      </c>
      <c r="C86" s="243">
        <v>83</v>
      </c>
      <c r="D86" s="241">
        <v>82.47</v>
      </c>
      <c r="E86" s="242">
        <v>77.89</v>
      </c>
      <c r="F86" s="242">
        <v>91.72</v>
      </c>
      <c r="G86" s="242">
        <v>82.9</v>
      </c>
      <c r="H86" s="242">
        <v>84.74</v>
      </c>
      <c r="I86" s="242">
        <v>79.86</v>
      </c>
      <c r="J86" s="242">
        <v>85.07</v>
      </c>
      <c r="K86" s="242">
        <v>85.48</v>
      </c>
      <c r="L86" s="242">
        <v>86.26</v>
      </c>
      <c r="M86" s="242">
        <v>77.45</v>
      </c>
      <c r="N86" s="242">
        <v>80.42</v>
      </c>
      <c r="O86" s="243">
        <v>81.61</v>
      </c>
      <c r="P86" s="241">
        <v>0.64</v>
      </c>
      <c r="Q86" s="242">
        <v>1.81</v>
      </c>
      <c r="R86" s="242">
        <v>0.03</v>
      </c>
      <c r="S86" s="242">
        <v>0.06</v>
      </c>
      <c r="T86" s="242">
        <v>-0.06</v>
      </c>
      <c r="U86" s="242">
        <v>0.34</v>
      </c>
      <c r="V86" s="242">
        <v>0.53</v>
      </c>
      <c r="W86" s="242">
        <v>1.05</v>
      </c>
      <c r="X86" s="242">
        <v>0.02</v>
      </c>
      <c r="Y86" s="242">
        <v>0.32</v>
      </c>
      <c r="Z86" s="242">
        <v>0</v>
      </c>
      <c r="AA86" s="242">
        <v>0.89</v>
      </c>
      <c r="AB86" s="243">
        <v>0.63</v>
      </c>
      <c r="AC86" s="241">
        <v>0.64265793621922285</v>
      </c>
      <c r="AD86" s="242">
        <v>1.81</v>
      </c>
      <c r="AE86" s="242">
        <v>0.03</v>
      </c>
      <c r="AF86" s="242">
        <v>0.06</v>
      </c>
      <c r="AG86" s="242">
        <v>-0.06</v>
      </c>
      <c r="AH86" s="242">
        <v>0.34</v>
      </c>
      <c r="AI86" s="242">
        <v>0.53</v>
      </c>
      <c r="AJ86" s="242">
        <v>1.05</v>
      </c>
      <c r="AK86" s="242">
        <v>0.02</v>
      </c>
      <c r="AL86" s="242">
        <v>0.32</v>
      </c>
      <c r="AM86" s="242">
        <v>0</v>
      </c>
      <c r="AN86" s="242">
        <v>0.89</v>
      </c>
      <c r="AO86" s="243">
        <v>0.63</v>
      </c>
      <c r="AP86" s="241">
        <v>3.8148843026891655</v>
      </c>
      <c r="AQ86" s="242">
        <v>6.25</v>
      </c>
      <c r="AR86" s="242">
        <v>2.44</v>
      </c>
      <c r="AS86" s="242">
        <v>1.49</v>
      </c>
      <c r="AT86" s="242">
        <v>3.73</v>
      </c>
      <c r="AU86" s="242">
        <v>2.1800000000000002</v>
      </c>
      <c r="AV86" s="242">
        <v>3.14</v>
      </c>
      <c r="AW86" s="242">
        <v>3.2</v>
      </c>
      <c r="AX86" s="242">
        <v>1.96</v>
      </c>
      <c r="AY86" s="242">
        <v>3.65</v>
      </c>
      <c r="AZ86" s="242">
        <v>4.4800000000000004</v>
      </c>
      <c r="BA86" s="242">
        <v>3.6</v>
      </c>
      <c r="BB86" s="243">
        <v>2.4500000000000002</v>
      </c>
    </row>
    <row r="87" spans="1:54" x14ac:dyDescent="0.25">
      <c r="A87" s="483"/>
      <c r="B87" s="102" t="s">
        <v>56</v>
      </c>
      <c r="C87" s="150">
        <v>83.96</v>
      </c>
      <c r="D87" s="149">
        <v>84.38</v>
      </c>
      <c r="E87" s="59">
        <v>78.180000000000007</v>
      </c>
      <c r="F87" s="59">
        <v>91.83</v>
      </c>
      <c r="G87" s="59">
        <v>83.36</v>
      </c>
      <c r="H87" s="59">
        <v>85.08</v>
      </c>
      <c r="I87" s="59">
        <v>80.56</v>
      </c>
      <c r="J87" s="59">
        <v>85.45</v>
      </c>
      <c r="K87" s="59">
        <v>87.52</v>
      </c>
      <c r="L87" s="59">
        <v>86.17</v>
      </c>
      <c r="M87" s="59">
        <v>81.12</v>
      </c>
      <c r="N87" s="59">
        <v>80.97</v>
      </c>
      <c r="O87" s="150">
        <v>82.15</v>
      </c>
      <c r="P87" s="149">
        <v>1.1499999999999999</v>
      </c>
      <c r="Q87" s="59">
        <v>2.31</v>
      </c>
      <c r="R87" s="59">
        <v>0.36</v>
      </c>
      <c r="S87" s="59">
        <v>0.12</v>
      </c>
      <c r="T87" s="59">
        <v>0.55000000000000004</v>
      </c>
      <c r="U87" s="59">
        <v>0.4</v>
      </c>
      <c r="V87" s="59">
        <v>0.88</v>
      </c>
      <c r="W87" s="59">
        <v>0.44</v>
      </c>
      <c r="X87" s="59">
        <v>2.4</v>
      </c>
      <c r="Y87" s="59">
        <v>-0.1</v>
      </c>
      <c r="Z87" s="59">
        <v>4.75</v>
      </c>
      <c r="AA87" s="59">
        <v>0.68</v>
      </c>
      <c r="AB87" s="150">
        <v>0.66</v>
      </c>
      <c r="AC87" s="149">
        <v>1.8067175942767051</v>
      </c>
      <c r="AD87" s="59">
        <v>4.16</v>
      </c>
      <c r="AE87" s="59">
        <v>0.39</v>
      </c>
      <c r="AF87" s="59">
        <v>0.18</v>
      </c>
      <c r="AG87" s="59">
        <v>0.49</v>
      </c>
      <c r="AH87" s="59">
        <v>0.74</v>
      </c>
      <c r="AI87" s="59">
        <v>1.41</v>
      </c>
      <c r="AJ87" s="59">
        <v>1.5</v>
      </c>
      <c r="AK87" s="59">
        <v>2.42</v>
      </c>
      <c r="AL87" s="59">
        <v>0.22</v>
      </c>
      <c r="AM87" s="59">
        <v>4.75</v>
      </c>
      <c r="AN87" s="59">
        <v>1.58</v>
      </c>
      <c r="AO87" s="150">
        <v>1.3</v>
      </c>
      <c r="AP87" s="149">
        <v>4.3629583592293244</v>
      </c>
      <c r="AQ87" s="59">
        <v>8.3800000000000008</v>
      </c>
      <c r="AR87" s="59">
        <v>2.13</v>
      </c>
      <c r="AS87" s="59">
        <v>1.48</v>
      </c>
      <c r="AT87" s="59">
        <v>3.58</v>
      </c>
      <c r="AU87" s="59">
        <v>2.4500000000000002</v>
      </c>
      <c r="AV87" s="59">
        <v>3.44</v>
      </c>
      <c r="AW87" s="59">
        <v>3.45</v>
      </c>
      <c r="AX87" s="59">
        <v>4.3499999999999996</v>
      </c>
      <c r="AY87" s="59">
        <v>3.85</v>
      </c>
      <c r="AZ87" s="59">
        <v>4.96</v>
      </c>
      <c r="BA87" s="59">
        <v>3.34</v>
      </c>
      <c r="BB87" s="150">
        <v>2.82</v>
      </c>
    </row>
    <row r="88" spans="1:54" x14ac:dyDescent="0.25">
      <c r="A88" s="483"/>
      <c r="B88" s="102" t="s">
        <v>57</v>
      </c>
      <c r="C88" s="150">
        <v>84.45</v>
      </c>
      <c r="D88" s="149">
        <v>85.6</v>
      </c>
      <c r="E88" s="59">
        <v>78.36</v>
      </c>
      <c r="F88" s="59">
        <v>92.03</v>
      </c>
      <c r="G88" s="59">
        <v>83.86</v>
      </c>
      <c r="H88" s="59">
        <v>85.5</v>
      </c>
      <c r="I88" s="59">
        <v>81.34</v>
      </c>
      <c r="J88" s="59">
        <v>85.32</v>
      </c>
      <c r="K88" s="59">
        <v>88.32</v>
      </c>
      <c r="L88" s="59">
        <v>85.81</v>
      </c>
      <c r="M88" s="59">
        <v>81.14</v>
      </c>
      <c r="N88" s="59">
        <v>81.41</v>
      </c>
      <c r="O88" s="150">
        <v>82.76</v>
      </c>
      <c r="P88" s="149">
        <v>0.59</v>
      </c>
      <c r="Q88" s="59">
        <v>1.45</v>
      </c>
      <c r="R88" s="59">
        <v>0.23</v>
      </c>
      <c r="S88" s="59">
        <v>0.21</v>
      </c>
      <c r="T88" s="59">
        <v>0.59</v>
      </c>
      <c r="U88" s="59">
        <v>0.5</v>
      </c>
      <c r="V88" s="59">
        <v>0.96</v>
      </c>
      <c r="W88" s="59">
        <v>-0.15</v>
      </c>
      <c r="X88" s="59">
        <v>0.91</v>
      </c>
      <c r="Y88" s="59">
        <v>-0.42</v>
      </c>
      <c r="Z88" s="59">
        <v>0.02</v>
      </c>
      <c r="AA88" s="59">
        <v>0.54</v>
      </c>
      <c r="AB88" s="150">
        <v>0.75</v>
      </c>
      <c r="AC88" s="149">
        <v>2.4008730447435482</v>
      </c>
      <c r="AD88" s="59">
        <v>5.67</v>
      </c>
      <c r="AE88" s="59">
        <v>0.63</v>
      </c>
      <c r="AF88" s="59">
        <v>0.4</v>
      </c>
      <c r="AG88" s="59">
        <v>1.0900000000000001</v>
      </c>
      <c r="AH88" s="59">
        <v>1.25</v>
      </c>
      <c r="AI88" s="59">
        <v>2.39</v>
      </c>
      <c r="AJ88" s="59">
        <v>1.35</v>
      </c>
      <c r="AK88" s="59">
        <v>3.35</v>
      </c>
      <c r="AL88" s="59">
        <v>-0.2</v>
      </c>
      <c r="AM88" s="59">
        <v>4.7699999999999996</v>
      </c>
      <c r="AN88" s="59">
        <v>2.13</v>
      </c>
      <c r="AO88" s="150">
        <v>2.06</v>
      </c>
      <c r="AP88" s="149">
        <v>4.5561470843134941</v>
      </c>
      <c r="AQ88" s="59">
        <v>9.1199999999999992</v>
      </c>
      <c r="AR88" s="59">
        <v>2.04</v>
      </c>
      <c r="AS88" s="59">
        <v>1.51</v>
      </c>
      <c r="AT88" s="59">
        <v>3.79</v>
      </c>
      <c r="AU88" s="59">
        <v>2.71</v>
      </c>
      <c r="AV88" s="59">
        <v>3.81</v>
      </c>
      <c r="AW88" s="59">
        <v>3.06</v>
      </c>
      <c r="AX88" s="59">
        <v>3.7</v>
      </c>
      <c r="AY88" s="59">
        <v>3.93</v>
      </c>
      <c r="AZ88" s="59">
        <v>4.97</v>
      </c>
      <c r="BA88" s="59">
        <v>3.59</v>
      </c>
      <c r="BB88" s="150">
        <v>3.38</v>
      </c>
    </row>
    <row r="89" spans="1:54" x14ac:dyDescent="0.25">
      <c r="A89" s="483"/>
      <c r="B89" s="102" t="s">
        <v>58</v>
      </c>
      <c r="C89" s="150">
        <v>84.9</v>
      </c>
      <c r="D89" s="149">
        <v>86.49</v>
      </c>
      <c r="E89" s="59">
        <v>78.73</v>
      </c>
      <c r="F89" s="59">
        <v>92.24</v>
      </c>
      <c r="G89" s="59">
        <v>84.24</v>
      </c>
      <c r="H89" s="59">
        <v>86.16</v>
      </c>
      <c r="I89" s="59">
        <v>81.86</v>
      </c>
      <c r="J89" s="59">
        <v>85.46</v>
      </c>
      <c r="K89" s="59">
        <v>88.28</v>
      </c>
      <c r="L89" s="59">
        <v>86.03</v>
      </c>
      <c r="M89" s="59">
        <v>81.14</v>
      </c>
      <c r="N89" s="59">
        <v>82.19</v>
      </c>
      <c r="O89" s="150">
        <v>83.18</v>
      </c>
      <c r="P89" s="149">
        <v>0.54</v>
      </c>
      <c r="Q89" s="59">
        <v>1.04</v>
      </c>
      <c r="R89" s="59">
        <v>0.47</v>
      </c>
      <c r="S89" s="59">
        <v>0.24</v>
      </c>
      <c r="T89" s="59">
        <v>0.46</v>
      </c>
      <c r="U89" s="59">
        <v>0.77</v>
      </c>
      <c r="V89" s="59">
        <v>0.64</v>
      </c>
      <c r="W89" s="59">
        <v>0.16</v>
      </c>
      <c r="X89" s="59">
        <v>-0.05</v>
      </c>
      <c r="Y89" s="59">
        <v>0.25</v>
      </c>
      <c r="Z89" s="59">
        <v>0</v>
      </c>
      <c r="AA89" s="59">
        <v>0.95</v>
      </c>
      <c r="AB89" s="150">
        <v>0.5</v>
      </c>
      <c r="AC89" s="149">
        <v>2.9465260094579975</v>
      </c>
      <c r="AD89" s="59">
        <v>6.77</v>
      </c>
      <c r="AE89" s="59">
        <v>1.1000000000000001</v>
      </c>
      <c r="AF89" s="59">
        <v>0.64</v>
      </c>
      <c r="AG89" s="59">
        <v>1.55</v>
      </c>
      <c r="AH89" s="59">
        <v>2.0299999999999998</v>
      </c>
      <c r="AI89" s="59">
        <v>3.05</v>
      </c>
      <c r="AJ89" s="59">
        <v>1.51</v>
      </c>
      <c r="AK89" s="59">
        <v>3.3</v>
      </c>
      <c r="AL89" s="59">
        <v>0.05</v>
      </c>
      <c r="AM89" s="59">
        <v>4.7699999999999996</v>
      </c>
      <c r="AN89" s="59">
        <v>3.1</v>
      </c>
      <c r="AO89" s="150">
        <v>2.57</v>
      </c>
      <c r="AP89" s="149">
        <v>4.6339659847177757</v>
      </c>
      <c r="AQ89" s="59">
        <v>9.09</v>
      </c>
      <c r="AR89" s="59">
        <v>2.06</v>
      </c>
      <c r="AS89" s="59">
        <v>1.55</v>
      </c>
      <c r="AT89" s="59">
        <v>3.65</v>
      </c>
      <c r="AU89" s="59">
        <v>3.18</v>
      </c>
      <c r="AV89" s="59">
        <v>4.1500000000000004</v>
      </c>
      <c r="AW89" s="59">
        <v>2.82</v>
      </c>
      <c r="AX89" s="59">
        <v>3.73</v>
      </c>
      <c r="AY89" s="59">
        <v>4.12</v>
      </c>
      <c r="AZ89" s="59">
        <v>4.97</v>
      </c>
      <c r="BA89" s="59">
        <v>4.68</v>
      </c>
      <c r="BB89" s="150">
        <v>3.69</v>
      </c>
    </row>
    <row r="90" spans="1:54" x14ac:dyDescent="0.25">
      <c r="A90" s="483"/>
      <c r="B90" s="102" t="s">
        <v>59</v>
      </c>
      <c r="C90" s="150">
        <v>85.12</v>
      </c>
      <c r="D90" s="149">
        <v>86.09</v>
      </c>
      <c r="E90" s="59">
        <v>79.38</v>
      </c>
      <c r="F90" s="59">
        <v>92.44</v>
      </c>
      <c r="G90" s="59">
        <v>84.84</v>
      </c>
      <c r="H90" s="59">
        <v>86.63</v>
      </c>
      <c r="I90" s="59">
        <v>82.11</v>
      </c>
      <c r="J90" s="59">
        <v>85.43</v>
      </c>
      <c r="K90" s="59">
        <v>88.28</v>
      </c>
      <c r="L90" s="59">
        <v>87.92</v>
      </c>
      <c r="M90" s="59">
        <v>81.14</v>
      </c>
      <c r="N90" s="59">
        <v>82.32</v>
      </c>
      <c r="O90" s="150">
        <v>83.72</v>
      </c>
      <c r="P90" s="149">
        <v>0.26</v>
      </c>
      <c r="Q90" s="59">
        <v>-0.47</v>
      </c>
      <c r="R90" s="59">
        <v>0.82</v>
      </c>
      <c r="S90" s="59">
        <v>0.21</v>
      </c>
      <c r="T90" s="59">
        <v>0.7</v>
      </c>
      <c r="U90" s="59">
        <v>0.54</v>
      </c>
      <c r="V90" s="59">
        <v>0.31</v>
      </c>
      <c r="W90" s="59">
        <v>-0.03</v>
      </c>
      <c r="X90" s="59">
        <v>0</v>
      </c>
      <c r="Y90" s="59">
        <v>2.2000000000000002</v>
      </c>
      <c r="Z90" s="59">
        <v>0</v>
      </c>
      <c r="AA90" s="59">
        <v>0.17</v>
      </c>
      <c r="AB90" s="150">
        <v>0.65</v>
      </c>
      <c r="AC90" s="149">
        <v>3.2132896810961569</v>
      </c>
      <c r="AD90" s="59">
        <v>6.27</v>
      </c>
      <c r="AE90" s="59">
        <v>1.93</v>
      </c>
      <c r="AF90" s="59">
        <v>0.85</v>
      </c>
      <c r="AG90" s="59">
        <v>2.27</v>
      </c>
      <c r="AH90" s="59">
        <v>2.58</v>
      </c>
      <c r="AI90" s="59">
        <v>3.36</v>
      </c>
      <c r="AJ90" s="59">
        <v>1.47</v>
      </c>
      <c r="AK90" s="59">
        <v>3.3</v>
      </c>
      <c r="AL90" s="59">
        <v>2.25</v>
      </c>
      <c r="AM90" s="59">
        <v>4.7699999999999996</v>
      </c>
      <c r="AN90" s="59">
        <v>3.28</v>
      </c>
      <c r="AO90" s="150">
        <v>3.24</v>
      </c>
      <c r="AP90" s="149">
        <v>4.4032871335704726</v>
      </c>
      <c r="AQ90" s="59">
        <v>6.94</v>
      </c>
      <c r="AR90" s="59">
        <v>2.38</v>
      </c>
      <c r="AS90" s="59">
        <v>1.54</v>
      </c>
      <c r="AT90" s="59">
        <v>4.2</v>
      </c>
      <c r="AU90" s="59">
        <v>3.49</v>
      </c>
      <c r="AV90" s="59">
        <v>4.18</v>
      </c>
      <c r="AW90" s="59">
        <v>2.73</v>
      </c>
      <c r="AX90" s="59">
        <v>3.76</v>
      </c>
      <c r="AY90" s="59">
        <v>4.5199999999999996</v>
      </c>
      <c r="AZ90" s="59">
        <v>4.97</v>
      </c>
      <c r="BA90" s="59">
        <v>4.45</v>
      </c>
      <c r="BB90" s="150">
        <v>4.2699999999999996</v>
      </c>
    </row>
    <row r="91" spans="1:54" x14ac:dyDescent="0.25">
      <c r="A91" s="483"/>
      <c r="B91" s="102" t="s">
        <v>60</v>
      </c>
      <c r="C91" s="150">
        <v>85.21</v>
      </c>
      <c r="D91" s="149">
        <v>85.77</v>
      </c>
      <c r="E91" s="59">
        <v>79.58</v>
      </c>
      <c r="F91" s="59">
        <v>92.67</v>
      </c>
      <c r="G91" s="59">
        <v>84.7</v>
      </c>
      <c r="H91" s="59">
        <v>86.99</v>
      </c>
      <c r="I91" s="59">
        <v>82.28</v>
      </c>
      <c r="J91" s="59">
        <v>86.04</v>
      </c>
      <c r="K91" s="59">
        <v>88.59</v>
      </c>
      <c r="L91" s="59">
        <v>88.82</v>
      </c>
      <c r="M91" s="59">
        <v>81.14</v>
      </c>
      <c r="N91" s="59">
        <v>82.44</v>
      </c>
      <c r="O91" s="150">
        <v>84.02</v>
      </c>
      <c r="P91" s="149">
        <v>0.1</v>
      </c>
      <c r="Q91" s="59">
        <v>-0.37</v>
      </c>
      <c r="R91" s="59">
        <v>0.25</v>
      </c>
      <c r="S91" s="59">
        <v>0.25</v>
      </c>
      <c r="T91" s="59">
        <v>-0.16</v>
      </c>
      <c r="U91" s="59">
        <v>0.42</v>
      </c>
      <c r="V91" s="59">
        <v>0.2</v>
      </c>
      <c r="W91" s="59">
        <v>0.71</v>
      </c>
      <c r="X91" s="59">
        <v>0.35</v>
      </c>
      <c r="Y91" s="59">
        <v>1.02</v>
      </c>
      <c r="Z91" s="59">
        <v>0</v>
      </c>
      <c r="AA91" s="59">
        <v>0.14000000000000001</v>
      </c>
      <c r="AB91" s="150">
        <v>0.35</v>
      </c>
      <c r="AC91" s="149">
        <v>3.3224202740390467</v>
      </c>
      <c r="AD91" s="59">
        <v>5.88</v>
      </c>
      <c r="AE91" s="59">
        <v>2.1800000000000002</v>
      </c>
      <c r="AF91" s="59">
        <v>1.1000000000000001</v>
      </c>
      <c r="AG91" s="59">
        <v>2.1</v>
      </c>
      <c r="AH91" s="59">
        <v>3.01</v>
      </c>
      <c r="AI91" s="59">
        <v>3.58</v>
      </c>
      <c r="AJ91" s="59">
        <v>2.2000000000000002</v>
      </c>
      <c r="AK91" s="59">
        <v>3.66</v>
      </c>
      <c r="AL91" s="59">
        <v>3.29</v>
      </c>
      <c r="AM91" s="59">
        <v>4.7699999999999996</v>
      </c>
      <c r="AN91" s="59">
        <v>3.42</v>
      </c>
      <c r="AO91" s="150">
        <v>3.6</v>
      </c>
      <c r="AP91" s="149">
        <v>4.4112241146918194</v>
      </c>
      <c r="AQ91" s="59">
        <v>6.99</v>
      </c>
      <c r="AR91" s="59">
        <v>2.4900000000000002</v>
      </c>
      <c r="AS91" s="59">
        <v>1.68</v>
      </c>
      <c r="AT91" s="59">
        <v>3.57</v>
      </c>
      <c r="AU91" s="59">
        <v>3.7</v>
      </c>
      <c r="AV91" s="59">
        <v>4.29</v>
      </c>
      <c r="AW91" s="59">
        <v>3.35</v>
      </c>
      <c r="AX91" s="59">
        <v>4.2</v>
      </c>
      <c r="AY91" s="59">
        <v>5.41</v>
      </c>
      <c r="AZ91" s="59">
        <v>4.97</v>
      </c>
      <c r="BA91" s="59">
        <v>4.45</v>
      </c>
      <c r="BB91" s="150">
        <v>4.4800000000000004</v>
      </c>
    </row>
    <row r="92" spans="1:54" x14ac:dyDescent="0.25">
      <c r="A92" s="483"/>
      <c r="B92" s="102" t="s">
        <v>61</v>
      </c>
      <c r="C92" s="150">
        <v>85.37</v>
      </c>
      <c r="D92" s="149">
        <v>85.57</v>
      </c>
      <c r="E92" s="59">
        <v>79.75</v>
      </c>
      <c r="F92" s="59">
        <v>92.84</v>
      </c>
      <c r="G92" s="59">
        <v>85.22</v>
      </c>
      <c r="H92" s="59">
        <v>87.31</v>
      </c>
      <c r="I92" s="59">
        <v>82.54</v>
      </c>
      <c r="J92" s="59">
        <v>86.39</v>
      </c>
      <c r="K92" s="59">
        <v>89.05</v>
      </c>
      <c r="L92" s="59">
        <v>87.03</v>
      </c>
      <c r="M92" s="59">
        <v>81.14</v>
      </c>
      <c r="N92" s="59">
        <v>82.51</v>
      </c>
      <c r="O92" s="150">
        <v>84.36</v>
      </c>
      <c r="P92" s="149">
        <v>0.19</v>
      </c>
      <c r="Q92" s="59">
        <v>-0.24</v>
      </c>
      <c r="R92" s="59">
        <v>0.22</v>
      </c>
      <c r="S92" s="59">
        <v>0.18</v>
      </c>
      <c r="T92" s="59">
        <v>0.62</v>
      </c>
      <c r="U92" s="59">
        <v>0.36</v>
      </c>
      <c r="V92" s="59">
        <v>0.32</v>
      </c>
      <c r="W92" s="59">
        <v>0.41</v>
      </c>
      <c r="X92" s="59">
        <v>0.51</v>
      </c>
      <c r="Y92" s="59">
        <v>-2.0099999999999998</v>
      </c>
      <c r="Z92" s="59">
        <v>0</v>
      </c>
      <c r="AA92" s="59">
        <v>0.08</v>
      </c>
      <c r="AB92" s="150">
        <v>0.4</v>
      </c>
      <c r="AC92" s="149">
        <v>3.5164302170486366</v>
      </c>
      <c r="AD92" s="59">
        <v>5.63</v>
      </c>
      <c r="AE92" s="59">
        <v>2.41</v>
      </c>
      <c r="AF92" s="59">
        <v>1.29</v>
      </c>
      <c r="AG92" s="59">
        <v>2.73</v>
      </c>
      <c r="AH92" s="59">
        <v>3.38</v>
      </c>
      <c r="AI92" s="59">
        <v>3.91</v>
      </c>
      <c r="AJ92" s="59">
        <v>2.61</v>
      </c>
      <c r="AK92" s="59">
        <v>4.2</v>
      </c>
      <c r="AL92" s="59">
        <v>1.21</v>
      </c>
      <c r="AM92" s="59">
        <v>4.7699999999999996</v>
      </c>
      <c r="AN92" s="59">
        <v>3.5</v>
      </c>
      <c r="AO92" s="150">
        <v>4.0199999999999996</v>
      </c>
      <c r="AP92" s="149">
        <v>4.4536889758962417</v>
      </c>
      <c r="AQ92" s="59">
        <v>6.2</v>
      </c>
      <c r="AR92" s="59">
        <v>2.6</v>
      </c>
      <c r="AS92" s="59">
        <v>1.76</v>
      </c>
      <c r="AT92" s="59">
        <v>3.89</v>
      </c>
      <c r="AU92" s="59">
        <v>3.95</v>
      </c>
      <c r="AV92" s="59">
        <v>4.5199999999999996</v>
      </c>
      <c r="AW92" s="59">
        <v>3.8</v>
      </c>
      <c r="AX92" s="59">
        <v>4.76</v>
      </c>
      <c r="AY92" s="59">
        <v>4.63</v>
      </c>
      <c r="AZ92" s="59">
        <v>4.97</v>
      </c>
      <c r="BA92" s="59">
        <v>4.51</v>
      </c>
      <c r="BB92" s="150">
        <v>4.8099999999999996</v>
      </c>
    </row>
    <row r="93" spans="1:54" ht="12" customHeight="1" x14ac:dyDescent="0.25">
      <c r="A93" s="483"/>
      <c r="B93" s="102" t="s">
        <v>62</v>
      </c>
      <c r="C93" s="150">
        <v>85.78</v>
      </c>
      <c r="D93" s="149">
        <v>86.44</v>
      </c>
      <c r="E93" s="59">
        <v>80.12</v>
      </c>
      <c r="F93" s="59">
        <v>92.93</v>
      </c>
      <c r="G93" s="59">
        <v>85.58</v>
      </c>
      <c r="H93" s="59">
        <v>87.47</v>
      </c>
      <c r="I93" s="59">
        <v>82.69</v>
      </c>
      <c r="J93" s="59">
        <v>86.92</v>
      </c>
      <c r="K93" s="59">
        <v>89.07</v>
      </c>
      <c r="L93" s="59">
        <v>87.12</v>
      </c>
      <c r="M93" s="59">
        <v>81.27</v>
      </c>
      <c r="N93" s="59">
        <v>82.66</v>
      </c>
      <c r="O93" s="150">
        <v>84.74</v>
      </c>
      <c r="P93" s="149">
        <v>0.48</v>
      </c>
      <c r="Q93" s="59">
        <v>1.02</v>
      </c>
      <c r="R93" s="59">
        <v>0.45</v>
      </c>
      <c r="S93" s="59">
        <v>0.1</v>
      </c>
      <c r="T93" s="59">
        <v>0.42</v>
      </c>
      <c r="U93" s="59">
        <v>0.19</v>
      </c>
      <c r="V93" s="59">
        <v>0.17</v>
      </c>
      <c r="W93" s="59">
        <v>0.61</v>
      </c>
      <c r="X93" s="59">
        <v>0.02</v>
      </c>
      <c r="Y93" s="59">
        <v>0.11</v>
      </c>
      <c r="Z93" s="59">
        <v>0.16</v>
      </c>
      <c r="AA93" s="59">
        <v>0.19</v>
      </c>
      <c r="AB93" s="150">
        <v>0.45</v>
      </c>
      <c r="AC93" s="149">
        <v>4.0135806960106777</v>
      </c>
      <c r="AD93" s="59">
        <v>6.71</v>
      </c>
      <c r="AE93" s="59">
        <v>2.88</v>
      </c>
      <c r="AF93" s="59">
        <v>1.38</v>
      </c>
      <c r="AG93" s="59">
        <v>3.16</v>
      </c>
      <c r="AH93" s="59">
        <v>3.58</v>
      </c>
      <c r="AI93" s="59">
        <v>4.09</v>
      </c>
      <c r="AJ93" s="59">
        <v>3.24</v>
      </c>
      <c r="AK93" s="59">
        <v>4.22</v>
      </c>
      <c r="AL93" s="59">
        <v>1.32</v>
      </c>
      <c r="AM93" s="59">
        <v>4.93</v>
      </c>
      <c r="AN93" s="59">
        <v>3.7</v>
      </c>
      <c r="AO93" s="150">
        <v>4.49</v>
      </c>
      <c r="AP93" s="149">
        <v>4.7374847374847207</v>
      </c>
      <c r="AQ93" s="59">
        <v>6.86</v>
      </c>
      <c r="AR93" s="59">
        <v>3.09</v>
      </c>
      <c r="AS93" s="59">
        <v>1.86</v>
      </c>
      <c r="AT93" s="59">
        <v>3.99</v>
      </c>
      <c r="AU93" s="59">
        <v>3.99</v>
      </c>
      <c r="AV93" s="59">
        <v>4.55</v>
      </c>
      <c r="AW93" s="59">
        <v>4.43</v>
      </c>
      <c r="AX93" s="59">
        <v>4.8</v>
      </c>
      <c r="AY93" s="59">
        <v>4.6900000000000004</v>
      </c>
      <c r="AZ93" s="59">
        <v>5.08</v>
      </c>
      <c r="BA93" s="59">
        <v>4.45</v>
      </c>
      <c r="BB93" s="150">
        <v>5.17</v>
      </c>
    </row>
    <row r="94" spans="1:54" x14ac:dyDescent="0.25">
      <c r="A94" s="483"/>
      <c r="B94" s="102" t="s">
        <v>63</v>
      </c>
      <c r="C94" s="150">
        <v>86.39</v>
      </c>
      <c r="D94" s="149">
        <v>87.92</v>
      </c>
      <c r="E94" s="59">
        <v>80.53</v>
      </c>
      <c r="F94" s="59">
        <v>93.2</v>
      </c>
      <c r="G94" s="59">
        <v>85.91</v>
      </c>
      <c r="H94" s="59">
        <v>87.87</v>
      </c>
      <c r="I94" s="59">
        <v>82.8</v>
      </c>
      <c r="J94" s="59">
        <v>87.6</v>
      </c>
      <c r="K94" s="59">
        <v>89.03</v>
      </c>
      <c r="L94" s="59">
        <v>88.23</v>
      </c>
      <c r="M94" s="59">
        <v>81.44</v>
      </c>
      <c r="N94" s="59">
        <v>82.92</v>
      </c>
      <c r="O94" s="150">
        <v>85.25</v>
      </c>
      <c r="P94" s="149">
        <v>0.72</v>
      </c>
      <c r="Q94" s="59">
        <v>1.72</v>
      </c>
      <c r="R94" s="59">
        <v>0.51</v>
      </c>
      <c r="S94" s="59">
        <v>0.28999999999999998</v>
      </c>
      <c r="T94" s="59">
        <v>0.38</v>
      </c>
      <c r="U94" s="59">
        <v>0.46</v>
      </c>
      <c r="V94" s="59">
        <v>0.14000000000000001</v>
      </c>
      <c r="W94" s="59">
        <v>0.79</v>
      </c>
      <c r="X94" s="59">
        <v>-0.04</v>
      </c>
      <c r="Y94" s="59">
        <v>1.27</v>
      </c>
      <c r="Z94" s="59">
        <v>0.21</v>
      </c>
      <c r="AA94" s="59">
        <v>0.32</v>
      </c>
      <c r="AB94" s="150">
        <v>0.61</v>
      </c>
      <c r="AC94" s="149">
        <v>4.7532436037347026</v>
      </c>
      <c r="AD94" s="59">
        <v>8.5399999999999991</v>
      </c>
      <c r="AE94" s="59">
        <v>3.41</v>
      </c>
      <c r="AF94" s="59">
        <v>1.67</v>
      </c>
      <c r="AG94" s="59">
        <v>3.56</v>
      </c>
      <c r="AH94" s="59">
        <v>4.0599999999999996</v>
      </c>
      <c r="AI94" s="59">
        <v>4.2300000000000004</v>
      </c>
      <c r="AJ94" s="59">
        <v>4.0599999999999996</v>
      </c>
      <c r="AK94" s="59">
        <v>4.18</v>
      </c>
      <c r="AL94" s="59">
        <v>2.61</v>
      </c>
      <c r="AM94" s="59">
        <v>5.16</v>
      </c>
      <c r="AN94" s="59">
        <v>4.03</v>
      </c>
      <c r="AO94" s="150">
        <v>5.12</v>
      </c>
      <c r="AP94" s="149">
        <v>5.3408120960858412</v>
      </c>
      <c r="AQ94" s="59">
        <v>8.4600000000000009</v>
      </c>
      <c r="AR94" s="59">
        <v>3.39</v>
      </c>
      <c r="AS94" s="59">
        <v>2.16</v>
      </c>
      <c r="AT94" s="59">
        <v>4.1900000000000004</v>
      </c>
      <c r="AU94" s="59">
        <v>4.18</v>
      </c>
      <c r="AV94" s="59">
        <v>4.5199999999999996</v>
      </c>
      <c r="AW94" s="59">
        <v>5.23</v>
      </c>
      <c r="AX94" s="59">
        <v>4.78</v>
      </c>
      <c r="AY94" s="59">
        <v>5.96</v>
      </c>
      <c r="AZ94" s="59">
        <v>5.16</v>
      </c>
      <c r="BA94" s="59">
        <v>4.7300000000000004</v>
      </c>
      <c r="BB94" s="150">
        <v>5.67</v>
      </c>
    </row>
    <row r="95" spans="1:54" x14ac:dyDescent="0.25">
      <c r="A95" s="483"/>
      <c r="B95" s="102" t="s">
        <v>64</v>
      </c>
      <c r="C95" s="150">
        <v>86.98</v>
      </c>
      <c r="D95" s="149">
        <v>89.44</v>
      </c>
      <c r="E95" s="59">
        <v>80.77</v>
      </c>
      <c r="F95" s="59">
        <v>93.63</v>
      </c>
      <c r="G95" s="59">
        <v>86.41</v>
      </c>
      <c r="H95" s="59">
        <v>88.13</v>
      </c>
      <c r="I95" s="59">
        <v>83.11</v>
      </c>
      <c r="J95" s="59">
        <v>87.92</v>
      </c>
      <c r="K95" s="59">
        <v>89.08</v>
      </c>
      <c r="L95" s="59">
        <v>88.21</v>
      </c>
      <c r="M95" s="59">
        <v>81.44</v>
      </c>
      <c r="N95" s="59">
        <v>83.42</v>
      </c>
      <c r="O95" s="150">
        <v>85.72</v>
      </c>
      <c r="P95" s="149">
        <v>0.68</v>
      </c>
      <c r="Q95" s="59">
        <v>1.72</v>
      </c>
      <c r="R95" s="59">
        <v>0.3</v>
      </c>
      <c r="S95" s="59">
        <v>0.47</v>
      </c>
      <c r="T95" s="59">
        <v>0.59</v>
      </c>
      <c r="U95" s="59">
        <v>0.3</v>
      </c>
      <c r="V95" s="59">
        <v>0.37</v>
      </c>
      <c r="W95" s="59">
        <v>0.37</v>
      </c>
      <c r="X95" s="59">
        <v>0.05</v>
      </c>
      <c r="Y95" s="59">
        <v>-0.03</v>
      </c>
      <c r="Z95" s="59">
        <v>0</v>
      </c>
      <c r="AA95" s="59">
        <v>0.6</v>
      </c>
      <c r="AB95" s="150">
        <v>0.55000000000000004</v>
      </c>
      <c r="AC95" s="149">
        <v>5.4686552685825092</v>
      </c>
      <c r="AD95" s="59">
        <v>10.41</v>
      </c>
      <c r="AE95" s="59">
        <v>3.72</v>
      </c>
      <c r="AF95" s="59">
        <v>2.15</v>
      </c>
      <c r="AG95" s="59">
        <v>4.16</v>
      </c>
      <c r="AH95" s="59">
        <v>4.3600000000000003</v>
      </c>
      <c r="AI95" s="59">
        <v>4.62</v>
      </c>
      <c r="AJ95" s="59">
        <v>4.4400000000000004</v>
      </c>
      <c r="AK95" s="59">
        <v>4.2300000000000004</v>
      </c>
      <c r="AL95" s="59">
        <v>2.58</v>
      </c>
      <c r="AM95" s="59">
        <v>5.16</v>
      </c>
      <c r="AN95" s="59">
        <v>4.6500000000000004</v>
      </c>
      <c r="AO95" s="150">
        <v>5.7</v>
      </c>
      <c r="AP95" s="149">
        <v>5.8923788653518301</v>
      </c>
      <c r="AQ95" s="59">
        <v>10.41</v>
      </c>
      <c r="AR95" s="59">
        <v>3.52</v>
      </c>
      <c r="AS95" s="59">
        <v>2.46</v>
      </c>
      <c r="AT95" s="59">
        <v>4.51</v>
      </c>
      <c r="AU95" s="59">
        <v>4.3899999999999997</v>
      </c>
      <c r="AV95" s="59">
        <v>4.78</v>
      </c>
      <c r="AW95" s="59">
        <v>5.05</v>
      </c>
      <c r="AX95" s="59">
        <v>4.83</v>
      </c>
      <c r="AY95" s="59">
        <v>6.2</v>
      </c>
      <c r="AZ95" s="59">
        <v>5.16</v>
      </c>
      <c r="BA95" s="59">
        <v>5.28</v>
      </c>
      <c r="BB95" s="150">
        <v>6.08</v>
      </c>
    </row>
    <row r="96" spans="1:54" x14ac:dyDescent="0.25">
      <c r="A96" s="483"/>
      <c r="B96" s="102" t="s">
        <v>65</v>
      </c>
      <c r="C96" s="150">
        <v>87.51</v>
      </c>
      <c r="D96" s="149">
        <v>90.51</v>
      </c>
      <c r="E96" s="59">
        <v>81.14</v>
      </c>
      <c r="F96" s="59">
        <v>94.08</v>
      </c>
      <c r="G96" s="59">
        <v>87.02</v>
      </c>
      <c r="H96" s="59">
        <v>88.63</v>
      </c>
      <c r="I96" s="59">
        <v>83.41</v>
      </c>
      <c r="J96" s="59">
        <v>87.92</v>
      </c>
      <c r="K96" s="59">
        <v>89.42</v>
      </c>
      <c r="L96" s="59">
        <v>88.84</v>
      </c>
      <c r="M96" s="59">
        <v>81.44</v>
      </c>
      <c r="N96" s="59">
        <v>83.82</v>
      </c>
      <c r="O96" s="150">
        <v>86.27</v>
      </c>
      <c r="P96" s="149">
        <v>0.6</v>
      </c>
      <c r="Q96" s="59">
        <v>1.19</v>
      </c>
      <c r="R96" s="59">
        <v>0.45</v>
      </c>
      <c r="S96" s="59">
        <v>0.47</v>
      </c>
      <c r="T96" s="59">
        <v>0.71</v>
      </c>
      <c r="U96" s="59">
        <v>0.56999999999999995</v>
      </c>
      <c r="V96" s="59">
        <v>0.36</v>
      </c>
      <c r="W96" s="59">
        <v>0</v>
      </c>
      <c r="X96" s="59">
        <v>0.38</v>
      </c>
      <c r="Y96" s="59">
        <v>0.72</v>
      </c>
      <c r="Z96" s="59">
        <v>0</v>
      </c>
      <c r="AA96" s="59">
        <v>0.47</v>
      </c>
      <c r="AB96" s="150">
        <v>0.65</v>
      </c>
      <c r="AC96" s="149">
        <v>6.1113132048017604</v>
      </c>
      <c r="AD96" s="59">
        <v>11.73</v>
      </c>
      <c r="AE96" s="59">
        <v>4.1900000000000004</v>
      </c>
      <c r="AF96" s="59">
        <v>2.63</v>
      </c>
      <c r="AG96" s="59">
        <v>4.9000000000000004</v>
      </c>
      <c r="AH96" s="59">
        <v>4.95</v>
      </c>
      <c r="AI96" s="59">
        <v>5</v>
      </c>
      <c r="AJ96" s="59">
        <v>4.43</v>
      </c>
      <c r="AK96" s="59">
        <v>4.63</v>
      </c>
      <c r="AL96" s="59">
        <v>3.32</v>
      </c>
      <c r="AM96" s="59">
        <v>5.16</v>
      </c>
      <c r="AN96" s="59">
        <v>5.15</v>
      </c>
      <c r="AO96" s="150">
        <v>6.38</v>
      </c>
      <c r="AP96" s="149">
        <v>6.3951367781155142</v>
      </c>
      <c r="AQ96" s="59">
        <v>11.69</v>
      </c>
      <c r="AR96" s="59">
        <v>3.97</v>
      </c>
      <c r="AS96" s="59">
        <v>2.84</v>
      </c>
      <c r="AT96" s="59">
        <v>4.99</v>
      </c>
      <c r="AU96" s="59">
        <v>5.03</v>
      </c>
      <c r="AV96" s="59">
        <v>5.16</v>
      </c>
      <c r="AW96" s="59">
        <v>5</v>
      </c>
      <c r="AX96" s="59">
        <v>4.5999999999999996</v>
      </c>
      <c r="AY96" s="59">
        <v>6.5</v>
      </c>
      <c r="AZ96" s="59">
        <v>5.16</v>
      </c>
      <c r="BA96" s="59">
        <v>5.67</v>
      </c>
      <c r="BB96" s="150">
        <v>6.6</v>
      </c>
    </row>
    <row r="97" spans="1:54" x14ac:dyDescent="0.25">
      <c r="A97" s="484"/>
      <c r="B97" s="103" t="s">
        <v>66</v>
      </c>
      <c r="C97" s="152">
        <v>88.05</v>
      </c>
      <c r="D97" s="151">
        <v>91.6</v>
      </c>
      <c r="E97" s="40">
        <v>81.31</v>
      </c>
      <c r="F97" s="40">
        <v>94.3</v>
      </c>
      <c r="G97" s="40">
        <v>87.4</v>
      </c>
      <c r="H97" s="40">
        <v>89.09</v>
      </c>
      <c r="I97" s="40">
        <v>83.8</v>
      </c>
      <c r="J97" s="40">
        <v>88.3</v>
      </c>
      <c r="K97" s="40">
        <v>89.47</v>
      </c>
      <c r="L97" s="40">
        <v>89.77</v>
      </c>
      <c r="M97" s="40">
        <v>81.44</v>
      </c>
      <c r="N97" s="40">
        <v>84.46</v>
      </c>
      <c r="O97" s="152">
        <v>86.94</v>
      </c>
      <c r="P97" s="151">
        <v>0.62</v>
      </c>
      <c r="Q97" s="40">
        <v>1.21</v>
      </c>
      <c r="R97" s="40">
        <v>0.22</v>
      </c>
      <c r="S97" s="40">
        <v>0.23</v>
      </c>
      <c r="T97" s="40">
        <v>0.44</v>
      </c>
      <c r="U97" s="40">
        <v>0.52</v>
      </c>
      <c r="V97" s="40">
        <v>0.47</v>
      </c>
      <c r="W97" s="40">
        <v>0.44</v>
      </c>
      <c r="X97" s="40">
        <v>0.06</v>
      </c>
      <c r="Y97" s="40">
        <v>1.05</v>
      </c>
      <c r="Z97" s="40">
        <v>0</v>
      </c>
      <c r="AA97" s="40">
        <v>0.77</v>
      </c>
      <c r="AB97" s="152">
        <v>0.78</v>
      </c>
      <c r="AC97" s="151">
        <v>6.7660967624590711</v>
      </c>
      <c r="AD97" s="40">
        <v>13.08</v>
      </c>
      <c r="AE97" s="40">
        <v>4.41</v>
      </c>
      <c r="AF97" s="40">
        <v>2.87</v>
      </c>
      <c r="AG97" s="40">
        <v>5.36</v>
      </c>
      <c r="AH97" s="40">
        <v>5.5</v>
      </c>
      <c r="AI97" s="40">
        <v>5.49</v>
      </c>
      <c r="AJ97" s="40">
        <v>4.8899999999999997</v>
      </c>
      <c r="AK97" s="40">
        <v>4.7</v>
      </c>
      <c r="AL97" s="40">
        <v>4.4000000000000004</v>
      </c>
      <c r="AM97" s="40">
        <v>5.16</v>
      </c>
      <c r="AN97" s="40">
        <v>5.95</v>
      </c>
      <c r="AO97" s="152">
        <v>7.21</v>
      </c>
      <c r="AP97" s="151">
        <v>6.7660967624590711</v>
      </c>
      <c r="AQ97" s="40">
        <v>13.08</v>
      </c>
      <c r="AR97" s="40">
        <v>4.41</v>
      </c>
      <c r="AS97" s="40">
        <v>2.87</v>
      </c>
      <c r="AT97" s="40">
        <v>5.36</v>
      </c>
      <c r="AU97" s="40">
        <v>5.5</v>
      </c>
      <c r="AV97" s="40">
        <v>5.49</v>
      </c>
      <c r="AW97" s="40">
        <v>4.8899999999999997</v>
      </c>
      <c r="AX97" s="40">
        <v>4.7</v>
      </c>
      <c r="AY97" s="40">
        <v>4.4000000000000004</v>
      </c>
      <c r="AZ97" s="40">
        <v>5.16</v>
      </c>
      <c r="BA97" s="40">
        <v>5.95</v>
      </c>
      <c r="BB97" s="152">
        <v>7.21</v>
      </c>
    </row>
    <row r="98" spans="1:54" x14ac:dyDescent="0.25">
      <c r="A98" s="482">
        <v>2016</v>
      </c>
      <c r="B98" s="268" t="s">
        <v>55</v>
      </c>
      <c r="C98" s="243">
        <v>89.19</v>
      </c>
      <c r="D98" s="241">
        <v>94.63</v>
      </c>
      <c r="E98" s="242">
        <v>81.55</v>
      </c>
      <c r="F98" s="242">
        <v>94.76</v>
      </c>
      <c r="G98" s="242">
        <v>87.92</v>
      </c>
      <c r="H98" s="242">
        <v>89.81</v>
      </c>
      <c r="I98" s="242">
        <v>84.7</v>
      </c>
      <c r="J98" s="242">
        <v>88.94</v>
      </c>
      <c r="K98" s="242">
        <v>89.75</v>
      </c>
      <c r="L98" s="242">
        <v>90.66</v>
      </c>
      <c r="M98" s="242">
        <v>81.44</v>
      </c>
      <c r="N98" s="242">
        <v>85.88</v>
      </c>
      <c r="O98" s="243">
        <v>88.12</v>
      </c>
      <c r="P98" s="241">
        <v>1.29</v>
      </c>
      <c r="Q98" s="242">
        <v>3.31</v>
      </c>
      <c r="R98" s="242">
        <v>0.3</v>
      </c>
      <c r="S98" s="242">
        <v>0.5</v>
      </c>
      <c r="T98" s="242">
        <v>0.59</v>
      </c>
      <c r="U98" s="242">
        <v>0.81</v>
      </c>
      <c r="V98" s="242">
        <v>1.07</v>
      </c>
      <c r="W98" s="242">
        <v>0.71</v>
      </c>
      <c r="X98" s="242">
        <v>0.31</v>
      </c>
      <c r="Y98" s="242">
        <v>0.99</v>
      </c>
      <c r="Z98" s="242">
        <v>0</v>
      </c>
      <c r="AA98" s="242">
        <v>1.68</v>
      </c>
      <c r="AB98" s="243">
        <v>1.35</v>
      </c>
      <c r="AC98" s="241">
        <v>1.2947189097103973</v>
      </c>
      <c r="AD98" s="242">
        <v>3.31</v>
      </c>
      <c r="AE98" s="242">
        <v>0.3</v>
      </c>
      <c r="AF98" s="242">
        <v>0.5</v>
      </c>
      <c r="AG98" s="242">
        <v>0.59</v>
      </c>
      <c r="AH98" s="242">
        <v>0.81</v>
      </c>
      <c r="AI98" s="242">
        <v>1.07</v>
      </c>
      <c r="AJ98" s="242">
        <v>0.71</v>
      </c>
      <c r="AK98" s="242">
        <v>0.31</v>
      </c>
      <c r="AL98" s="242">
        <v>0.99</v>
      </c>
      <c r="AM98" s="242">
        <v>0</v>
      </c>
      <c r="AN98" s="242">
        <v>1.68</v>
      </c>
      <c r="AO98" s="243">
        <v>1.35</v>
      </c>
      <c r="AP98" s="241">
        <v>7.4578313253011999</v>
      </c>
      <c r="AQ98" s="242">
        <v>14.75</v>
      </c>
      <c r="AR98" s="242">
        <v>4.7</v>
      </c>
      <c r="AS98" s="242">
        <v>3.32</v>
      </c>
      <c r="AT98" s="242">
        <v>6.06</v>
      </c>
      <c r="AU98" s="242">
        <v>5.99</v>
      </c>
      <c r="AV98" s="242">
        <v>6.06</v>
      </c>
      <c r="AW98" s="242">
        <v>4.54</v>
      </c>
      <c r="AX98" s="242">
        <v>5</v>
      </c>
      <c r="AY98" s="242">
        <v>5.1100000000000003</v>
      </c>
      <c r="AZ98" s="242">
        <v>5.16</v>
      </c>
      <c r="BA98" s="242">
        <v>6.78</v>
      </c>
      <c r="BB98" s="243">
        <v>7.98</v>
      </c>
    </row>
    <row r="99" spans="1:54" x14ac:dyDescent="0.25">
      <c r="A99" s="483"/>
      <c r="B99" s="102" t="s">
        <v>56</v>
      </c>
      <c r="C99" s="150">
        <v>90.33</v>
      </c>
      <c r="D99" s="149">
        <v>96.17</v>
      </c>
      <c r="E99" s="59">
        <v>82.35</v>
      </c>
      <c r="F99" s="59">
        <v>95.18</v>
      </c>
      <c r="G99" s="59">
        <v>88.62</v>
      </c>
      <c r="H99" s="59">
        <v>90.48</v>
      </c>
      <c r="I99" s="59">
        <v>85.71</v>
      </c>
      <c r="J99" s="59">
        <v>89.67</v>
      </c>
      <c r="K99" s="59">
        <v>89.75</v>
      </c>
      <c r="L99" s="59">
        <v>92</v>
      </c>
      <c r="M99" s="59">
        <v>86.32</v>
      </c>
      <c r="N99" s="59">
        <v>86.72</v>
      </c>
      <c r="O99" s="150">
        <v>89.18</v>
      </c>
      <c r="P99" s="149">
        <v>1.28</v>
      </c>
      <c r="Q99" s="59">
        <v>1.63</v>
      </c>
      <c r="R99" s="59">
        <v>0.97</v>
      </c>
      <c r="S99" s="59">
        <v>0.45</v>
      </c>
      <c r="T99" s="59">
        <v>0.79</v>
      </c>
      <c r="U99" s="59">
        <v>0.74</v>
      </c>
      <c r="V99" s="59">
        <v>1.19</v>
      </c>
      <c r="W99" s="59">
        <v>0.83</v>
      </c>
      <c r="X99" s="59">
        <v>0</v>
      </c>
      <c r="Y99" s="59">
        <v>1.47</v>
      </c>
      <c r="Z99" s="59">
        <v>6</v>
      </c>
      <c r="AA99" s="59">
        <v>0.98</v>
      </c>
      <c r="AB99" s="150">
        <v>1.21</v>
      </c>
      <c r="AC99" s="149">
        <v>2.5894378194207803</v>
      </c>
      <c r="AD99" s="59">
        <v>4.99</v>
      </c>
      <c r="AE99" s="59">
        <v>1.27</v>
      </c>
      <c r="AF99" s="59">
        <v>0.94</v>
      </c>
      <c r="AG99" s="59">
        <v>1.39</v>
      </c>
      <c r="AH99" s="59">
        <v>1.56</v>
      </c>
      <c r="AI99" s="59">
        <v>2.2799999999999998</v>
      </c>
      <c r="AJ99" s="59">
        <v>1.55</v>
      </c>
      <c r="AK99" s="59">
        <v>0.31</v>
      </c>
      <c r="AL99" s="59">
        <v>2.48</v>
      </c>
      <c r="AM99" s="59">
        <v>6</v>
      </c>
      <c r="AN99" s="59">
        <v>2.67</v>
      </c>
      <c r="AO99" s="150">
        <v>2.58</v>
      </c>
      <c r="AP99" s="149">
        <v>7.5869461648404126</v>
      </c>
      <c r="AQ99" s="59">
        <v>13.98</v>
      </c>
      <c r="AR99" s="59">
        <v>5.33</v>
      </c>
      <c r="AS99" s="59">
        <v>3.65</v>
      </c>
      <c r="AT99" s="59">
        <v>6.3</v>
      </c>
      <c r="AU99" s="59">
        <v>6.35</v>
      </c>
      <c r="AV99" s="59">
        <v>6.38</v>
      </c>
      <c r="AW99" s="59">
        <v>4.9400000000000004</v>
      </c>
      <c r="AX99" s="59">
        <v>2.54</v>
      </c>
      <c r="AY99" s="59">
        <v>6.76</v>
      </c>
      <c r="AZ99" s="59">
        <v>6.41</v>
      </c>
      <c r="BA99" s="59">
        <v>7.09</v>
      </c>
      <c r="BB99" s="150">
        <v>8.56</v>
      </c>
    </row>
    <row r="100" spans="1:54" x14ac:dyDescent="0.25">
      <c r="A100" s="483"/>
      <c r="B100" s="102" t="s">
        <v>57</v>
      </c>
      <c r="C100" s="150">
        <v>91.18</v>
      </c>
      <c r="D100" s="149">
        <v>98</v>
      </c>
      <c r="E100" s="59">
        <v>83.16</v>
      </c>
      <c r="F100" s="59">
        <v>95.61</v>
      </c>
      <c r="G100" s="59">
        <v>89.39</v>
      </c>
      <c r="H100" s="59">
        <v>91.08</v>
      </c>
      <c r="I100" s="59">
        <v>86.71</v>
      </c>
      <c r="J100" s="59">
        <v>89.91</v>
      </c>
      <c r="K100" s="59">
        <v>91.79</v>
      </c>
      <c r="L100" s="59">
        <v>91.31</v>
      </c>
      <c r="M100" s="59">
        <v>86.33</v>
      </c>
      <c r="N100" s="59">
        <v>87.55</v>
      </c>
      <c r="O100" s="150">
        <v>90.13</v>
      </c>
      <c r="P100" s="149">
        <v>0.94</v>
      </c>
      <c r="Q100" s="59">
        <v>1.9</v>
      </c>
      <c r="R100" s="59">
        <v>0.99</v>
      </c>
      <c r="S100" s="59">
        <v>0.45</v>
      </c>
      <c r="T100" s="59">
        <v>0.87</v>
      </c>
      <c r="U100" s="59">
        <v>0.66</v>
      </c>
      <c r="V100" s="59">
        <v>1.17</v>
      </c>
      <c r="W100" s="59">
        <v>0.27</v>
      </c>
      <c r="X100" s="59">
        <v>2.2799999999999998</v>
      </c>
      <c r="Y100" s="59">
        <v>-0.75</v>
      </c>
      <c r="Z100" s="59">
        <v>0.01</v>
      </c>
      <c r="AA100" s="59">
        <v>0.96</v>
      </c>
      <c r="AB100" s="150">
        <v>1.07</v>
      </c>
      <c r="AC100" s="149">
        <v>3.5547984099943335</v>
      </c>
      <c r="AD100" s="59">
        <v>6.98</v>
      </c>
      <c r="AE100" s="59">
        <v>2.27</v>
      </c>
      <c r="AF100" s="59">
        <v>1.4</v>
      </c>
      <c r="AG100" s="59">
        <v>2.27</v>
      </c>
      <c r="AH100" s="59">
        <v>2.23</v>
      </c>
      <c r="AI100" s="59">
        <v>3.48</v>
      </c>
      <c r="AJ100" s="59">
        <v>1.81</v>
      </c>
      <c r="AK100" s="59">
        <v>2.59</v>
      </c>
      <c r="AL100" s="59">
        <v>1.71</v>
      </c>
      <c r="AM100" s="59">
        <v>6.01</v>
      </c>
      <c r="AN100" s="59">
        <v>3.65</v>
      </c>
      <c r="AO100" s="150">
        <v>3.67</v>
      </c>
      <c r="AP100" s="149">
        <v>7.9692125518058106</v>
      </c>
      <c r="AQ100" s="59">
        <v>14.48</v>
      </c>
      <c r="AR100" s="59">
        <v>6.12</v>
      </c>
      <c r="AS100" s="59">
        <v>3.9</v>
      </c>
      <c r="AT100" s="59">
        <v>6.6</v>
      </c>
      <c r="AU100" s="59">
        <v>6.52</v>
      </c>
      <c r="AV100" s="59">
        <v>6.6</v>
      </c>
      <c r="AW100" s="59">
        <v>5.37</v>
      </c>
      <c r="AX100" s="59">
        <v>3.93</v>
      </c>
      <c r="AY100" s="59">
        <v>6.4</v>
      </c>
      <c r="AZ100" s="59">
        <v>6.4</v>
      </c>
      <c r="BA100" s="59">
        <v>7.53</v>
      </c>
      <c r="BB100" s="150">
        <v>8.91</v>
      </c>
    </row>
    <row r="101" spans="1:54" x14ac:dyDescent="0.25">
      <c r="A101" s="483"/>
      <c r="B101" s="102" t="s">
        <v>58</v>
      </c>
      <c r="C101" s="150">
        <v>91.63</v>
      </c>
      <c r="D101" s="149">
        <v>99.36</v>
      </c>
      <c r="E101" s="59">
        <v>83.67</v>
      </c>
      <c r="F101" s="59">
        <v>96</v>
      </c>
      <c r="G101" s="59">
        <v>89.08</v>
      </c>
      <c r="H101" s="59">
        <v>91.95</v>
      </c>
      <c r="I101" s="59">
        <v>87.48</v>
      </c>
      <c r="J101" s="59">
        <v>90.32</v>
      </c>
      <c r="K101" s="59">
        <v>91.81</v>
      </c>
      <c r="L101" s="59">
        <v>91.44</v>
      </c>
      <c r="M101" s="59">
        <v>86.33</v>
      </c>
      <c r="N101" s="59">
        <v>88.37</v>
      </c>
      <c r="O101" s="150">
        <v>90.89</v>
      </c>
      <c r="P101" s="149">
        <v>0.5</v>
      </c>
      <c r="Q101" s="59">
        <v>1.39</v>
      </c>
      <c r="R101" s="59">
        <v>0.61</v>
      </c>
      <c r="S101" s="59">
        <v>0.41</v>
      </c>
      <c r="T101" s="59">
        <v>-0.35</v>
      </c>
      <c r="U101" s="59">
        <v>0.96</v>
      </c>
      <c r="V101" s="59">
        <v>0.88</v>
      </c>
      <c r="W101" s="59">
        <v>0.46</v>
      </c>
      <c r="X101" s="59">
        <v>0.02</v>
      </c>
      <c r="Y101" s="59">
        <v>0.14000000000000001</v>
      </c>
      <c r="Z101" s="59">
        <v>0</v>
      </c>
      <c r="AA101" s="59">
        <v>0.95</v>
      </c>
      <c r="AB101" s="150">
        <v>0.84</v>
      </c>
      <c r="AC101" s="149">
        <v>4.065871663827366</v>
      </c>
      <c r="AD101" s="59">
        <v>8.4700000000000006</v>
      </c>
      <c r="AE101" s="59">
        <v>2.89</v>
      </c>
      <c r="AF101" s="59">
        <v>1.81</v>
      </c>
      <c r="AG101" s="59">
        <v>1.91</v>
      </c>
      <c r="AH101" s="59">
        <v>3.22</v>
      </c>
      <c r="AI101" s="59">
        <v>4.3899999999999997</v>
      </c>
      <c r="AJ101" s="59">
        <v>2.2799999999999998</v>
      </c>
      <c r="AK101" s="59">
        <v>2.61</v>
      </c>
      <c r="AL101" s="59">
        <v>1.85</v>
      </c>
      <c r="AM101" s="59">
        <v>6.01</v>
      </c>
      <c r="AN101" s="59">
        <v>4.6399999999999997</v>
      </c>
      <c r="AO101" s="150">
        <v>4.54</v>
      </c>
      <c r="AP101" s="149">
        <v>7.9269729093050358</v>
      </c>
      <c r="AQ101" s="59">
        <v>14.88</v>
      </c>
      <c r="AR101" s="59">
        <v>6.27</v>
      </c>
      <c r="AS101" s="59">
        <v>4.08</v>
      </c>
      <c r="AT101" s="59">
        <v>5.74</v>
      </c>
      <c r="AU101" s="59">
        <v>6.73</v>
      </c>
      <c r="AV101" s="59">
        <v>6.86</v>
      </c>
      <c r="AW101" s="59">
        <v>5.69</v>
      </c>
      <c r="AX101" s="59">
        <v>4</v>
      </c>
      <c r="AY101" s="59">
        <v>6.29</v>
      </c>
      <c r="AZ101" s="59">
        <v>6.4</v>
      </c>
      <c r="BA101" s="59">
        <v>7.53</v>
      </c>
      <c r="BB101" s="150">
        <v>9.27</v>
      </c>
    </row>
    <row r="102" spans="1:54" x14ac:dyDescent="0.25">
      <c r="A102" s="483"/>
      <c r="B102" s="102" t="s">
        <v>59</v>
      </c>
      <c r="C102" s="150">
        <v>92.1</v>
      </c>
      <c r="D102" s="149">
        <v>99.8</v>
      </c>
      <c r="E102" s="59">
        <v>84.12</v>
      </c>
      <c r="F102" s="59">
        <v>96.33</v>
      </c>
      <c r="G102" s="59">
        <v>89.75</v>
      </c>
      <c r="H102" s="59">
        <v>92.68</v>
      </c>
      <c r="I102" s="59">
        <v>88.01</v>
      </c>
      <c r="J102" s="59">
        <v>90.77</v>
      </c>
      <c r="K102" s="59">
        <v>91.78</v>
      </c>
      <c r="L102" s="59">
        <v>91.59</v>
      </c>
      <c r="M102" s="59">
        <v>86.33</v>
      </c>
      <c r="N102" s="59">
        <v>88.84</v>
      </c>
      <c r="O102" s="150">
        <v>91.39</v>
      </c>
      <c r="P102" s="149">
        <v>0.51</v>
      </c>
      <c r="Q102" s="59">
        <v>0.44</v>
      </c>
      <c r="R102" s="59">
        <v>0.54</v>
      </c>
      <c r="S102" s="59">
        <v>0.33</v>
      </c>
      <c r="T102" s="59">
        <v>0.75</v>
      </c>
      <c r="U102" s="59">
        <v>0.79</v>
      </c>
      <c r="V102" s="59">
        <v>0.61</v>
      </c>
      <c r="W102" s="59">
        <v>0.5</v>
      </c>
      <c r="X102" s="59">
        <v>-0.02</v>
      </c>
      <c r="Y102" s="59">
        <v>0.17</v>
      </c>
      <c r="Z102" s="59">
        <v>0</v>
      </c>
      <c r="AA102" s="59">
        <v>0.53</v>
      </c>
      <c r="AB102" s="150">
        <v>0.55000000000000004</v>
      </c>
      <c r="AC102" s="149">
        <v>4.5996592844974344</v>
      </c>
      <c r="AD102" s="59">
        <v>8.9499999999999993</v>
      </c>
      <c r="AE102" s="59">
        <v>3.45</v>
      </c>
      <c r="AF102" s="59">
        <v>2.15</v>
      </c>
      <c r="AG102" s="59">
        <v>2.68</v>
      </c>
      <c r="AH102" s="59">
        <v>4.03</v>
      </c>
      <c r="AI102" s="59">
        <v>5.03</v>
      </c>
      <c r="AJ102" s="59">
        <v>2.79</v>
      </c>
      <c r="AK102" s="59">
        <v>2.58</v>
      </c>
      <c r="AL102" s="59">
        <v>2.02</v>
      </c>
      <c r="AM102" s="59">
        <v>6.01</v>
      </c>
      <c r="AN102" s="59">
        <v>5.19</v>
      </c>
      <c r="AO102" s="150">
        <v>5.1100000000000003</v>
      </c>
      <c r="AP102" s="149">
        <v>8.2001879699248121</v>
      </c>
      <c r="AQ102" s="59">
        <v>15.92</v>
      </c>
      <c r="AR102" s="59">
        <v>5.97</v>
      </c>
      <c r="AS102" s="59">
        <v>4.2</v>
      </c>
      <c r="AT102" s="59">
        <v>5.79</v>
      </c>
      <c r="AU102" s="59">
        <v>6.99</v>
      </c>
      <c r="AV102" s="59">
        <v>7.18</v>
      </c>
      <c r="AW102" s="59">
        <v>6.25</v>
      </c>
      <c r="AX102" s="59">
        <v>3.96</v>
      </c>
      <c r="AY102" s="59">
        <v>4.17</v>
      </c>
      <c r="AZ102" s="59">
        <v>6.4</v>
      </c>
      <c r="BA102" s="59">
        <v>7.92</v>
      </c>
      <c r="BB102" s="150">
        <v>9.16</v>
      </c>
    </row>
    <row r="103" spans="1:54" x14ac:dyDescent="0.25">
      <c r="A103" s="483"/>
      <c r="B103" s="102" t="s">
        <v>60</v>
      </c>
      <c r="C103" s="150">
        <v>92.54</v>
      </c>
      <c r="D103" s="149">
        <v>100.38</v>
      </c>
      <c r="E103" s="59">
        <v>84.28</v>
      </c>
      <c r="F103" s="59">
        <v>96.67</v>
      </c>
      <c r="G103" s="59">
        <v>90.09</v>
      </c>
      <c r="H103" s="59">
        <v>93.09</v>
      </c>
      <c r="I103" s="59">
        <v>88.73</v>
      </c>
      <c r="J103" s="59">
        <v>91.14</v>
      </c>
      <c r="K103" s="59">
        <v>91.82</v>
      </c>
      <c r="L103" s="59">
        <v>93.9</v>
      </c>
      <c r="M103" s="59">
        <v>86.33</v>
      </c>
      <c r="N103" s="59">
        <v>89.12</v>
      </c>
      <c r="O103" s="150">
        <v>91.87</v>
      </c>
      <c r="P103" s="149">
        <v>0.48</v>
      </c>
      <c r="Q103" s="59">
        <v>0.57999999999999996</v>
      </c>
      <c r="R103" s="59">
        <v>0.19</v>
      </c>
      <c r="S103" s="59">
        <v>0.35</v>
      </c>
      <c r="T103" s="59">
        <v>0.39</v>
      </c>
      <c r="U103" s="59">
        <v>0.44</v>
      </c>
      <c r="V103" s="59">
        <v>0.82</v>
      </c>
      <c r="W103" s="59">
        <v>0.41</v>
      </c>
      <c r="X103" s="59">
        <v>0.04</v>
      </c>
      <c r="Y103" s="59">
        <v>2.5299999999999998</v>
      </c>
      <c r="Z103" s="59">
        <v>0</v>
      </c>
      <c r="AA103" s="59">
        <v>0.31</v>
      </c>
      <c r="AB103" s="150">
        <v>0.53</v>
      </c>
      <c r="AC103" s="149">
        <v>5.0993753549119845</v>
      </c>
      <c r="AD103" s="59">
        <v>9.58</v>
      </c>
      <c r="AE103" s="59">
        <v>3.64</v>
      </c>
      <c r="AF103" s="59">
        <v>2.5099999999999998</v>
      </c>
      <c r="AG103" s="59">
        <v>3.08</v>
      </c>
      <c r="AH103" s="59">
        <v>4.49</v>
      </c>
      <c r="AI103" s="59">
        <v>5.89</v>
      </c>
      <c r="AJ103" s="59">
        <v>3.21</v>
      </c>
      <c r="AK103" s="59">
        <v>2.62</v>
      </c>
      <c r="AL103" s="59">
        <v>4.5999999999999996</v>
      </c>
      <c r="AM103" s="59">
        <v>6.01</v>
      </c>
      <c r="AN103" s="59">
        <v>5.52</v>
      </c>
      <c r="AO103" s="150">
        <v>5.67</v>
      </c>
      <c r="AP103" s="149">
        <v>8.6022767280835808</v>
      </c>
      <c r="AQ103" s="59">
        <v>17.03</v>
      </c>
      <c r="AR103" s="59">
        <v>5.91</v>
      </c>
      <c r="AS103" s="59">
        <v>4.3099999999999996</v>
      </c>
      <c r="AT103" s="59">
        <v>6.37</v>
      </c>
      <c r="AU103" s="59">
        <v>7.02</v>
      </c>
      <c r="AV103" s="59">
        <v>7.84</v>
      </c>
      <c r="AW103" s="59">
        <v>5.93</v>
      </c>
      <c r="AX103" s="59">
        <v>3.64</v>
      </c>
      <c r="AY103" s="59">
        <v>5.73</v>
      </c>
      <c r="AZ103" s="59">
        <v>6.4</v>
      </c>
      <c r="BA103" s="59">
        <v>8.11</v>
      </c>
      <c r="BB103" s="150">
        <v>9.35</v>
      </c>
    </row>
    <row r="104" spans="1:54" x14ac:dyDescent="0.25">
      <c r="A104" s="483"/>
      <c r="B104" s="102" t="s">
        <v>61</v>
      </c>
      <c r="C104" s="150">
        <v>93.02</v>
      </c>
      <c r="D104" s="149">
        <v>101.77</v>
      </c>
      <c r="E104" s="59">
        <v>84.28</v>
      </c>
      <c r="F104" s="59">
        <v>96.89</v>
      </c>
      <c r="G104" s="59">
        <v>90.5</v>
      </c>
      <c r="H104" s="59">
        <v>93.47</v>
      </c>
      <c r="I104" s="59">
        <v>89.19</v>
      </c>
      <c r="J104" s="59">
        <v>91.31</v>
      </c>
      <c r="K104" s="59">
        <v>92.42</v>
      </c>
      <c r="L104" s="59">
        <v>92.64</v>
      </c>
      <c r="M104" s="59">
        <v>86.33</v>
      </c>
      <c r="N104" s="59">
        <v>89.51</v>
      </c>
      <c r="O104" s="150">
        <v>92.28</v>
      </c>
      <c r="P104" s="149">
        <v>0.52</v>
      </c>
      <c r="Q104" s="59">
        <v>1.39</v>
      </c>
      <c r="R104" s="59">
        <v>0.01</v>
      </c>
      <c r="S104" s="59">
        <v>0.24</v>
      </c>
      <c r="T104" s="59">
        <v>0.45</v>
      </c>
      <c r="U104" s="59">
        <v>0.41</v>
      </c>
      <c r="V104" s="59">
        <v>0.51</v>
      </c>
      <c r="W104" s="59">
        <v>0.19</v>
      </c>
      <c r="X104" s="59">
        <v>0.65</v>
      </c>
      <c r="Y104" s="59">
        <v>-1.34</v>
      </c>
      <c r="Z104" s="59">
        <v>0</v>
      </c>
      <c r="AA104" s="59">
        <v>0.44</v>
      </c>
      <c r="AB104" s="150">
        <v>0.44</v>
      </c>
      <c r="AC104" s="149">
        <v>5.6445201590005638</v>
      </c>
      <c r="AD104" s="59">
        <v>11.1</v>
      </c>
      <c r="AE104" s="59">
        <v>3.65</v>
      </c>
      <c r="AF104" s="59">
        <v>2.76</v>
      </c>
      <c r="AG104" s="59">
        <v>3.54</v>
      </c>
      <c r="AH104" s="59">
        <v>4.92</v>
      </c>
      <c r="AI104" s="59">
        <v>6.43</v>
      </c>
      <c r="AJ104" s="59">
        <v>3.41</v>
      </c>
      <c r="AK104" s="59">
        <v>3.29</v>
      </c>
      <c r="AL104" s="59">
        <v>3.2</v>
      </c>
      <c r="AM104" s="59">
        <v>6.01</v>
      </c>
      <c r="AN104" s="59">
        <v>5.99</v>
      </c>
      <c r="AO104" s="150">
        <v>6.13</v>
      </c>
      <c r="AP104" s="149">
        <v>8.9609933231814267</v>
      </c>
      <c r="AQ104" s="59">
        <v>18.940000000000001</v>
      </c>
      <c r="AR104" s="59">
        <v>5.68</v>
      </c>
      <c r="AS104" s="59">
        <v>4.37</v>
      </c>
      <c r="AT104" s="59">
        <v>6.2</v>
      </c>
      <c r="AU104" s="59">
        <v>7.06</v>
      </c>
      <c r="AV104" s="59">
        <v>8.0500000000000007</v>
      </c>
      <c r="AW104" s="59">
        <v>5.7</v>
      </c>
      <c r="AX104" s="59">
        <v>3.79</v>
      </c>
      <c r="AY104" s="59">
        <v>6.45</v>
      </c>
      <c r="AZ104" s="59">
        <v>6.4</v>
      </c>
      <c r="BA104" s="59">
        <v>8.5</v>
      </c>
      <c r="BB104" s="150">
        <v>9.39</v>
      </c>
    </row>
    <row r="105" spans="1:54" x14ac:dyDescent="0.25">
      <c r="A105" s="483"/>
      <c r="B105" s="102" t="s">
        <v>62</v>
      </c>
      <c r="C105" s="150">
        <v>92.73</v>
      </c>
      <c r="D105" s="149">
        <v>99.29</v>
      </c>
      <c r="E105" s="59">
        <v>84.52</v>
      </c>
      <c r="F105" s="59">
        <v>97.11</v>
      </c>
      <c r="G105" s="59">
        <v>90.62</v>
      </c>
      <c r="H105" s="59">
        <v>93.74</v>
      </c>
      <c r="I105" s="59">
        <v>89.77</v>
      </c>
      <c r="J105" s="59">
        <v>91.63</v>
      </c>
      <c r="K105" s="59">
        <v>92.37</v>
      </c>
      <c r="L105" s="59">
        <v>92.64</v>
      </c>
      <c r="M105" s="59">
        <v>86.5</v>
      </c>
      <c r="N105" s="59">
        <v>90.11</v>
      </c>
      <c r="O105" s="150">
        <v>92.61</v>
      </c>
      <c r="P105" s="149">
        <v>-0.32</v>
      </c>
      <c r="Q105" s="59">
        <v>-2.44</v>
      </c>
      <c r="R105" s="59">
        <v>0.28000000000000003</v>
      </c>
      <c r="S105" s="59">
        <v>0.23</v>
      </c>
      <c r="T105" s="59">
        <v>0.12</v>
      </c>
      <c r="U105" s="59">
        <v>0.28000000000000003</v>
      </c>
      <c r="V105" s="59">
        <v>0.65</v>
      </c>
      <c r="W105" s="59">
        <v>0.35</v>
      </c>
      <c r="X105" s="59">
        <v>-0.06</v>
      </c>
      <c r="Y105" s="59">
        <v>0</v>
      </c>
      <c r="Z105" s="59">
        <v>0.19</v>
      </c>
      <c r="AA105" s="59">
        <v>0.66</v>
      </c>
      <c r="AB105" s="150">
        <v>0.36</v>
      </c>
      <c r="AC105" s="149">
        <v>5.3151618398637197</v>
      </c>
      <c r="AD105" s="59">
        <v>8.39</v>
      </c>
      <c r="AE105" s="59">
        <v>3.94</v>
      </c>
      <c r="AF105" s="59">
        <v>2.99</v>
      </c>
      <c r="AG105" s="59">
        <v>3.67</v>
      </c>
      <c r="AH105" s="59">
        <v>5.22</v>
      </c>
      <c r="AI105" s="59">
        <v>7.13</v>
      </c>
      <c r="AJ105" s="59">
        <v>3.76</v>
      </c>
      <c r="AK105" s="59">
        <v>3.23</v>
      </c>
      <c r="AL105" s="59">
        <v>3.19</v>
      </c>
      <c r="AM105" s="59">
        <v>6.21</v>
      </c>
      <c r="AN105" s="59">
        <v>6.69</v>
      </c>
      <c r="AO105" s="150">
        <v>6.52</v>
      </c>
      <c r="AP105" s="149">
        <v>8.1021217066915341</v>
      </c>
      <c r="AQ105" s="59">
        <v>14.86</v>
      </c>
      <c r="AR105" s="59">
        <v>5.49</v>
      </c>
      <c r="AS105" s="59">
        <v>4.5</v>
      </c>
      <c r="AT105" s="59">
        <v>5.88</v>
      </c>
      <c r="AU105" s="59">
        <v>7.17</v>
      </c>
      <c r="AV105" s="59">
        <v>8.57</v>
      </c>
      <c r="AW105" s="59">
        <v>5.42</v>
      </c>
      <c r="AX105" s="59">
        <v>3.71</v>
      </c>
      <c r="AY105" s="59">
        <v>6.33</v>
      </c>
      <c r="AZ105" s="59">
        <v>6.44</v>
      </c>
      <c r="BA105" s="59">
        <v>9</v>
      </c>
      <c r="BB105" s="150">
        <v>9.3000000000000007</v>
      </c>
    </row>
    <row r="106" spans="1:54" x14ac:dyDescent="0.25">
      <c r="A106" s="483"/>
      <c r="B106" s="102" t="s">
        <v>63</v>
      </c>
      <c r="C106" s="150">
        <v>92.68</v>
      </c>
      <c r="D106" s="149">
        <v>97.8</v>
      </c>
      <c r="E106" s="59">
        <v>84.82</v>
      </c>
      <c r="F106" s="59">
        <v>97.3</v>
      </c>
      <c r="G106" s="59">
        <v>90.93</v>
      </c>
      <c r="H106" s="59">
        <v>93.95</v>
      </c>
      <c r="I106" s="59">
        <v>90.36</v>
      </c>
      <c r="J106" s="59">
        <v>91.81</v>
      </c>
      <c r="K106" s="59">
        <v>93.72</v>
      </c>
      <c r="L106" s="59">
        <v>92.17</v>
      </c>
      <c r="M106" s="59">
        <v>86.72</v>
      </c>
      <c r="N106" s="59">
        <v>90.54</v>
      </c>
      <c r="O106" s="150">
        <v>92.94</v>
      </c>
      <c r="P106" s="149">
        <v>-0.05</v>
      </c>
      <c r="Q106" s="59">
        <v>-1.5</v>
      </c>
      <c r="R106" s="59">
        <v>0.36</v>
      </c>
      <c r="S106" s="59">
        <v>0.2</v>
      </c>
      <c r="T106" s="59">
        <v>0.35</v>
      </c>
      <c r="U106" s="59">
        <v>0.22</v>
      </c>
      <c r="V106" s="59">
        <v>0.66</v>
      </c>
      <c r="W106" s="59">
        <v>0.2</v>
      </c>
      <c r="X106" s="59">
        <v>1.47</v>
      </c>
      <c r="Y106" s="59">
        <v>-0.5</v>
      </c>
      <c r="Z106" s="59">
        <v>0.25</v>
      </c>
      <c r="AA106" s="59">
        <v>0.48</v>
      </c>
      <c r="AB106" s="150">
        <v>0.36</v>
      </c>
      <c r="AC106" s="149">
        <v>5.2583759227711653</v>
      </c>
      <c r="AD106" s="59">
        <v>6.76</v>
      </c>
      <c r="AE106" s="59">
        <v>4.3099999999999996</v>
      </c>
      <c r="AF106" s="59">
        <v>3.19</v>
      </c>
      <c r="AG106" s="59">
        <v>4.04</v>
      </c>
      <c r="AH106" s="59">
        <v>5.45</v>
      </c>
      <c r="AI106" s="59">
        <v>7.83</v>
      </c>
      <c r="AJ106" s="59">
        <v>3.97</v>
      </c>
      <c r="AK106" s="59">
        <v>4.75</v>
      </c>
      <c r="AL106" s="59">
        <v>2.67</v>
      </c>
      <c r="AM106" s="59">
        <v>6.48</v>
      </c>
      <c r="AN106" s="59">
        <v>7.2</v>
      </c>
      <c r="AO106" s="150">
        <v>6.9</v>
      </c>
      <c r="AP106" s="149">
        <v>7.2809352934367411</v>
      </c>
      <c r="AQ106" s="59">
        <v>11.23</v>
      </c>
      <c r="AR106" s="59">
        <v>5.33</v>
      </c>
      <c r="AS106" s="59">
        <v>4.41</v>
      </c>
      <c r="AT106" s="59">
        <v>5.85</v>
      </c>
      <c r="AU106" s="59">
        <v>6.91</v>
      </c>
      <c r="AV106" s="59">
        <v>9.1300000000000008</v>
      </c>
      <c r="AW106" s="59">
        <v>4.8</v>
      </c>
      <c r="AX106" s="59">
        <v>5.27</v>
      </c>
      <c r="AY106" s="59">
        <v>4.47</v>
      </c>
      <c r="AZ106" s="59">
        <v>6.48</v>
      </c>
      <c r="BA106" s="59">
        <v>9.18</v>
      </c>
      <c r="BB106" s="150">
        <v>9.02</v>
      </c>
    </row>
    <row r="107" spans="1:54" x14ac:dyDescent="0.25">
      <c r="A107" s="483"/>
      <c r="B107" s="102" t="s">
        <v>64</v>
      </c>
      <c r="C107" s="150">
        <v>92.62</v>
      </c>
      <c r="D107" s="149">
        <v>97.02</v>
      </c>
      <c r="E107" s="59">
        <v>85.06</v>
      </c>
      <c r="F107" s="59">
        <v>97.62</v>
      </c>
      <c r="G107" s="59">
        <v>91.03</v>
      </c>
      <c r="H107" s="59">
        <v>94.01</v>
      </c>
      <c r="I107" s="59">
        <v>90.52</v>
      </c>
      <c r="J107" s="59">
        <v>92.03</v>
      </c>
      <c r="K107" s="59">
        <v>93.55</v>
      </c>
      <c r="L107" s="59">
        <v>92.27</v>
      </c>
      <c r="M107" s="59">
        <v>86.72</v>
      </c>
      <c r="N107" s="59">
        <v>90.63</v>
      </c>
      <c r="O107" s="150">
        <v>93.15</v>
      </c>
      <c r="P107" s="149">
        <v>-0.06</v>
      </c>
      <c r="Q107" s="59">
        <v>-0.79</v>
      </c>
      <c r="R107" s="59">
        <v>0.28000000000000003</v>
      </c>
      <c r="S107" s="59">
        <v>0.33</v>
      </c>
      <c r="T107" s="59">
        <v>0.11</v>
      </c>
      <c r="U107" s="59">
        <v>7.0000000000000007E-2</v>
      </c>
      <c r="V107" s="59">
        <v>0.17</v>
      </c>
      <c r="W107" s="59">
        <v>0.24</v>
      </c>
      <c r="X107" s="59">
        <v>-0.19</v>
      </c>
      <c r="Y107" s="59">
        <v>0.11</v>
      </c>
      <c r="Z107" s="59">
        <v>0</v>
      </c>
      <c r="AA107" s="59">
        <v>0.1</v>
      </c>
      <c r="AB107" s="150">
        <v>0.22</v>
      </c>
      <c r="AC107" s="149">
        <v>5.1902328222601</v>
      </c>
      <c r="AD107" s="59">
        <v>5.91</v>
      </c>
      <c r="AE107" s="59">
        <v>4.6100000000000003</v>
      </c>
      <c r="AF107" s="59">
        <v>3.53</v>
      </c>
      <c r="AG107" s="59">
        <v>4.1500000000000004</v>
      </c>
      <c r="AH107" s="59">
        <v>5.53</v>
      </c>
      <c r="AI107" s="59">
        <v>8.02</v>
      </c>
      <c r="AJ107" s="59">
        <v>4.22</v>
      </c>
      <c r="AK107" s="59">
        <v>4.55</v>
      </c>
      <c r="AL107" s="59">
        <v>2.79</v>
      </c>
      <c r="AM107" s="59">
        <v>6.48</v>
      </c>
      <c r="AN107" s="59">
        <v>7.31</v>
      </c>
      <c r="AO107" s="150">
        <v>7.14</v>
      </c>
      <c r="AP107" s="149">
        <v>6.4842492527017725</v>
      </c>
      <c r="AQ107" s="59">
        <v>8.48</v>
      </c>
      <c r="AR107" s="59">
        <v>5.31</v>
      </c>
      <c r="AS107" s="59">
        <v>4.26</v>
      </c>
      <c r="AT107" s="59">
        <v>5.35</v>
      </c>
      <c r="AU107" s="59">
        <v>6.67</v>
      </c>
      <c r="AV107" s="59">
        <v>8.91</v>
      </c>
      <c r="AW107" s="59">
        <v>4.67</v>
      </c>
      <c r="AX107" s="59">
        <v>5.0199999999999996</v>
      </c>
      <c r="AY107" s="59">
        <v>4.6100000000000003</v>
      </c>
      <c r="AZ107" s="59">
        <v>6.48</v>
      </c>
      <c r="BA107" s="59">
        <v>8.64</v>
      </c>
      <c r="BB107" s="150">
        <v>8.67</v>
      </c>
    </row>
    <row r="108" spans="1:54" x14ac:dyDescent="0.25">
      <c r="A108" s="483"/>
      <c r="B108" s="102" t="s">
        <v>65</v>
      </c>
      <c r="C108" s="150">
        <v>92.73</v>
      </c>
      <c r="D108" s="149">
        <v>97.01</v>
      </c>
      <c r="E108" s="59">
        <v>85.33</v>
      </c>
      <c r="F108" s="59">
        <v>97.79</v>
      </c>
      <c r="G108" s="59">
        <v>91.21</v>
      </c>
      <c r="H108" s="59">
        <v>94.14</v>
      </c>
      <c r="I108" s="59">
        <v>90.64</v>
      </c>
      <c r="J108" s="59">
        <v>92</v>
      </c>
      <c r="K108" s="59">
        <v>93.54</v>
      </c>
      <c r="L108" s="59">
        <v>92.81</v>
      </c>
      <c r="M108" s="59">
        <v>86.72</v>
      </c>
      <c r="N108" s="59">
        <v>90.82</v>
      </c>
      <c r="O108" s="150">
        <v>93.35</v>
      </c>
      <c r="P108" s="149">
        <v>0.11</v>
      </c>
      <c r="Q108" s="59">
        <v>-0.01</v>
      </c>
      <c r="R108" s="59">
        <v>0.32</v>
      </c>
      <c r="S108" s="59">
        <v>0.17</v>
      </c>
      <c r="T108" s="59">
        <v>0.19</v>
      </c>
      <c r="U108" s="59">
        <v>0.13</v>
      </c>
      <c r="V108" s="59">
        <v>0.14000000000000001</v>
      </c>
      <c r="W108" s="59">
        <v>-0.04</v>
      </c>
      <c r="X108" s="59">
        <v>-0.01</v>
      </c>
      <c r="Y108" s="59">
        <v>0.57999999999999996</v>
      </c>
      <c r="Z108" s="59">
        <v>0</v>
      </c>
      <c r="AA108" s="59">
        <v>0.21</v>
      </c>
      <c r="AB108" s="150">
        <v>0.21</v>
      </c>
      <c r="AC108" s="149">
        <v>5.3151618398637197</v>
      </c>
      <c r="AD108" s="59">
        <v>5.9</v>
      </c>
      <c r="AE108" s="59">
        <v>4.9400000000000004</v>
      </c>
      <c r="AF108" s="59">
        <v>3.71</v>
      </c>
      <c r="AG108" s="59">
        <v>4.3499999999999996</v>
      </c>
      <c r="AH108" s="59">
        <v>5.67</v>
      </c>
      <c r="AI108" s="59">
        <v>8.16</v>
      </c>
      <c r="AJ108" s="59">
        <v>4.18</v>
      </c>
      <c r="AK108" s="59">
        <v>4.54</v>
      </c>
      <c r="AL108" s="59">
        <v>3.38</v>
      </c>
      <c r="AM108" s="59">
        <v>6.48</v>
      </c>
      <c r="AN108" s="59">
        <v>7.53</v>
      </c>
      <c r="AO108" s="150">
        <v>7.36</v>
      </c>
      <c r="AP108" s="149">
        <v>5.9650325677065581</v>
      </c>
      <c r="AQ108" s="59">
        <v>7.18</v>
      </c>
      <c r="AR108" s="59">
        <v>5.17</v>
      </c>
      <c r="AS108" s="59">
        <v>3.95</v>
      </c>
      <c r="AT108" s="59">
        <v>4.8</v>
      </c>
      <c r="AU108" s="59">
        <v>6.21</v>
      </c>
      <c r="AV108" s="59">
        <v>8.67</v>
      </c>
      <c r="AW108" s="59">
        <v>4.6399999999999997</v>
      </c>
      <c r="AX108" s="59">
        <v>4.5999999999999996</v>
      </c>
      <c r="AY108" s="59">
        <v>4.47</v>
      </c>
      <c r="AZ108" s="59">
        <v>6.48</v>
      </c>
      <c r="BA108" s="59">
        <v>8.36</v>
      </c>
      <c r="BB108" s="150">
        <v>8.1999999999999993</v>
      </c>
    </row>
    <row r="109" spans="1:54" x14ac:dyDescent="0.25">
      <c r="A109" s="484"/>
      <c r="B109" s="103" t="s">
        <v>66</v>
      </c>
      <c r="C109" s="152">
        <v>93.11</v>
      </c>
      <c r="D109" s="151">
        <v>97.7</v>
      </c>
      <c r="E109" s="40">
        <v>85.44</v>
      </c>
      <c r="F109" s="40">
        <v>97.88</v>
      </c>
      <c r="G109" s="40">
        <v>91.44</v>
      </c>
      <c r="H109" s="40">
        <v>94.38</v>
      </c>
      <c r="I109" s="40">
        <v>90.86</v>
      </c>
      <c r="J109" s="40">
        <v>92.26</v>
      </c>
      <c r="K109" s="40">
        <v>93.7</v>
      </c>
      <c r="L109" s="40">
        <v>93.67</v>
      </c>
      <c r="M109" s="40">
        <v>86.72</v>
      </c>
      <c r="N109" s="40">
        <v>91.67</v>
      </c>
      <c r="O109" s="152">
        <v>93.66</v>
      </c>
      <c r="P109" s="151">
        <v>0.42</v>
      </c>
      <c r="Q109" s="40">
        <v>0.71</v>
      </c>
      <c r="R109" s="40">
        <v>0.14000000000000001</v>
      </c>
      <c r="S109" s="40">
        <v>0.09</v>
      </c>
      <c r="T109" s="40">
        <v>0.26</v>
      </c>
      <c r="U109" s="40">
        <v>0.26</v>
      </c>
      <c r="V109" s="40">
        <v>0.24</v>
      </c>
      <c r="W109" s="40">
        <v>0.28000000000000003</v>
      </c>
      <c r="X109" s="40">
        <v>0.17</v>
      </c>
      <c r="Y109" s="40">
        <v>0.92</v>
      </c>
      <c r="Z109" s="40">
        <v>0</v>
      </c>
      <c r="AA109" s="40">
        <v>0.94</v>
      </c>
      <c r="AB109" s="152">
        <v>0.34</v>
      </c>
      <c r="AC109" s="151">
        <v>5.746734809767176</v>
      </c>
      <c r="AD109" s="40">
        <v>6.65</v>
      </c>
      <c r="AE109" s="40">
        <v>5.08</v>
      </c>
      <c r="AF109" s="40">
        <v>3.8</v>
      </c>
      <c r="AG109" s="40">
        <v>4.62</v>
      </c>
      <c r="AH109" s="40">
        <v>5.94</v>
      </c>
      <c r="AI109" s="40">
        <v>8.43</v>
      </c>
      <c r="AJ109" s="40">
        <v>4.4800000000000004</v>
      </c>
      <c r="AK109" s="40">
        <v>4.72</v>
      </c>
      <c r="AL109" s="40">
        <v>4.34</v>
      </c>
      <c r="AM109" s="40">
        <v>6.48</v>
      </c>
      <c r="AN109" s="40">
        <v>8.5399999999999991</v>
      </c>
      <c r="AO109" s="152">
        <v>7.73</v>
      </c>
      <c r="AP109" s="149">
        <v>5.746734809767176</v>
      </c>
      <c r="AQ109" s="59">
        <v>6.65</v>
      </c>
      <c r="AR109" s="59">
        <v>5.08</v>
      </c>
      <c r="AS109" s="59">
        <v>3.8</v>
      </c>
      <c r="AT109" s="59">
        <v>4.62</v>
      </c>
      <c r="AU109" s="59">
        <v>5.94</v>
      </c>
      <c r="AV109" s="59">
        <v>8.43</v>
      </c>
      <c r="AW109" s="59">
        <v>4.4800000000000004</v>
      </c>
      <c r="AX109" s="59">
        <v>4.72</v>
      </c>
      <c r="AY109" s="59">
        <v>4.34</v>
      </c>
      <c r="AZ109" s="59">
        <v>6.48</v>
      </c>
      <c r="BA109" s="59">
        <v>8.5399999999999991</v>
      </c>
      <c r="BB109" s="150">
        <v>7.73</v>
      </c>
    </row>
    <row r="110" spans="1:54" x14ac:dyDescent="0.25">
      <c r="A110" s="482">
        <v>2017</v>
      </c>
      <c r="B110" s="268" t="s">
        <v>55</v>
      </c>
      <c r="C110" s="243">
        <v>94.07</v>
      </c>
      <c r="D110" s="241">
        <v>98.97</v>
      </c>
      <c r="E110" s="242">
        <v>86.79</v>
      </c>
      <c r="F110" s="242">
        <v>98.02</v>
      </c>
      <c r="G110" s="242">
        <v>92.04</v>
      </c>
      <c r="H110" s="242">
        <v>95.33</v>
      </c>
      <c r="I110" s="242">
        <v>91.52</v>
      </c>
      <c r="J110" s="242">
        <v>93.12</v>
      </c>
      <c r="K110" s="242">
        <v>95.18</v>
      </c>
      <c r="L110" s="242">
        <v>94.52</v>
      </c>
      <c r="M110" s="242">
        <v>86.72</v>
      </c>
      <c r="N110" s="242">
        <v>93.83</v>
      </c>
      <c r="O110" s="243">
        <v>94.74</v>
      </c>
      <c r="P110" s="241">
        <v>1.02</v>
      </c>
      <c r="Q110" s="242">
        <v>1.3</v>
      </c>
      <c r="R110" s="242">
        <v>1.57</v>
      </c>
      <c r="S110" s="242">
        <v>0.15</v>
      </c>
      <c r="T110" s="242">
        <v>0.65</v>
      </c>
      <c r="U110" s="242">
        <v>1</v>
      </c>
      <c r="V110" s="242">
        <v>0.72</v>
      </c>
      <c r="W110" s="242">
        <v>0.94</v>
      </c>
      <c r="X110" s="242">
        <v>1.58</v>
      </c>
      <c r="Y110" s="242">
        <v>0.91</v>
      </c>
      <c r="Z110" s="242">
        <v>0</v>
      </c>
      <c r="AA110" s="242">
        <v>2.36</v>
      </c>
      <c r="AB110" s="243">
        <v>1.1499999999999999</v>
      </c>
      <c r="AC110" s="241">
        <v>1.0310385565460081</v>
      </c>
      <c r="AD110" s="242">
        <v>1.3</v>
      </c>
      <c r="AE110" s="242">
        <v>1.57</v>
      </c>
      <c r="AF110" s="242">
        <v>0.15</v>
      </c>
      <c r="AG110" s="242">
        <v>0.65</v>
      </c>
      <c r="AH110" s="242">
        <v>1</v>
      </c>
      <c r="AI110" s="242">
        <v>0.72</v>
      </c>
      <c r="AJ110" s="242">
        <v>0.94</v>
      </c>
      <c r="AK110" s="242">
        <v>1.58</v>
      </c>
      <c r="AL110" s="242">
        <v>0.91</v>
      </c>
      <c r="AM110" s="242">
        <v>0</v>
      </c>
      <c r="AN110" s="242">
        <v>2.36</v>
      </c>
      <c r="AO110" s="243">
        <v>1.1499999999999999</v>
      </c>
      <c r="AP110" s="241">
        <v>5.4714654109205014</v>
      </c>
      <c r="AQ110" s="242">
        <v>4.59</v>
      </c>
      <c r="AR110" s="242">
        <v>6.42</v>
      </c>
      <c r="AS110" s="242">
        <v>3.44</v>
      </c>
      <c r="AT110" s="242">
        <v>4.68</v>
      </c>
      <c r="AU110" s="242">
        <v>6.14</v>
      </c>
      <c r="AV110" s="242">
        <v>8.0500000000000007</v>
      </c>
      <c r="AW110" s="242">
        <v>4.71</v>
      </c>
      <c r="AX110" s="242">
        <v>6.05</v>
      </c>
      <c r="AY110" s="242">
        <v>4.25</v>
      </c>
      <c r="AZ110" s="242">
        <v>6.48</v>
      </c>
      <c r="BA110" s="242">
        <v>9.26</v>
      </c>
      <c r="BB110" s="243">
        <v>7.51</v>
      </c>
    </row>
    <row r="111" spans="1:54" x14ac:dyDescent="0.25">
      <c r="A111" s="483"/>
      <c r="B111" s="102" t="s">
        <v>56</v>
      </c>
      <c r="C111" s="150">
        <v>95.01</v>
      </c>
      <c r="D111" s="149">
        <v>99.54</v>
      </c>
      <c r="E111" s="59">
        <v>89.74</v>
      </c>
      <c r="F111" s="59">
        <v>98.49</v>
      </c>
      <c r="G111" s="59">
        <v>92.34</v>
      </c>
      <c r="H111" s="59">
        <v>96.21</v>
      </c>
      <c r="I111" s="59">
        <v>92.6</v>
      </c>
      <c r="J111" s="59">
        <v>93.5</v>
      </c>
      <c r="K111" s="59">
        <v>96.75</v>
      </c>
      <c r="L111" s="59">
        <v>94.37</v>
      </c>
      <c r="M111" s="59">
        <v>93.15</v>
      </c>
      <c r="N111" s="59">
        <v>94.79</v>
      </c>
      <c r="O111" s="150">
        <v>95.8</v>
      </c>
      <c r="P111" s="149">
        <v>1.01</v>
      </c>
      <c r="Q111" s="59">
        <v>0.56999999999999995</v>
      </c>
      <c r="R111" s="59">
        <v>3.4</v>
      </c>
      <c r="S111" s="59">
        <v>0.47</v>
      </c>
      <c r="T111" s="59">
        <v>0.33</v>
      </c>
      <c r="U111" s="59">
        <v>0.92</v>
      </c>
      <c r="V111" s="59">
        <v>1.18</v>
      </c>
      <c r="W111" s="59">
        <v>0.4</v>
      </c>
      <c r="X111" s="59">
        <v>1.65</v>
      </c>
      <c r="Y111" s="59">
        <v>-0.15</v>
      </c>
      <c r="Z111" s="59">
        <v>7.42</v>
      </c>
      <c r="AA111" s="59">
        <v>1.02</v>
      </c>
      <c r="AB111" s="150">
        <v>1.1299999999999999</v>
      </c>
      <c r="AC111" s="149">
        <v>2.0405971431640069</v>
      </c>
      <c r="AD111" s="59">
        <v>1.88</v>
      </c>
      <c r="AE111" s="59">
        <v>5.03</v>
      </c>
      <c r="AF111" s="59">
        <v>0.62</v>
      </c>
      <c r="AG111" s="59">
        <v>0.98</v>
      </c>
      <c r="AH111" s="59">
        <v>1.94</v>
      </c>
      <c r="AI111" s="59">
        <v>1.91</v>
      </c>
      <c r="AJ111" s="59">
        <v>1.34</v>
      </c>
      <c r="AK111" s="59">
        <v>3.25</v>
      </c>
      <c r="AL111" s="59">
        <v>0.76</v>
      </c>
      <c r="AM111" s="59">
        <v>7.42</v>
      </c>
      <c r="AN111" s="59">
        <v>3.4</v>
      </c>
      <c r="AO111" s="150">
        <v>2.29</v>
      </c>
      <c r="AP111" s="149">
        <v>5.1810029890401808</v>
      </c>
      <c r="AQ111" s="59">
        <v>3.5</v>
      </c>
      <c r="AR111" s="59">
        <v>8.98</v>
      </c>
      <c r="AS111" s="59">
        <v>3.47</v>
      </c>
      <c r="AT111" s="59">
        <v>4.2</v>
      </c>
      <c r="AU111" s="59">
        <v>6.33</v>
      </c>
      <c r="AV111" s="59">
        <v>8.0399999999999991</v>
      </c>
      <c r="AW111" s="59">
        <v>4.2699999999999996</v>
      </c>
      <c r="AX111" s="59">
        <v>7.8</v>
      </c>
      <c r="AY111" s="59">
        <v>2.58</v>
      </c>
      <c r="AZ111" s="59">
        <v>7.91</v>
      </c>
      <c r="BA111" s="59">
        <v>9.31</v>
      </c>
      <c r="BB111" s="150">
        <v>7.42</v>
      </c>
    </row>
    <row r="112" spans="1:54" x14ac:dyDescent="0.25">
      <c r="A112" s="483"/>
      <c r="B112" s="102" t="s">
        <v>57</v>
      </c>
      <c r="C112" s="150">
        <v>95.46</v>
      </c>
      <c r="D112" s="149">
        <v>99.43</v>
      </c>
      <c r="E112" s="59">
        <v>92.51</v>
      </c>
      <c r="F112" s="59">
        <v>98.82</v>
      </c>
      <c r="G112" s="59">
        <v>92.82</v>
      </c>
      <c r="H112" s="59">
        <v>96.77</v>
      </c>
      <c r="I112" s="59">
        <v>93.66</v>
      </c>
      <c r="J112" s="59">
        <v>94.03</v>
      </c>
      <c r="K112" s="59">
        <v>98.23</v>
      </c>
      <c r="L112" s="59">
        <v>94.78</v>
      </c>
      <c r="M112" s="59">
        <v>93.17</v>
      </c>
      <c r="N112" s="59">
        <v>95.37</v>
      </c>
      <c r="O112" s="150">
        <v>96.52</v>
      </c>
      <c r="P112" s="149">
        <v>0.47</v>
      </c>
      <c r="Q112" s="59">
        <v>-0.11</v>
      </c>
      <c r="R112" s="59">
        <v>3.09</v>
      </c>
      <c r="S112" s="59">
        <v>0.34</v>
      </c>
      <c r="T112" s="59">
        <v>0.52</v>
      </c>
      <c r="U112" s="59">
        <v>0.57999999999999996</v>
      </c>
      <c r="V112" s="59">
        <v>1.1499999999999999</v>
      </c>
      <c r="W112" s="59">
        <v>0.56999999999999995</v>
      </c>
      <c r="X112" s="59">
        <v>1.53</v>
      </c>
      <c r="Y112" s="59">
        <v>0.43</v>
      </c>
      <c r="Z112" s="59">
        <v>0.02</v>
      </c>
      <c r="AA112" s="59">
        <v>0.62</v>
      </c>
      <c r="AB112" s="150">
        <v>0.75</v>
      </c>
      <c r="AC112" s="149">
        <v>2.5238964665449402</v>
      </c>
      <c r="AD112" s="59">
        <v>1.77</v>
      </c>
      <c r="AE112" s="59">
        <v>8.27</v>
      </c>
      <c r="AF112" s="59">
        <v>0.96</v>
      </c>
      <c r="AG112" s="59">
        <v>1.51</v>
      </c>
      <c r="AH112" s="59">
        <v>2.5299999999999998</v>
      </c>
      <c r="AI112" s="59">
        <v>3.08</v>
      </c>
      <c r="AJ112" s="59">
        <v>1.92</v>
      </c>
      <c r="AK112" s="59">
        <v>4.84</v>
      </c>
      <c r="AL112" s="59">
        <v>1.19</v>
      </c>
      <c r="AM112" s="59">
        <v>7.44</v>
      </c>
      <c r="AN112" s="59">
        <v>4.04</v>
      </c>
      <c r="AO112" s="150">
        <v>3.05</v>
      </c>
      <c r="AP112" s="149">
        <v>4.6940118447027714</v>
      </c>
      <c r="AQ112" s="59">
        <v>1.46</v>
      </c>
      <c r="AR112" s="59">
        <v>11.25</v>
      </c>
      <c r="AS112" s="59">
        <v>3.36</v>
      </c>
      <c r="AT112" s="59">
        <v>3.84</v>
      </c>
      <c r="AU112" s="59">
        <v>6.25</v>
      </c>
      <c r="AV112" s="59">
        <v>8.01</v>
      </c>
      <c r="AW112" s="59">
        <v>4.59</v>
      </c>
      <c r="AX112" s="59">
        <v>7.01</v>
      </c>
      <c r="AY112" s="59">
        <v>3.8</v>
      </c>
      <c r="AZ112" s="59">
        <v>7.92</v>
      </c>
      <c r="BA112" s="59">
        <v>8.94</v>
      </c>
      <c r="BB112" s="150">
        <v>7.09</v>
      </c>
    </row>
    <row r="113" spans="1:54" x14ac:dyDescent="0.25">
      <c r="A113" s="483"/>
      <c r="B113" s="102" t="s">
        <v>58</v>
      </c>
      <c r="C113" s="150">
        <v>95.91</v>
      </c>
      <c r="D113" s="149">
        <v>99.55</v>
      </c>
      <c r="E113" s="59">
        <v>93.52</v>
      </c>
      <c r="F113" s="59">
        <v>99.2</v>
      </c>
      <c r="G113" s="59">
        <v>93.46</v>
      </c>
      <c r="H113" s="59">
        <v>97.33</v>
      </c>
      <c r="I113" s="59">
        <v>94.39</v>
      </c>
      <c r="J113" s="59">
        <v>94.97</v>
      </c>
      <c r="K113" s="59">
        <v>98.5</v>
      </c>
      <c r="L113" s="59">
        <v>95</v>
      </c>
      <c r="M113" s="59">
        <v>93.17</v>
      </c>
      <c r="N113" s="59">
        <v>95.51</v>
      </c>
      <c r="O113" s="150">
        <v>96.96</v>
      </c>
      <c r="P113" s="149">
        <v>0.47</v>
      </c>
      <c r="Q113" s="59">
        <v>0.12</v>
      </c>
      <c r="R113" s="59">
        <v>1.0900000000000001</v>
      </c>
      <c r="S113" s="59">
        <v>0.38</v>
      </c>
      <c r="T113" s="59">
        <v>0.69</v>
      </c>
      <c r="U113" s="59">
        <v>0.57999999999999996</v>
      </c>
      <c r="V113" s="59">
        <v>0.78</v>
      </c>
      <c r="W113" s="59">
        <v>1</v>
      </c>
      <c r="X113" s="59">
        <v>0.27</v>
      </c>
      <c r="Y113" s="59">
        <v>0.23</v>
      </c>
      <c r="Z113" s="59">
        <v>0</v>
      </c>
      <c r="AA113" s="59">
        <v>0.14000000000000001</v>
      </c>
      <c r="AB113" s="150">
        <v>0.45</v>
      </c>
      <c r="AC113" s="149">
        <v>3.0071957899259019</v>
      </c>
      <c r="AD113" s="59">
        <v>1.9</v>
      </c>
      <c r="AE113" s="59">
        <v>9.4499999999999993</v>
      </c>
      <c r="AF113" s="59">
        <v>1.35</v>
      </c>
      <c r="AG113" s="59">
        <v>2.21</v>
      </c>
      <c r="AH113" s="59">
        <v>3.12</v>
      </c>
      <c r="AI113" s="59">
        <v>3.89</v>
      </c>
      <c r="AJ113" s="59">
        <v>2.94</v>
      </c>
      <c r="AK113" s="59">
        <v>5.13</v>
      </c>
      <c r="AL113" s="59">
        <v>1.42</v>
      </c>
      <c r="AM113" s="59">
        <v>7.44</v>
      </c>
      <c r="AN113" s="59">
        <v>4.1900000000000004</v>
      </c>
      <c r="AO113" s="150">
        <v>3.52</v>
      </c>
      <c r="AP113" s="149">
        <v>4.6709592928080355</v>
      </c>
      <c r="AQ113" s="59">
        <v>0.19</v>
      </c>
      <c r="AR113" s="59">
        <v>11.78</v>
      </c>
      <c r="AS113" s="59">
        <v>3.33</v>
      </c>
      <c r="AT113" s="59">
        <v>4.93</v>
      </c>
      <c r="AU113" s="59">
        <v>5.84</v>
      </c>
      <c r="AV113" s="59">
        <v>7.9</v>
      </c>
      <c r="AW113" s="59">
        <v>5.15</v>
      </c>
      <c r="AX113" s="59">
        <v>7.29</v>
      </c>
      <c r="AY113" s="59">
        <v>3.89</v>
      </c>
      <c r="AZ113" s="59">
        <v>7.92</v>
      </c>
      <c r="BA113" s="59">
        <v>8.08</v>
      </c>
      <c r="BB113" s="150">
        <v>6.68</v>
      </c>
    </row>
    <row r="114" spans="1:54" x14ac:dyDescent="0.25">
      <c r="A114" s="483"/>
      <c r="B114" s="102" t="s">
        <v>59</v>
      </c>
      <c r="C114" s="150">
        <v>96.12</v>
      </c>
      <c r="D114" s="149">
        <v>99.54</v>
      </c>
      <c r="E114" s="59">
        <v>94.08</v>
      </c>
      <c r="F114" s="59">
        <v>99.35</v>
      </c>
      <c r="G114" s="59">
        <v>93.94</v>
      </c>
      <c r="H114" s="59">
        <v>97.68</v>
      </c>
      <c r="I114" s="59">
        <v>94.87</v>
      </c>
      <c r="J114" s="59">
        <v>95.15</v>
      </c>
      <c r="K114" s="59">
        <v>98.46</v>
      </c>
      <c r="L114" s="59">
        <v>94.92</v>
      </c>
      <c r="M114" s="59">
        <v>93.17</v>
      </c>
      <c r="N114" s="59">
        <v>95.76</v>
      </c>
      <c r="O114" s="150">
        <v>97.07</v>
      </c>
      <c r="P114" s="149">
        <v>0.23</v>
      </c>
      <c r="Q114" s="59">
        <v>-0.01</v>
      </c>
      <c r="R114" s="59">
        <v>0.6</v>
      </c>
      <c r="S114" s="59">
        <v>0.15</v>
      </c>
      <c r="T114" s="59">
        <v>0.51</v>
      </c>
      <c r="U114" s="59">
        <v>0.36</v>
      </c>
      <c r="V114" s="59">
        <v>0.51</v>
      </c>
      <c r="W114" s="59">
        <v>0.19</v>
      </c>
      <c r="X114" s="59">
        <v>-0.04</v>
      </c>
      <c r="Y114" s="59">
        <v>-0.08</v>
      </c>
      <c r="Z114" s="59">
        <v>0</v>
      </c>
      <c r="AA114" s="59">
        <v>0.26</v>
      </c>
      <c r="AB114" s="150">
        <v>0.12</v>
      </c>
      <c r="AC114" s="149">
        <v>3.2327354741703402</v>
      </c>
      <c r="AD114" s="59">
        <v>1.88</v>
      </c>
      <c r="AE114" s="59">
        <v>10.1</v>
      </c>
      <c r="AF114" s="59">
        <v>1.5</v>
      </c>
      <c r="AG114" s="59">
        <v>2.74</v>
      </c>
      <c r="AH114" s="59">
        <v>3.49</v>
      </c>
      <c r="AI114" s="59">
        <v>4.41</v>
      </c>
      <c r="AJ114" s="59">
        <v>3.14</v>
      </c>
      <c r="AK114" s="59">
        <v>5.08</v>
      </c>
      <c r="AL114" s="59">
        <v>1.34</v>
      </c>
      <c r="AM114" s="59">
        <v>7.44</v>
      </c>
      <c r="AN114" s="59">
        <v>4.47</v>
      </c>
      <c r="AO114" s="150">
        <v>3.64</v>
      </c>
      <c r="AP114" s="149">
        <v>4.3648208469055447</v>
      </c>
      <c r="AQ114" s="59">
        <v>-0.26</v>
      </c>
      <c r="AR114" s="59">
        <v>11.84</v>
      </c>
      <c r="AS114" s="59">
        <v>3.14</v>
      </c>
      <c r="AT114" s="59">
        <v>4.68</v>
      </c>
      <c r="AU114" s="59">
        <v>5.39</v>
      </c>
      <c r="AV114" s="59">
        <v>7.8</v>
      </c>
      <c r="AW114" s="59">
        <v>4.83</v>
      </c>
      <c r="AX114" s="59">
        <v>7.27</v>
      </c>
      <c r="AY114" s="59">
        <v>3.64</v>
      </c>
      <c r="AZ114" s="59">
        <v>7.92</v>
      </c>
      <c r="BA114" s="59">
        <v>7.79</v>
      </c>
      <c r="BB114" s="150">
        <v>6.22</v>
      </c>
    </row>
    <row r="115" spans="1:54" x14ac:dyDescent="0.25">
      <c r="A115" s="483"/>
      <c r="B115" s="102" t="s">
        <v>60</v>
      </c>
      <c r="C115" s="150">
        <v>96.23</v>
      </c>
      <c r="D115" s="149">
        <v>99.17</v>
      </c>
      <c r="E115" s="59">
        <v>94.43</v>
      </c>
      <c r="F115" s="59">
        <v>99.53</v>
      </c>
      <c r="G115" s="59">
        <v>94.17</v>
      </c>
      <c r="H115" s="59">
        <v>97.92</v>
      </c>
      <c r="I115" s="59">
        <v>95.2</v>
      </c>
      <c r="J115" s="59">
        <v>95.18</v>
      </c>
      <c r="K115" s="59">
        <v>98.41</v>
      </c>
      <c r="L115" s="59">
        <v>97.09</v>
      </c>
      <c r="M115" s="59">
        <v>93.17</v>
      </c>
      <c r="N115" s="59">
        <v>95.91</v>
      </c>
      <c r="O115" s="150">
        <v>97.17</v>
      </c>
      <c r="P115" s="149">
        <v>0.11</v>
      </c>
      <c r="Q115" s="59">
        <v>-0.37</v>
      </c>
      <c r="R115" s="59">
        <v>0.38</v>
      </c>
      <c r="S115" s="59">
        <v>0.17</v>
      </c>
      <c r="T115" s="59">
        <v>0.24</v>
      </c>
      <c r="U115" s="59">
        <v>0.24</v>
      </c>
      <c r="V115" s="59">
        <v>0.35</v>
      </c>
      <c r="W115" s="59">
        <v>0.02</v>
      </c>
      <c r="X115" s="59">
        <v>-0.05</v>
      </c>
      <c r="Y115" s="59">
        <v>2.29</v>
      </c>
      <c r="Z115" s="59">
        <v>0</v>
      </c>
      <c r="AA115" s="59">
        <v>0.16</v>
      </c>
      <c r="AB115" s="150">
        <v>0.1</v>
      </c>
      <c r="AC115" s="149">
        <v>3.350875308774576</v>
      </c>
      <c r="AD115" s="59">
        <v>1.51</v>
      </c>
      <c r="AE115" s="59">
        <v>10.52</v>
      </c>
      <c r="AF115" s="59">
        <v>1.68</v>
      </c>
      <c r="AG115" s="59">
        <v>2.98</v>
      </c>
      <c r="AH115" s="59">
        <v>3.74</v>
      </c>
      <c r="AI115" s="59">
        <v>4.78</v>
      </c>
      <c r="AJ115" s="59">
        <v>3.16</v>
      </c>
      <c r="AK115" s="59">
        <v>5.03</v>
      </c>
      <c r="AL115" s="59">
        <v>3.66</v>
      </c>
      <c r="AM115" s="59">
        <v>7.44</v>
      </c>
      <c r="AN115" s="59">
        <v>4.63</v>
      </c>
      <c r="AO115" s="150">
        <v>3.74</v>
      </c>
      <c r="AP115" s="149">
        <v>3.98746488005186</v>
      </c>
      <c r="AQ115" s="59">
        <v>-1.21</v>
      </c>
      <c r="AR115" s="59">
        <v>12.06</v>
      </c>
      <c r="AS115" s="59">
        <v>2.96</v>
      </c>
      <c r="AT115" s="59">
        <v>4.53</v>
      </c>
      <c r="AU115" s="59">
        <v>5.18</v>
      </c>
      <c r="AV115" s="59">
        <v>7.29</v>
      </c>
      <c r="AW115" s="59">
        <v>4.43</v>
      </c>
      <c r="AX115" s="59">
        <v>7.18</v>
      </c>
      <c r="AY115" s="59">
        <v>3.4</v>
      </c>
      <c r="AZ115" s="59">
        <v>7.92</v>
      </c>
      <c r="BA115" s="59">
        <v>7.62</v>
      </c>
      <c r="BB115" s="150">
        <v>5.76</v>
      </c>
    </row>
    <row r="116" spans="1:54" x14ac:dyDescent="0.25">
      <c r="A116" s="483"/>
      <c r="B116" s="102" t="s">
        <v>61</v>
      </c>
      <c r="C116" s="150">
        <v>96.18</v>
      </c>
      <c r="D116" s="149">
        <v>99.11</v>
      </c>
      <c r="E116" s="59">
        <v>94.74</v>
      </c>
      <c r="F116" s="59">
        <v>99.59</v>
      </c>
      <c r="G116" s="59">
        <v>94.04</v>
      </c>
      <c r="H116" s="59">
        <v>97.96</v>
      </c>
      <c r="I116" s="59">
        <v>95.43</v>
      </c>
      <c r="J116" s="59">
        <v>95.17</v>
      </c>
      <c r="K116" s="59">
        <v>98.41</v>
      </c>
      <c r="L116" s="59">
        <v>96.45</v>
      </c>
      <c r="M116" s="59">
        <v>93.17</v>
      </c>
      <c r="N116" s="59">
        <v>95.87</v>
      </c>
      <c r="O116" s="150">
        <v>97.32</v>
      </c>
      <c r="P116" s="149">
        <v>-0.05</v>
      </c>
      <c r="Q116" s="59">
        <v>-0.06</v>
      </c>
      <c r="R116" s="59">
        <v>0.32</v>
      </c>
      <c r="S116" s="59">
        <v>7.0000000000000007E-2</v>
      </c>
      <c r="T116" s="59">
        <v>-0.14000000000000001</v>
      </c>
      <c r="U116" s="59">
        <v>0.04</v>
      </c>
      <c r="V116" s="59">
        <v>0.25</v>
      </c>
      <c r="W116" s="59">
        <v>0</v>
      </c>
      <c r="X116" s="59">
        <v>0</v>
      </c>
      <c r="Y116" s="59">
        <v>-0.66</v>
      </c>
      <c r="Z116" s="59">
        <v>0</v>
      </c>
      <c r="AA116" s="59">
        <v>-0.05</v>
      </c>
      <c r="AB116" s="150">
        <v>0.16</v>
      </c>
      <c r="AC116" s="149">
        <v>3.2971753839544675</v>
      </c>
      <c r="AD116" s="59">
        <v>1.45</v>
      </c>
      <c r="AE116" s="59">
        <v>10.88</v>
      </c>
      <c r="AF116" s="59">
        <v>1.74</v>
      </c>
      <c r="AG116" s="59">
        <v>2.84</v>
      </c>
      <c r="AH116" s="59">
        <v>3.79</v>
      </c>
      <c r="AI116" s="59">
        <v>5.03</v>
      </c>
      <c r="AJ116" s="59">
        <v>3.16</v>
      </c>
      <c r="AK116" s="59">
        <v>5.04</v>
      </c>
      <c r="AL116" s="59">
        <v>2.98</v>
      </c>
      <c r="AM116" s="59">
        <v>7.44</v>
      </c>
      <c r="AN116" s="59">
        <v>4.58</v>
      </c>
      <c r="AO116" s="150">
        <v>3.9</v>
      </c>
      <c r="AP116" s="149">
        <v>3.3971188991614838</v>
      </c>
      <c r="AQ116" s="59">
        <v>-2.62</v>
      </c>
      <c r="AR116" s="59">
        <v>12.41</v>
      </c>
      <c r="AS116" s="59">
        <v>2.78</v>
      </c>
      <c r="AT116" s="59">
        <v>3.91</v>
      </c>
      <c r="AU116" s="59">
        <v>4.8</v>
      </c>
      <c r="AV116" s="59">
        <v>7</v>
      </c>
      <c r="AW116" s="59">
        <v>4.2300000000000004</v>
      </c>
      <c r="AX116" s="59">
        <v>6.48</v>
      </c>
      <c r="AY116" s="59">
        <v>4.12</v>
      </c>
      <c r="AZ116" s="59">
        <v>7.92</v>
      </c>
      <c r="BA116" s="59">
        <v>7.1</v>
      </c>
      <c r="BB116" s="150">
        <v>5.46</v>
      </c>
    </row>
    <row r="117" spans="1:54" x14ac:dyDescent="0.25">
      <c r="A117" s="483"/>
      <c r="B117" s="102" t="s">
        <v>62</v>
      </c>
      <c r="C117" s="150">
        <v>96.32</v>
      </c>
      <c r="D117" s="149">
        <v>99.04</v>
      </c>
      <c r="E117" s="59">
        <v>95.05</v>
      </c>
      <c r="F117" s="59">
        <v>99.54</v>
      </c>
      <c r="G117" s="59">
        <v>94.53</v>
      </c>
      <c r="H117" s="59">
        <v>97.99</v>
      </c>
      <c r="I117" s="59">
        <v>95.62</v>
      </c>
      <c r="J117" s="59">
        <v>95.19</v>
      </c>
      <c r="K117" s="59">
        <v>98.4</v>
      </c>
      <c r="L117" s="59">
        <v>96.54</v>
      </c>
      <c r="M117" s="59">
        <v>93.3</v>
      </c>
      <c r="N117" s="59">
        <v>95.79</v>
      </c>
      <c r="O117" s="150">
        <v>97.45</v>
      </c>
      <c r="P117" s="149">
        <v>0.14000000000000001</v>
      </c>
      <c r="Q117" s="59">
        <v>-0.08</v>
      </c>
      <c r="R117" s="59">
        <v>0.33</v>
      </c>
      <c r="S117" s="59">
        <v>-0.05</v>
      </c>
      <c r="T117" s="59">
        <v>0.52</v>
      </c>
      <c r="U117" s="59">
        <v>0.04</v>
      </c>
      <c r="V117" s="59">
        <v>0.19</v>
      </c>
      <c r="W117" s="59">
        <v>0.02</v>
      </c>
      <c r="X117" s="59">
        <v>-0.02</v>
      </c>
      <c r="Y117" s="59">
        <v>0.09</v>
      </c>
      <c r="Z117" s="59">
        <v>0.14000000000000001</v>
      </c>
      <c r="AA117" s="59">
        <v>-0.08</v>
      </c>
      <c r="AB117" s="150">
        <v>0.13</v>
      </c>
      <c r="AC117" s="149">
        <v>3.4475351734507598</v>
      </c>
      <c r="AD117" s="59">
        <v>1.37</v>
      </c>
      <c r="AE117" s="59">
        <v>11.24</v>
      </c>
      <c r="AF117" s="59">
        <v>1.7</v>
      </c>
      <c r="AG117" s="59">
        <v>3.38</v>
      </c>
      <c r="AH117" s="59">
        <v>3.82</v>
      </c>
      <c r="AI117" s="59">
        <v>5.24</v>
      </c>
      <c r="AJ117" s="59">
        <v>3.18</v>
      </c>
      <c r="AK117" s="59">
        <v>5.0199999999999996</v>
      </c>
      <c r="AL117" s="59">
        <v>3.07</v>
      </c>
      <c r="AM117" s="59">
        <v>7.59</v>
      </c>
      <c r="AN117" s="59">
        <v>4.49</v>
      </c>
      <c r="AO117" s="150">
        <v>4.04</v>
      </c>
      <c r="AP117" s="149">
        <v>3.8714547611344585</v>
      </c>
      <c r="AQ117" s="59">
        <v>-0.25</v>
      </c>
      <c r="AR117" s="59">
        <v>12.46</v>
      </c>
      <c r="AS117" s="59">
        <v>2.5</v>
      </c>
      <c r="AT117" s="59">
        <v>4.32</v>
      </c>
      <c r="AU117" s="59">
        <v>4.54</v>
      </c>
      <c r="AV117" s="59">
        <v>6.51</v>
      </c>
      <c r="AW117" s="59">
        <v>3.89</v>
      </c>
      <c r="AX117" s="59">
        <v>6.53</v>
      </c>
      <c r="AY117" s="59">
        <v>4.21</v>
      </c>
      <c r="AZ117" s="59">
        <v>7.86</v>
      </c>
      <c r="BA117" s="59">
        <v>6.3</v>
      </c>
      <c r="BB117" s="150">
        <v>5.22</v>
      </c>
    </row>
    <row r="118" spans="1:54" x14ac:dyDescent="0.25">
      <c r="A118" s="483"/>
      <c r="B118" s="102" t="s">
        <v>63</v>
      </c>
      <c r="C118" s="150">
        <v>96.36</v>
      </c>
      <c r="D118" s="149">
        <v>98.37</v>
      </c>
      <c r="E118" s="59">
        <v>95.46</v>
      </c>
      <c r="F118" s="59">
        <v>99.64</v>
      </c>
      <c r="G118" s="59">
        <v>94.91</v>
      </c>
      <c r="H118" s="59">
        <v>98.04</v>
      </c>
      <c r="I118" s="59">
        <v>95.74</v>
      </c>
      <c r="J118" s="59">
        <v>95.34</v>
      </c>
      <c r="K118" s="59">
        <v>98.44</v>
      </c>
      <c r="L118" s="59">
        <v>96.4</v>
      </c>
      <c r="M118" s="59">
        <v>93.56</v>
      </c>
      <c r="N118" s="59">
        <v>95.97</v>
      </c>
      <c r="O118" s="150">
        <v>97.55</v>
      </c>
      <c r="P118" s="149">
        <v>0.04</v>
      </c>
      <c r="Q118" s="59">
        <v>-0.67</v>
      </c>
      <c r="R118" s="59">
        <v>0.43</v>
      </c>
      <c r="S118" s="59">
        <v>0.09</v>
      </c>
      <c r="T118" s="59">
        <v>0.4</v>
      </c>
      <c r="U118" s="59">
        <v>0.05</v>
      </c>
      <c r="V118" s="59">
        <v>0.13</v>
      </c>
      <c r="W118" s="59">
        <v>0.15</v>
      </c>
      <c r="X118" s="59">
        <v>0.04</v>
      </c>
      <c r="Y118" s="59">
        <v>-0.14000000000000001</v>
      </c>
      <c r="Z118" s="59">
        <v>0.28000000000000003</v>
      </c>
      <c r="AA118" s="59">
        <v>0.2</v>
      </c>
      <c r="AB118" s="150">
        <v>0.11</v>
      </c>
      <c r="AC118" s="149">
        <v>3.4904951133068352</v>
      </c>
      <c r="AD118" s="59">
        <v>0.69</v>
      </c>
      <c r="AE118" s="59">
        <v>11.72</v>
      </c>
      <c r="AF118" s="59">
        <v>1.79</v>
      </c>
      <c r="AG118" s="59">
        <v>3.8</v>
      </c>
      <c r="AH118" s="59">
        <v>3.88</v>
      </c>
      <c r="AI118" s="59">
        <v>5.37</v>
      </c>
      <c r="AJ118" s="59">
        <v>3.34</v>
      </c>
      <c r="AK118" s="59">
        <v>5.0599999999999996</v>
      </c>
      <c r="AL118" s="59">
        <v>2.92</v>
      </c>
      <c r="AM118" s="59">
        <v>7.89</v>
      </c>
      <c r="AN118" s="59">
        <v>4.7</v>
      </c>
      <c r="AO118" s="150">
        <v>4.16</v>
      </c>
      <c r="AP118" s="149">
        <v>3.9706517047906686</v>
      </c>
      <c r="AQ118" s="59">
        <v>0.59</v>
      </c>
      <c r="AR118" s="59">
        <v>12.55</v>
      </c>
      <c r="AS118" s="59">
        <v>2.4</v>
      </c>
      <c r="AT118" s="59">
        <v>4.38</v>
      </c>
      <c r="AU118" s="59">
        <v>4.3600000000000003</v>
      </c>
      <c r="AV118" s="59">
        <v>5.95</v>
      </c>
      <c r="AW118" s="59">
        <v>3.85</v>
      </c>
      <c r="AX118" s="59">
        <v>5.04</v>
      </c>
      <c r="AY118" s="59">
        <v>4.59</v>
      </c>
      <c r="AZ118" s="59">
        <v>7.89</v>
      </c>
      <c r="BA118" s="59">
        <v>6.01</v>
      </c>
      <c r="BB118" s="150">
        <v>4.96</v>
      </c>
    </row>
    <row r="119" spans="1:54" x14ac:dyDescent="0.25">
      <c r="A119" s="483"/>
      <c r="B119" s="102" t="s">
        <v>64</v>
      </c>
      <c r="C119" s="150">
        <v>96.37</v>
      </c>
      <c r="D119" s="149">
        <v>98.08</v>
      </c>
      <c r="E119" s="59">
        <v>95.53</v>
      </c>
      <c r="F119" s="59">
        <v>99.57</v>
      </c>
      <c r="G119" s="59">
        <v>95.17</v>
      </c>
      <c r="H119" s="59">
        <v>97.97</v>
      </c>
      <c r="I119" s="59">
        <v>95.95</v>
      </c>
      <c r="J119" s="59">
        <v>95.36</v>
      </c>
      <c r="K119" s="59">
        <v>98.44</v>
      </c>
      <c r="L119" s="59">
        <v>96.65</v>
      </c>
      <c r="M119" s="59">
        <v>93.56</v>
      </c>
      <c r="N119" s="59">
        <v>95.87</v>
      </c>
      <c r="O119" s="150">
        <v>97.64</v>
      </c>
      <c r="P119" s="149">
        <v>0.02</v>
      </c>
      <c r="Q119" s="59">
        <v>-0.3</v>
      </c>
      <c r="R119" s="59">
        <v>7.0000000000000007E-2</v>
      </c>
      <c r="S119" s="59">
        <v>-0.06</v>
      </c>
      <c r="T119" s="59">
        <v>0.27</v>
      </c>
      <c r="U119" s="59">
        <v>-0.08</v>
      </c>
      <c r="V119" s="59">
        <v>0.22</v>
      </c>
      <c r="W119" s="59">
        <v>0.03</v>
      </c>
      <c r="X119" s="59">
        <v>0</v>
      </c>
      <c r="Y119" s="59">
        <v>0.26</v>
      </c>
      <c r="Z119" s="59">
        <v>0</v>
      </c>
      <c r="AA119" s="59">
        <v>-0.11</v>
      </c>
      <c r="AB119" s="150">
        <v>0.09</v>
      </c>
      <c r="AC119" s="149">
        <v>3.5012350982708682</v>
      </c>
      <c r="AD119" s="59">
        <v>0.39</v>
      </c>
      <c r="AE119" s="59">
        <v>11.81</v>
      </c>
      <c r="AF119" s="59">
        <v>1.73</v>
      </c>
      <c r="AG119" s="59">
        <v>4.08</v>
      </c>
      <c r="AH119" s="59">
        <v>3.8</v>
      </c>
      <c r="AI119" s="59">
        <v>5.6</v>
      </c>
      <c r="AJ119" s="59">
        <v>3.37</v>
      </c>
      <c r="AK119" s="59">
        <v>5.0599999999999996</v>
      </c>
      <c r="AL119" s="59">
        <v>3.18</v>
      </c>
      <c r="AM119" s="59">
        <v>7.89</v>
      </c>
      <c r="AN119" s="59">
        <v>4.58</v>
      </c>
      <c r="AO119" s="150">
        <v>4.25</v>
      </c>
      <c r="AP119" s="149">
        <v>4.0488015547397822</v>
      </c>
      <c r="AQ119" s="59">
        <v>1.0900000000000001</v>
      </c>
      <c r="AR119" s="59">
        <v>12.32</v>
      </c>
      <c r="AS119" s="59">
        <v>2</v>
      </c>
      <c r="AT119" s="59">
        <v>4.55</v>
      </c>
      <c r="AU119" s="59">
        <v>4.2</v>
      </c>
      <c r="AV119" s="59">
        <v>6</v>
      </c>
      <c r="AW119" s="59">
        <v>3.62</v>
      </c>
      <c r="AX119" s="59">
        <v>5.23</v>
      </c>
      <c r="AY119" s="59">
        <v>4.74</v>
      </c>
      <c r="AZ119" s="59">
        <v>7.89</v>
      </c>
      <c r="BA119" s="59">
        <v>5.78</v>
      </c>
      <c r="BB119" s="150">
        <v>4.82</v>
      </c>
    </row>
    <row r="120" spans="1:54" x14ac:dyDescent="0.25">
      <c r="A120" s="483"/>
      <c r="B120" s="102" t="s">
        <v>65</v>
      </c>
      <c r="C120" s="150">
        <v>96.55</v>
      </c>
      <c r="D120" s="149">
        <v>98.08</v>
      </c>
      <c r="E120" s="59">
        <v>95.68</v>
      </c>
      <c r="F120" s="59">
        <v>99.69</v>
      </c>
      <c r="G120" s="59">
        <v>95.52</v>
      </c>
      <c r="H120" s="59">
        <v>97.95</v>
      </c>
      <c r="I120" s="59">
        <v>96.1</v>
      </c>
      <c r="J120" s="59">
        <v>95.56</v>
      </c>
      <c r="K120" s="59">
        <v>98.54</v>
      </c>
      <c r="L120" s="59">
        <v>97.18</v>
      </c>
      <c r="M120" s="59">
        <v>93.56</v>
      </c>
      <c r="N120" s="59">
        <v>96.04</v>
      </c>
      <c r="O120" s="150">
        <v>97.8</v>
      </c>
      <c r="P120" s="149">
        <v>0.18</v>
      </c>
      <c r="Q120" s="59">
        <v>0.01</v>
      </c>
      <c r="R120" s="59">
        <v>0.15</v>
      </c>
      <c r="S120" s="59">
        <v>0.12</v>
      </c>
      <c r="T120" s="59">
        <v>0.36</v>
      </c>
      <c r="U120" s="59">
        <v>-0.01</v>
      </c>
      <c r="V120" s="59">
        <v>0.16</v>
      </c>
      <c r="W120" s="59">
        <v>0.2</v>
      </c>
      <c r="X120" s="59">
        <v>0.1</v>
      </c>
      <c r="Y120" s="59">
        <v>0.55000000000000004</v>
      </c>
      <c r="Z120" s="59">
        <v>0</v>
      </c>
      <c r="AA120" s="59">
        <v>0.18</v>
      </c>
      <c r="AB120" s="150">
        <v>0.17</v>
      </c>
      <c r="AC120" s="149">
        <v>3.6945548276232358</v>
      </c>
      <c r="AD120" s="59">
        <v>0.39</v>
      </c>
      <c r="AE120" s="59">
        <v>11.97</v>
      </c>
      <c r="AF120" s="59">
        <v>1.85</v>
      </c>
      <c r="AG120" s="59">
        <v>4.46</v>
      </c>
      <c r="AH120" s="59">
        <v>3.79</v>
      </c>
      <c r="AI120" s="59">
        <v>5.77</v>
      </c>
      <c r="AJ120" s="59">
        <v>3.57</v>
      </c>
      <c r="AK120" s="59">
        <v>5.16</v>
      </c>
      <c r="AL120" s="59">
        <v>3.75</v>
      </c>
      <c r="AM120" s="59">
        <v>7.89</v>
      </c>
      <c r="AN120" s="59">
        <v>4.7699999999999996</v>
      </c>
      <c r="AO120" s="150">
        <v>4.42</v>
      </c>
      <c r="AP120" s="149">
        <v>4.1194866817642435</v>
      </c>
      <c r="AQ120" s="59">
        <v>1.1100000000000001</v>
      </c>
      <c r="AR120" s="59">
        <v>12.13</v>
      </c>
      <c r="AS120" s="59">
        <v>1.94</v>
      </c>
      <c r="AT120" s="59">
        <v>4.7300000000000004</v>
      </c>
      <c r="AU120" s="59">
        <v>4.05</v>
      </c>
      <c r="AV120" s="59">
        <v>6.03</v>
      </c>
      <c r="AW120" s="59">
        <v>3.87</v>
      </c>
      <c r="AX120" s="59">
        <v>5.34</v>
      </c>
      <c r="AY120" s="59">
        <v>4.7</v>
      </c>
      <c r="AZ120" s="59">
        <v>7.89</v>
      </c>
      <c r="BA120" s="59">
        <v>5.75</v>
      </c>
      <c r="BB120" s="150">
        <v>4.78</v>
      </c>
    </row>
    <row r="121" spans="1:54" x14ac:dyDescent="0.25">
      <c r="A121" s="484"/>
      <c r="B121" s="102" t="s">
        <v>66</v>
      </c>
      <c r="C121" s="150">
        <v>96.92</v>
      </c>
      <c r="D121" s="149">
        <v>98.17</v>
      </c>
      <c r="E121" s="59">
        <v>95.85</v>
      </c>
      <c r="F121" s="59">
        <v>99.7</v>
      </c>
      <c r="G121" s="59">
        <v>95.64</v>
      </c>
      <c r="H121" s="59">
        <v>98.15</v>
      </c>
      <c r="I121" s="59">
        <v>96.28</v>
      </c>
      <c r="J121" s="59">
        <v>96.41</v>
      </c>
      <c r="K121" s="59">
        <v>99.72</v>
      </c>
      <c r="L121" s="59">
        <v>100.3</v>
      </c>
      <c r="M121" s="59">
        <v>93.56</v>
      </c>
      <c r="N121" s="59">
        <v>96.45</v>
      </c>
      <c r="O121" s="150">
        <v>97.88</v>
      </c>
      <c r="P121" s="149">
        <v>0.38</v>
      </c>
      <c r="Q121" s="59">
        <v>0.09</v>
      </c>
      <c r="R121" s="59">
        <v>0.18</v>
      </c>
      <c r="S121" s="59">
        <v>0</v>
      </c>
      <c r="T121" s="59">
        <v>0.13</v>
      </c>
      <c r="U121" s="59">
        <v>0.2</v>
      </c>
      <c r="V121" s="59">
        <v>0.19</v>
      </c>
      <c r="W121" s="59">
        <v>0.89</v>
      </c>
      <c r="X121" s="59">
        <v>1.2</v>
      </c>
      <c r="Y121" s="59">
        <v>3.22</v>
      </c>
      <c r="Z121" s="59">
        <v>0</v>
      </c>
      <c r="AA121" s="59">
        <v>0.42</v>
      </c>
      <c r="AB121" s="150">
        <v>0.08</v>
      </c>
      <c r="AC121" s="149">
        <v>4.0919342712920184</v>
      </c>
      <c r="AD121" s="59">
        <v>0.48</v>
      </c>
      <c r="AE121" s="59">
        <v>12.18</v>
      </c>
      <c r="AF121" s="59">
        <v>1.85</v>
      </c>
      <c r="AG121" s="59">
        <v>4.59</v>
      </c>
      <c r="AH121" s="59">
        <v>3.99</v>
      </c>
      <c r="AI121" s="59">
        <v>5.97</v>
      </c>
      <c r="AJ121" s="59">
        <v>4.5</v>
      </c>
      <c r="AK121" s="59">
        <v>6.43</v>
      </c>
      <c r="AL121" s="59">
        <v>7.09</v>
      </c>
      <c r="AM121" s="59">
        <v>7.89</v>
      </c>
      <c r="AN121" s="59">
        <v>5.21</v>
      </c>
      <c r="AO121" s="150">
        <v>4.5</v>
      </c>
      <c r="AP121" s="149">
        <v>4.0919342712920184</v>
      </c>
      <c r="AQ121" s="59">
        <v>0.48</v>
      </c>
      <c r="AR121" s="59">
        <v>12.18</v>
      </c>
      <c r="AS121" s="59">
        <v>1.85</v>
      </c>
      <c r="AT121" s="59">
        <v>4.59</v>
      </c>
      <c r="AU121" s="59">
        <v>3.99</v>
      </c>
      <c r="AV121" s="59">
        <v>5.97</v>
      </c>
      <c r="AW121" s="59">
        <v>4.5</v>
      </c>
      <c r="AX121" s="59">
        <v>6.43</v>
      </c>
      <c r="AY121" s="59">
        <v>7.09</v>
      </c>
      <c r="AZ121" s="59">
        <v>7.89</v>
      </c>
      <c r="BA121" s="59">
        <v>5.21</v>
      </c>
      <c r="BB121" s="150">
        <v>4.5</v>
      </c>
    </row>
    <row r="122" spans="1:54" x14ac:dyDescent="0.25">
      <c r="A122" s="482">
        <v>2018</v>
      </c>
      <c r="B122" s="268" t="s">
        <v>55</v>
      </c>
      <c r="C122" s="243">
        <v>97.53</v>
      </c>
      <c r="D122" s="241">
        <v>99.34</v>
      </c>
      <c r="E122" s="242">
        <v>96.6</v>
      </c>
      <c r="F122" s="242">
        <v>99.74</v>
      </c>
      <c r="G122" s="242">
        <v>95.93</v>
      </c>
      <c r="H122" s="242">
        <v>98.59</v>
      </c>
      <c r="I122" s="242">
        <v>97.02</v>
      </c>
      <c r="J122" s="242">
        <v>97.08</v>
      </c>
      <c r="K122" s="242">
        <v>99.76</v>
      </c>
      <c r="L122" s="242">
        <v>100.63</v>
      </c>
      <c r="M122" s="242">
        <v>93.56</v>
      </c>
      <c r="N122" s="242">
        <v>97.63</v>
      </c>
      <c r="O122" s="243">
        <v>98.49</v>
      </c>
      <c r="P122" s="241">
        <v>0.63</v>
      </c>
      <c r="Q122" s="242">
        <v>1.19</v>
      </c>
      <c r="R122" s="242">
        <v>0.78</v>
      </c>
      <c r="S122" s="242">
        <v>0.05</v>
      </c>
      <c r="T122" s="242">
        <v>0.3</v>
      </c>
      <c r="U122" s="242">
        <v>0.45</v>
      </c>
      <c r="V122" s="242">
        <v>0.76</v>
      </c>
      <c r="W122" s="242">
        <v>0.7</v>
      </c>
      <c r="X122" s="242">
        <v>0.04</v>
      </c>
      <c r="Y122" s="242">
        <v>0.32</v>
      </c>
      <c r="Z122" s="242">
        <v>0</v>
      </c>
      <c r="AA122" s="242">
        <v>1.22</v>
      </c>
      <c r="AB122" s="243">
        <v>0.63</v>
      </c>
      <c r="AC122" s="241">
        <v>0.62938505984317317</v>
      </c>
      <c r="AD122" s="242">
        <v>1.19</v>
      </c>
      <c r="AE122" s="242">
        <v>0.78</v>
      </c>
      <c r="AF122" s="242">
        <v>0.05</v>
      </c>
      <c r="AG122" s="242">
        <v>0.3</v>
      </c>
      <c r="AH122" s="242">
        <v>0.45</v>
      </c>
      <c r="AI122" s="242">
        <v>0.76</v>
      </c>
      <c r="AJ122" s="242">
        <v>0.7</v>
      </c>
      <c r="AK122" s="242">
        <v>0.04</v>
      </c>
      <c r="AL122" s="242">
        <v>0.32</v>
      </c>
      <c r="AM122" s="242">
        <v>0</v>
      </c>
      <c r="AN122" s="242">
        <v>1.22</v>
      </c>
      <c r="AO122" s="243">
        <v>0.63</v>
      </c>
      <c r="AP122" s="241">
        <v>3.678112044222388</v>
      </c>
      <c r="AQ122" s="242">
        <v>0.37</v>
      </c>
      <c r="AR122" s="242">
        <v>11.3</v>
      </c>
      <c r="AS122" s="242">
        <v>1.75</v>
      </c>
      <c r="AT122" s="242">
        <v>4.22</v>
      </c>
      <c r="AU122" s="242">
        <v>3.42</v>
      </c>
      <c r="AV122" s="242">
        <v>6.01</v>
      </c>
      <c r="AW122" s="242">
        <v>4.26</v>
      </c>
      <c r="AX122" s="242">
        <v>4.8099999999999996</v>
      </c>
      <c r="AY122" s="242">
        <v>6.47</v>
      </c>
      <c r="AZ122" s="242">
        <v>7.89</v>
      </c>
      <c r="BA122" s="242">
        <v>4.05</v>
      </c>
      <c r="BB122" s="243">
        <v>3.96</v>
      </c>
    </row>
    <row r="123" spans="1:54" x14ac:dyDescent="0.25">
      <c r="A123" s="483"/>
      <c r="B123" s="102" t="s">
        <v>56</v>
      </c>
      <c r="C123" s="150">
        <v>98.22</v>
      </c>
      <c r="D123" s="149">
        <v>99.35</v>
      </c>
      <c r="E123" s="59">
        <v>97.72</v>
      </c>
      <c r="F123" s="59">
        <v>99.77</v>
      </c>
      <c r="G123" s="59">
        <v>96.28</v>
      </c>
      <c r="H123" s="59">
        <v>98.98</v>
      </c>
      <c r="I123" s="59">
        <v>97.87</v>
      </c>
      <c r="J123" s="59">
        <v>98.08</v>
      </c>
      <c r="K123" s="59">
        <v>99.99</v>
      </c>
      <c r="L123" s="59">
        <v>99.57</v>
      </c>
      <c r="M123" s="59">
        <v>99.58</v>
      </c>
      <c r="N123" s="59">
        <v>98.11</v>
      </c>
      <c r="O123" s="150">
        <v>98.92</v>
      </c>
      <c r="P123" s="149">
        <v>0.71</v>
      </c>
      <c r="Q123" s="59">
        <v>0.01</v>
      </c>
      <c r="R123" s="59">
        <v>1.1599999999999999</v>
      </c>
      <c r="S123" s="59">
        <v>0.03</v>
      </c>
      <c r="T123" s="59">
        <v>0.38</v>
      </c>
      <c r="U123" s="59">
        <v>0.4</v>
      </c>
      <c r="V123" s="59">
        <v>0.88</v>
      </c>
      <c r="W123" s="59">
        <v>1.03</v>
      </c>
      <c r="X123" s="59">
        <v>0.23</v>
      </c>
      <c r="Y123" s="59">
        <v>-1.05</v>
      </c>
      <c r="Z123" s="59">
        <v>6.43</v>
      </c>
      <c r="AA123" s="59">
        <v>0.5</v>
      </c>
      <c r="AB123" s="150">
        <v>0.44</v>
      </c>
      <c r="AC123" s="149">
        <v>1.3413124226165962</v>
      </c>
      <c r="AD123" s="59">
        <v>1.2</v>
      </c>
      <c r="AE123" s="59">
        <v>1.95</v>
      </c>
      <c r="AF123" s="59">
        <v>0.08</v>
      </c>
      <c r="AG123" s="59">
        <v>0.68</v>
      </c>
      <c r="AH123" s="59">
        <v>0.85</v>
      </c>
      <c r="AI123" s="59">
        <v>1.65</v>
      </c>
      <c r="AJ123" s="59">
        <v>1.74</v>
      </c>
      <c r="AK123" s="59">
        <v>0.27</v>
      </c>
      <c r="AL123" s="59">
        <v>-0.73</v>
      </c>
      <c r="AM123" s="59">
        <v>6.43</v>
      </c>
      <c r="AN123" s="59">
        <v>1.73</v>
      </c>
      <c r="AO123" s="150">
        <v>1.07</v>
      </c>
      <c r="AP123" s="149">
        <v>3.3785917271866026</v>
      </c>
      <c r="AQ123" s="59">
        <v>-0.19</v>
      </c>
      <c r="AR123" s="59">
        <v>8.89</v>
      </c>
      <c r="AS123" s="59">
        <v>1.3</v>
      </c>
      <c r="AT123" s="59">
        <v>4.2699999999999996</v>
      </c>
      <c r="AU123" s="59">
        <v>2.88</v>
      </c>
      <c r="AV123" s="59">
        <v>5.69</v>
      </c>
      <c r="AW123" s="59">
        <v>4.91</v>
      </c>
      <c r="AX123" s="59">
        <v>3.35</v>
      </c>
      <c r="AY123" s="59">
        <v>5.51</v>
      </c>
      <c r="AZ123" s="59">
        <v>6.9</v>
      </c>
      <c r="BA123" s="59">
        <v>3.51</v>
      </c>
      <c r="BB123" s="150">
        <v>3.26</v>
      </c>
    </row>
    <row r="124" spans="1:54" x14ac:dyDescent="0.25">
      <c r="A124" s="483"/>
      <c r="B124" s="102" t="s">
        <v>57</v>
      </c>
      <c r="C124" s="150">
        <v>98.45</v>
      </c>
      <c r="D124" s="149">
        <v>99.37</v>
      </c>
      <c r="E124" s="59">
        <v>98.2</v>
      </c>
      <c r="F124" s="59">
        <v>99.74</v>
      </c>
      <c r="G124" s="59">
        <v>96.7</v>
      </c>
      <c r="H124" s="59">
        <v>99.2</v>
      </c>
      <c r="I124" s="59">
        <v>98.61</v>
      </c>
      <c r="J124" s="59">
        <v>98.41</v>
      </c>
      <c r="K124" s="59">
        <v>99.99</v>
      </c>
      <c r="L124" s="59">
        <v>99.27</v>
      </c>
      <c r="M124" s="59">
        <v>99.6</v>
      </c>
      <c r="N124" s="59">
        <v>98.54</v>
      </c>
      <c r="O124" s="150">
        <v>99.14</v>
      </c>
      <c r="P124" s="149">
        <v>0.24</v>
      </c>
      <c r="Q124" s="59">
        <v>0.02</v>
      </c>
      <c r="R124" s="59">
        <v>0.5</v>
      </c>
      <c r="S124" s="59">
        <v>-0.03</v>
      </c>
      <c r="T124" s="59">
        <v>0.44</v>
      </c>
      <c r="U124" s="59">
        <v>0.22</v>
      </c>
      <c r="V124" s="59">
        <v>0.75</v>
      </c>
      <c r="W124" s="59">
        <v>0.34</v>
      </c>
      <c r="X124" s="59">
        <v>0</v>
      </c>
      <c r="Y124" s="59">
        <v>-0.31</v>
      </c>
      <c r="Z124" s="59">
        <v>0.03</v>
      </c>
      <c r="AA124" s="59">
        <v>0.44</v>
      </c>
      <c r="AB124" s="150">
        <v>0.22</v>
      </c>
      <c r="AC124" s="149">
        <v>1.5786215435410753</v>
      </c>
      <c r="AD124" s="59">
        <v>1.22</v>
      </c>
      <c r="AE124" s="59">
        <v>2.46</v>
      </c>
      <c r="AF124" s="59">
        <v>0.05</v>
      </c>
      <c r="AG124" s="59">
        <v>1.1200000000000001</v>
      </c>
      <c r="AH124" s="59">
        <v>1.07</v>
      </c>
      <c r="AI124" s="59">
        <v>2.42</v>
      </c>
      <c r="AJ124" s="59">
        <v>2.08</v>
      </c>
      <c r="AK124" s="59">
        <v>0.27</v>
      </c>
      <c r="AL124" s="59">
        <v>-1.03</v>
      </c>
      <c r="AM124" s="59">
        <v>6.46</v>
      </c>
      <c r="AN124" s="59">
        <v>2.17</v>
      </c>
      <c r="AO124" s="150">
        <v>1.29</v>
      </c>
      <c r="AP124" s="149">
        <v>3.1322019694112839</v>
      </c>
      <c r="AQ124" s="59">
        <v>-0.06</v>
      </c>
      <c r="AR124" s="59">
        <v>6.15</v>
      </c>
      <c r="AS124" s="59">
        <v>0.93</v>
      </c>
      <c r="AT124" s="59">
        <v>4.18</v>
      </c>
      <c r="AU124" s="59">
        <v>2.5099999999999998</v>
      </c>
      <c r="AV124" s="59">
        <v>5.29</v>
      </c>
      <c r="AW124" s="59">
        <v>4.66</v>
      </c>
      <c r="AX124" s="59">
        <v>1.79</v>
      </c>
      <c r="AY124" s="59">
        <v>4.7300000000000004</v>
      </c>
      <c r="AZ124" s="59">
        <v>6.9</v>
      </c>
      <c r="BA124" s="59">
        <v>3.32</v>
      </c>
      <c r="BB124" s="150">
        <v>2.71</v>
      </c>
    </row>
    <row r="125" spans="1:54" x14ac:dyDescent="0.25">
      <c r="A125" s="483"/>
      <c r="B125" s="102" t="s">
        <v>58</v>
      </c>
      <c r="C125" s="150">
        <v>98.91</v>
      </c>
      <c r="D125" s="149">
        <v>100.23</v>
      </c>
      <c r="E125" s="59">
        <v>98.58</v>
      </c>
      <c r="F125" s="59">
        <v>99.73</v>
      </c>
      <c r="G125" s="59">
        <v>97.59</v>
      </c>
      <c r="H125" s="59">
        <v>99.33</v>
      </c>
      <c r="I125" s="59">
        <v>98.97</v>
      </c>
      <c r="J125" s="59">
        <v>98.5</v>
      </c>
      <c r="K125" s="59">
        <v>99.98</v>
      </c>
      <c r="L125" s="59">
        <v>99.01</v>
      </c>
      <c r="M125" s="59">
        <v>99.61</v>
      </c>
      <c r="N125" s="59">
        <v>98.76</v>
      </c>
      <c r="O125" s="150">
        <v>99.35</v>
      </c>
      <c r="P125" s="149">
        <v>0.46</v>
      </c>
      <c r="Q125" s="59">
        <v>0.86</v>
      </c>
      <c r="R125" s="59">
        <v>0.38</v>
      </c>
      <c r="S125" s="59">
        <v>-0.01</v>
      </c>
      <c r="T125" s="59">
        <v>0.91</v>
      </c>
      <c r="U125" s="59">
        <v>0.14000000000000001</v>
      </c>
      <c r="V125" s="59">
        <v>0.37</v>
      </c>
      <c r="W125" s="59">
        <v>0.09</v>
      </c>
      <c r="X125" s="59">
        <v>0</v>
      </c>
      <c r="Y125" s="59">
        <v>-0.26</v>
      </c>
      <c r="Z125" s="59">
        <v>0</v>
      </c>
      <c r="AA125" s="59">
        <v>0.22</v>
      </c>
      <c r="AB125" s="150">
        <v>0.21</v>
      </c>
      <c r="AC125" s="149">
        <v>2.0532397853900051</v>
      </c>
      <c r="AD125" s="59">
        <v>2.1</v>
      </c>
      <c r="AE125" s="59">
        <v>2.85</v>
      </c>
      <c r="AF125" s="59">
        <v>0.04</v>
      </c>
      <c r="AG125" s="59">
        <v>2.04</v>
      </c>
      <c r="AH125" s="59">
        <v>1.21</v>
      </c>
      <c r="AI125" s="59">
        <v>2.79</v>
      </c>
      <c r="AJ125" s="59">
        <v>2.17</v>
      </c>
      <c r="AK125" s="59">
        <v>0.27</v>
      </c>
      <c r="AL125" s="59">
        <v>-1.29</v>
      </c>
      <c r="AM125" s="59">
        <v>6.47</v>
      </c>
      <c r="AN125" s="59">
        <v>2.4</v>
      </c>
      <c r="AO125" s="150">
        <v>1.5</v>
      </c>
      <c r="AP125" s="149">
        <v>3.1279324366593642</v>
      </c>
      <c r="AQ125" s="59">
        <v>0.68</v>
      </c>
      <c r="AR125" s="59">
        <v>5.41</v>
      </c>
      <c r="AS125" s="59">
        <v>0.54</v>
      </c>
      <c r="AT125" s="59">
        <v>4.41</v>
      </c>
      <c r="AU125" s="59">
        <v>2.06</v>
      </c>
      <c r="AV125" s="59">
        <v>4.8499999999999996</v>
      </c>
      <c r="AW125" s="59">
        <v>3.72</v>
      </c>
      <c r="AX125" s="59">
        <v>1.51</v>
      </c>
      <c r="AY125" s="59">
        <v>4.22</v>
      </c>
      <c r="AZ125" s="59">
        <v>6.91</v>
      </c>
      <c r="BA125" s="59">
        <v>3.4</v>
      </c>
      <c r="BB125" s="150">
        <v>2.4700000000000002</v>
      </c>
    </row>
    <row r="126" spans="1:54" x14ac:dyDescent="0.25">
      <c r="A126" s="483"/>
      <c r="B126" s="102" t="s">
        <v>59</v>
      </c>
      <c r="C126" s="150">
        <v>99.16</v>
      </c>
      <c r="D126" s="149">
        <v>100.31</v>
      </c>
      <c r="E126" s="59">
        <v>99.08</v>
      </c>
      <c r="F126" s="59">
        <v>99.71</v>
      </c>
      <c r="G126" s="59">
        <v>98.07</v>
      </c>
      <c r="H126" s="59">
        <v>99.59</v>
      </c>
      <c r="I126" s="59">
        <v>99.07</v>
      </c>
      <c r="J126" s="59">
        <v>98.88</v>
      </c>
      <c r="K126" s="59">
        <v>99.97</v>
      </c>
      <c r="L126" s="59">
        <v>99.52</v>
      </c>
      <c r="M126" s="59">
        <v>99.61</v>
      </c>
      <c r="N126" s="59">
        <v>98.75</v>
      </c>
      <c r="O126" s="150">
        <v>99.65</v>
      </c>
      <c r="P126" s="149">
        <v>0.25</v>
      </c>
      <c r="Q126" s="59">
        <v>0.08</v>
      </c>
      <c r="R126" s="59">
        <v>0.51</v>
      </c>
      <c r="S126" s="59">
        <v>-0.03</v>
      </c>
      <c r="T126" s="59">
        <v>0.49</v>
      </c>
      <c r="U126" s="59">
        <v>0.26</v>
      </c>
      <c r="V126" s="59">
        <v>0.1</v>
      </c>
      <c r="W126" s="59">
        <v>0.38</v>
      </c>
      <c r="X126" s="59">
        <v>-0.01</v>
      </c>
      <c r="Y126" s="59">
        <v>0.52</v>
      </c>
      <c r="Z126" s="59">
        <v>0</v>
      </c>
      <c r="AA126" s="59">
        <v>-0.01</v>
      </c>
      <c r="AB126" s="150">
        <v>0.31</v>
      </c>
      <c r="AC126" s="149">
        <v>2.3111844820470395</v>
      </c>
      <c r="AD126" s="59">
        <v>2.1800000000000002</v>
      </c>
      <c r="AE126" s="59">
        <v>3.37</v>
      </c>
      <c r="AF126" s="59">
        <v>0.01</v>
      </c>
      <c r="AG126" s="59">
        <v>2.54</v>
      </c>
      <c r="AH126" s="59">
        <v>1.47</v>
      </c>
      <c r="AI126" s="59">
        <v>2.89</v>
      </c>
      <c r="AJ126" s="59">
        <v>2.56</v>
      </c>
      <c r="AK126" s="59">
        <v>0.25</v>
      </c>
      <c r="AL126" s="59">
        <v>-0.78</v>
      </c>
      <c r="AM126" s="59">
        <v>6.47</v>
      </c>
      <c r="AN126" s="59">
        <v>2.39</v>
      </c>
      <c r="AO126" s="150">
        <v>1.81</v>
      </c>
      <c r="AP126" s="149">
        <v>3.1627132750728322</v>
      </c>
      <c r="AQ126" s="59">
        <v>0.78</v>
      </c>
      <c r="AR126" s="59">
        <v>5.32</v>
      </c>
      <c r="AS126" s="59">
        <v>0.36</v>
      </c>
      <c r="AT126" s="59">
        <v>4.3899999999999997</v>
      </c>
      <c r="AU126" s="59">
        <v>1.96</v>
      </c>
      <c r="AV126" s="59">
        <v>4.42</v>
      </c>
      <c r="AW126" s="59">
        <v>3.91</v>
      </c>
      <c r="AX126" s="59">
        <v>1.54</v>
      </c>
      <c r="AY126" s="59">
        <v>4.8499999999999996</v>
      </c>
      <c r="AZ126" s="59">
        <v>6.91</v>
      </c>
      <c r="BA126" s="59">
        <v>3.12</v>
      </c>
      <c r="BB126" s="150">
        <v>2.66</v>
      </c>
    </row>
    <row r="127" spans="1:54" x14ac:dyDescent="0.25">
      <c r="A127" s="483"/>
      <c r="B127" s="102" t="s">
        <v>60</v>
      </c>
      <c r="C127" s="150">
        <v>99.31</v>
      </c>
      <c r="D127" s="149">
        <v>100.27</v>
      </c>
      <c r="E127" s="59">
        <v>99.23</v>
      </c>
      <c r="F127" s="59">
        <v>99.78</v>
      </c>
      <c r="G127" s="59">
        <v>98.13</v>
      </c>
      <c r="H127" s="59">
        <v>99.7</v>
      </c>
      <c r="I127" s="59">
        <v>99.3</v>
      </c>
      <c r="J127" s="59">
        <v>99.21</v>
      </c>
      <c r="K127" s="59">
        <v>101.66</v>
      </c>
      <c r="L127" s="59">
        <v>99.56</v>
      </c>
      <c r="M127" s="59">
        <v>99.61</v>
      </c>
      <c r="N127" s="59">
        <v>98.92</v>
      </c>
      <c r="O127" s="150">
        <v>99.79</v>
      </c>
      <c r="P127" s="149">
        <v>0.15</v>
      </c>
      <c r="Q127" s="59">
        <v>-0.04</v>
      </c>
      <c r="R127" s="59">
        <v>0.15</v>
      </c>
      <c r="S127" s="59">
        <v>7.0000000000000007E-2</v>
      </c>
      <c r="T127" s="59">
        <v>7.0000000000000007E-2</v>
      </c>
      <c r="U127" s="59">
        <v>0.11</v>
      </c>
      <c r="V127" s="59">
        <v>0.24</v>
      </c>
      <c r="W127" s="59">
        <v>0.34</v>
      </c>
      <c r="X127" s="59">
        <v>1.69</v>
      </c>
      <c r="Y127" s="59">
        <v>0.04</v>
      </c>
      <c r="Z127" s="59">
        <v>0</v>
      </c>
      <c r="AA127" s="59">
        <v>0.16</v>
      </c>
      <c r="AB127" s="150">
        <v>0.14000000000000001</v>
      </c>
      <c r="AC127" s="149">
        <v>2.4659513000412829</v>
      </c>
      <c r="AD127" s="59">
        <v>2.14</v>
      </c>
      <c r="AE127" s="59">
        <v>3.52</v>
      </c>
      <c r="AF127" s="59">
        <v>0.08</v>
      </c>
      <c r="AG127" s="59">
        <v>2.61</v>
      </c>
      <c r="AH127" s="59">
        <v>1.59</v>
      </c>
      <c r="AI127" s="59">
        <v>3.14</v>
      </c>
      <c r="AJ127" s="59">
        <v>2.91</v>
      </c>
      <c r="AK127" s="59">
        <v>1.95</v>
      </c>
      <c r="AL127" s="59">
        <v>-0.74</v>
      </c>
      <c r="AM127" s="59">
        <v>6.47</v>
      </c>
      <c r="AN127" s="59">
        <v>2.56</v>
      </c>
      <c r="AO127" s="150">
        <v>1.95</v>
      </c>
      <c r="AP127" s="149">
        <v>3.2006650732619732</v>
      </c>
      <c r="AQ127" s="59">
        <v>1.1100000000000001</v>
      </c>
      <c r="AR127" s="59">
        <v>5.08</v>
      </c>
      <c r="AS127" s="59">
        <v>0.26</v>
      </c>
      <c r="AT127" s="59">
        <v>4.21</v>
      </c>
      <c r="AU127" s="59">
        <v>1.83</v>
      </c>
      <c r="AV127" s="59">
        <v>4.3099999999999996</v>
      </c>
      <c r="AW127" s="59">
        <v>4.24</v>
      </c>
      <c r="AX127" s="59">
        <v>3.3</v>
      </c>
      <c r="AY127" s="59">
        <v>2.54</v>
      </c>
      <c r="AZ127" s="59">
        <v>6.91</v>
      </c>
      <c r="BA127" s="59">
        <v>3.13</v>
      </c>
      <c r="BB127" s="150">
        <v>2.7</v>
      </c>
    </row>
    <row r="128" spans="1:54" x14ac:dyDescent="0.25">
      <c r="A128" s="483"/>
      <c r="B128" s="102" t="s">
        <v>61</v>
      </c>
      <c r="C128" s="150">
        <v>99.18</v>
      </c>
      <c r="D128" s="149">
        <v>99.4</v>
      </c>
      <c r="E128" s="59">
        <v>99.27</v>
      </c>
      <c r="F128" s="59">
        <v>99.73</v>
      </c>
      <c r="G128" s="59">
        <v>98.44</v>
      </c>
      <c r="H128" s="59">
        <v>99.67</v>
      </c>
      <c r="I128" s="59">
        <v>99.49</v>
      </c>
      <c r="J128" s="59">
        <v>99.29</v>
      </c>
      <c r="K128" s="59">
        <v>100.24</v>
      </c>
      <c r="L128" s="59">
        <v>99.24</v>
      </c>
      <c r="M128" s="59">
        <v>99.61</v>
      </c>
      <c r="N128" s="59">
        <v>99.03</v>
      </c>
      <c r="O128" s="150">
        <v>99.82</v>
      </c>
      <c r="P128" s="149">
        <v>-0.13</v>
      </c>
      <c r="Q128" s="59">
        <v>-0.87</v>
      </c>
      <c r="R128" s="59">
        <v>0.05</v>
      </c>
      <c r="S128" s="59">
        <v>-0.05</v>
      </c>
      <c r="T128" s="59">
        <v>0.31</v>
      </c>
      <c r="U128" s="59">
        <v>-0.03</v>
      </c>
      <c r="V128" s="59">
        <v>0.19</v>
      </c>
      <c r="W128" s="59">
        <v>0.08</v>
      </c>
      <c r="X128" s="59">
        <v>-1.4</v>
      </c>
      <c r="Y128" s="59">
        <v>-0.32</v>
      </c>
      <c r="Z128" s="59">
        <v>0</v>
      </c>
      <c r="AA128" s="59">
        <v>0.11</v>
      </c>
      <c r="AB128" s="150">
        <v>0.03</v>
      </c>
      <c r="AC128" s="149">
        <v>2.3318200577796091</v>
      </c>
      <c r="AD128" s="59">
        <v>1.26</v>
      </c>
      <c r="AE128" s="59">
        <v>3.57</v>
      </c>
      <c r="AF128" s="59">
        <v>0.03</v>
      </c>
      <c r="AG128" s="59">
        <v>2.93</v>
      </c>
      <c r="AH128" s="59">
        <v>1.56</v>
      </c>
      <c r="AI128" s="59">
        <v>3.33</v>
      </c>
      <c r="AJ128" s="59">
        <v>2.99</v>
      </c>
      <c r="AK128" s="59">
        <v>0.52</v>
      </c>
      <c r="AL128" s="59">
        <v>-1.06</v>
      </c>
      <c r="AM128" s="59">
        <v>6.47</v>
      </c>
      <c r="AN128" s="59">
        <v>2.67</v>
      </c>
      <c r="AO128" s="150">
        <v>1.98</v>
      </c>
      <c r="AP128" s="149">
        <v>3.1191515907673164</v>
      </c>
      <c r="AQ128" s="59">
        <v>0.3</v>
      </c>
      <c r="AR128" s="59">
        <v>4.79</v>
      </c>
      <c r="AS128" s="59">
        <v>0.14000000000000001</v>
      </c>
      <c r="AT128" s="59">
        <v>4.67</v>
      </c>
      <c r="AU128" s="59">
        <v>1.75</v>
      </c>
      <c r="AV128" s="59">
        <v>4.25</v>
      </c>
      <c r="AW128" s="59">
        <v>4.33</v>
      </c>
      <c r="AX128" s="59">
        <v>1.85</v>
      </c>
      <c r="AY128" s="59">
        <v>2.89</v>
      </c>
      <c r="AZ128" s="59">
        <v>6.91</v>
      </c>
      <c r="BA128" s="59">
        <v>3.3</v>
      </c>
      <c r="BB128" s="150">
        <v>2.57</v>
      </c>
    </row>
    <row r="129" spans="1:55" x14ac:dyDescent="0.25">
      <c r="A129" s="483"/>
      <c r="B129" s="102" t="s">
        <v>62</v>
      </c>
      <c r="C129" s="150">
        <v>99.3</v>
      </c>
      <c r="D129" s="149">
        <v>99.42</v>
      </c>
      <c r="E129" s="59">
        <v>99.37</v>
      </c>
      <c r="F129" s="59">
        <v>99.79</v>
      </c>
      <c r="G129" s="59">
        <v>98.83</v>
      </c>
      <c r="H129" s="59">
        <v>99.78</v>
      </c>
      <c r="I129" s="59">
        <v>99.65</v>
      </c>
      <c r="J129" s="59">
        <v>99.35</v>
      </c>
      <c r="K129" s="59">
        <v>100.06</v>
      </c>
      <c r="L129" s="59">
        <v>98.77</v>
      </c>
      <c r="M129" s="59">
        <v>99.7</v>
      </c>
      <c r="N129" s="59">
        <v>99.1</v>
      </c>
      <c r="O129" s="150">
        <v>99.85</v>
      </c>
      <c r="P129" s="149">
        <v>0.12</v>
      </c>
      <c r="Q129" s="59">
        <v>0.02</v>
      </c>
      <c r="R129" s="59">
        <v>0.1</v>
      </c>
      <c r="S129" s="59">
        <v>7.0000000000000007E-2</v>
      </c>
      <c r="T129" s="59">
        <v>0.4</v>
      </c>
      <c r="U129" s="59">
        <v>0.1</v>
      </c>
      <c r="V129" s="59">
        <v>0.16</v>
      </c>
      <c r="W129" s="59">
        <v>0.06</v>
      </c>
      <c r="X129" s="59">
        <v>-0.18</v>
      </c>
      <c r="Y129" s="59">
        <v>-0.48</v>
      </c>
      <c r="Z129" s="59">
        <v>0.09</v>
      </c>
      <c r="AA129" s="59">
        <v>7.0000000000000007E-2</v>
      </c>
      <c r="AB129" s="150">
        <v>0.03</v>
      </c>
      <c r="AC129" s="149">
        <v>2.4556335121749981</v>
      </c>
      <c r="AD129" s="59">
        <v>1.27</v>
      </c>
      <c r="AE129" s="59">
        <v>3.68</v>
      </c>
      <c r="AF129" s="59">
        <v>0.1</v>
      </c>
      <c r="AG129" s="59">
        <v>3.34</v>
      </c>
      <c r="AH129" s="59">
        <v>1.66</v>
      </c>
      <c r="AI129" s="59">
        <v>3.5</v>
      </c>
      <c r="AJ129" s="59">
        <v>3.05</v>
      </c>
      <c r="AK129" s="59">
        <v>0.34</v>
      </c>
      <c r="AL129" s="59">
        <v>-1.53</v>
      </c>
      <c r="AM129" s="59">
        <v>6.57</v>
      </c>
      <c r="AN129" s="59">
        <v>2.75</v>
      </c>
      <c r="AO129" s="150">
        <v>2.0099999999999998</v>
      </c>
      <c r="AP129" s="149">
        <v>3.0938538205980137</v>
      </c>
      <c r="AQ129" s="59">
        <v>0.39</v>
      </c>
      <c r="AR129" s="59">
        <v>4.55</v>
      </c>
      <c r="AS129" s="59">
        <v>0.25</v>
      </c>
      <c r="AT129" s="59">
        <v>4.55</v>
      </c>
      <c r="AU129" s="59">
        <v>1.82</v>
      </c>
      <c r="AV129" s="59">
        <v>4.21</v>
      </c>
      <c r="AW129" s="59">
        <v>4.3600000000000003</v>
      </c>
      <c r="AX129" s="59">
        <v>1.69</v>
      </c>
      <c r="AY129" s="59">
        <v>2.31</v>
      </c>
      <c r="AZ129" s="59">
        <v>6.86</v>
      </c>
      <c r="BA129" s="59">
        <v>3.46</v>
      </c>
      <c r="BB129" s="150">
        <v>2.4700000000000002</v>
      </c>
      <c r="BC129" s="91"/>
    </row>
    <row r="130" spans="1:55" x14ac:dyDescent="0.25">
      <c r="A130" s="483"/>
      <c r="B130" s="102" t="s">
        <v>63</v>
      </c>
      <c r="C130" s="150">
        <v>99.47</v>
      </c>
      <c r="D130" s="149">
        <v>99.82</v>
      </c>
      <c r="E130" s="59">
        <v>99.51</v>
      </c>
      <c r="F130" s="59">
        <v>99.73</v>
      </c>
      <c r="G130" s="59">
        <v>99.03</v>
      </c>
      <c r="H130" s="59">
        <v>99.86</v>
      </c>
      <c r="I130" s="59">
        <v>99.86</v>
      </c>
      <c r="J130" s="59">
        <v>99.35</v>
      </c>
      <c r="K130" s="59">
        <v>100.09</v>
      </c>
      <c r="L130" s="59">
        <v>98.72</v>
      </c>
      <c r="M130" s="59">
        <v>100</v>
      </c>
      <c r="N130" s="59">
        <v>99.16</v>
      </c>
      <c r="O130" s="150">
        <v>99.9</v>
      </c>
      <c r="P130" s="149">
        <v>0.16</v>
      </c>
      <c r="Q130" s="59">
        <v>0.4</v>
      </c>
      <c r="R130" s="59">
        <v>0.13</v>
      </c>
      <c r="S130" s="59">
        <v>-0.06</v>
      </c>
      <c r="T130" s="59">
        <v>0.2</v>
      </c>
      <c r="U130" s="59">
        <v>0.08</v>
      </c>
      <c r="V130" s="59">
        <v>0.22</v>
      </c>
      <c r="W130" s="59">
        <v>0</v>
      </c>
      <c r="X130" s="59">
        <v>0.03</v>
      </c>
      <c r="Y130" s="59">
        <v>-0.05</v>
      </c>
      <c r="Z130" s="59">
        <v>0.3</v>
      </c>
      <c r="AA130" s="59">
        <v>0.06</v>
      </c>
      <c r="AB130" s="150">
        <v>0.05</v>
      </c>
      <c r="AC130" s="149">
        <v>2.6310359059017685</v>
      </c>
      <c r="AD130" s="59">
        <v>1.68</v>
      </c>
      <c r="AE130" s="59">
        <v>3.82</v>
      </c>
      <c r="AF130" s="59">
        <v>0.04</v>
      </c>
      <c r="AG130" s="59">
        <v>3.55</v>
      </c>
      <c r="AH130" s="59">
        <v>1.74</v>
      </c>
      <c r="AI130" s="59">
        <v>3.72</v>
      </c>
      <c r="AJ130" s="59">
        <v>3.05</v>
      </c>
      <c r="AK130" s="59">
        <v>0.37</v>
      </c>
      <c r="AL130" s="59">
        <v>-1.58</v>
      </c>
      <c r="AM130" s="59">
        <v>6.89</v>
      </c>
      <c r="AN130" s="59">
        <v>2.81</v>
      </c>
      <c r="AO130" s="150">
        <v>2.0699999999999998</v>
      </c>
      <c r="AP130" s="149">
        <v>3.2274802822747972</v>
      </c>
      <c r="AQ130" s="59">
        <v>1.47</v>
      </c>
      <c r="AR130" s="59">
        <v>4.24</v>
      </c>
      <c r="AS130" s="59">
        <v>0.1</v>
      </c>
      <c r="AT130" s="59">
        <v>4.33</v>
      </c>
      <c r="AU130" s="59">
        <v>1.85</v>
      </c>
      <c r="AV130" s="59">
        <v>4.3099999999999996</v>
      </c>
      <c r="AW130" s="59">
        <v>4.2</v>
      </c>
      <c r="AX130" s="59">
        <v>1.67</v>
      </c>
      <c r="AY130" s="59">
        <v>2.4</v>
      </c>
      <c r="AZ130" s="59">
        <v>6.89</v>
      </c>
      <c r="BA130" s="59">
        <v>3.32</v>
      </c>
      <c r="BB130" s="150">
        <v>2.41</v>
      </c>
    </row>
    <row r="131" spans="1:55" x14ac:dyDescent="0.25">
      <c r="A131" s="483"/>
      <c r="B131" s="102" t="s">
        <v>64</v>
      </c>
      <c r="C131" s="150">
        <v>99.59</v>
      </c>
      <c r="D131" s="149">
        <v>99.71</v>
      </c>
      <c r="E131" s="59">
        <v>99.68</v>
      </c>
      <c r="F131" s="59">
        <v>99.79</v>
      </c>
      <c r="G131" s="59">
        <v>99.45</v>
      </c>
      <c r="H131" s="59">
        <v>99.86</v>
      </c>
      <c r="I131" s="59">
        <v>99.96</v>
      </c>
      <c r="J131" s="59">
        <v>99.54</v>
      </c>
      <c r="K131" s="59">
        <v>100.04</v>
      </c>
      <c r="L131" s="59">
        <v>98.66</v>
      </c>
      <c r="M131" s="59">
        <v>100</v>
      </c>
      <c r="N131" s="59">
        <v>99.25</v>
      </c>
      <c r="O131" s="150">
        <v>99.76</v>
      </c>
      <c r="P131" s="149">
        <v>0.12</v>
      </c>
      <c r="Q131" s="59">
        <v>-0.1</v>
      </c>
      <c r="R131" s="59">
        <v>0.17</v>
      </c>
      <c r="S131" s="59">
        <v>0.06</v>
      </c>
      <c r="T131" s="59">
        <v>0.43</v>
      </c>
      <c r="U131" s="59">
        <v>0</v>
      </c>
      <c r="V131" s="59">
        <v>0.09</v>
      </c>
      <c r="W131" s="59">
        <v>0.2</v>
      </c>
      <c r="X131" s="59">
        <v>-0.05</v>
      </c>
      <c r="Y131" s="59">
        <v>-0.06</v>
      </c>
      <c r="Z131" s="59">
        <v>0</v>
      </c>
      <c r="AA131" s="59">
        <v>0.08</v>
      </c>
      <c r="AB131" s="150">
        <v>-0.14000000000000001</v>
      </c>
      <c r="AC131" s="149">
        <v>2.7548493602971575</v>
      </c>
      <c r="AD131" s="59">
        <v>1.57</v>
      </c>
      <c r="AE131" s="59">
        <v>3.99</v>
      </c>
      <c r="AF131" s="59">
        <v>0.1</v>
      </c>
      <c r="AG131" s="59">
        <v>3.99</v>
      </c>
      <c r="AH131" s="59">
        <v>1.74</v>
      </c>
      <c r="AI131" s="59">
        <v>3.82</v>
      </c>
      <c r="AJ131" s="59">
        <v>3.25</v>
      </c>
      <c r="AK131" s="59">
        <v>0.32</v>
      </c>
      <c r="AL131" s="59">
        <v>-1.64</v>
      </c>
      <c r="AM131" s="59">
        <v>6.89</v>
      </c>
      <c r="AN131" s="59">
        <v>2.9</v>
      </c>
      <c r="AO131" s="150">
        <v>1.92</v>
      </c>
      <c r="AP131" s="149">
        <v>3.3412887828162354</v>
      </c>
      <c r="AQ131" s="59">
        <v>1.67</v>
      </c>
      <c r="AR131" s="59">
        <v>4.34</v>
      </c>
      <c r="AS131" s="59">
        <v>0.22</v>
      </c>
      <c r="AT131" s="59">
        <v>4.49</v>
      </c>
      <c r="AU131" s="59">
        <v>1.93</v>
      </c>
      <c r="AV131" s="59">
        <v>4.18</v>
      </c>
      <c r="AW131" s="59">
        <v>4.38</v>
      </c>
      <c r="AX131" s="59">
        <v>1.62</v>
      </c>
      <c r="AY131" s="59">
        <v>2.08</v>
      </c>
      <c r="AZ131" s="59">
        <v>6.89</v>
      </c>
      <c r="BA131" s="59">
        <v>3.52</v>
      </c>
      <c r="BB131" s="150">
        <v>2.17</v>
      </c>
    </row>
    <row r="132" spans="1:55" x14ac:dyDescent="0.25">
      <c r="A132" s="483"/>
      <c r="B132" s="102" t="s">
        <v>65</v>
      </c>
      <c r="C132" s="150">
        <v>99.7</v>
      </c>
      <c r="D132" s="149">
        <v>99.66</v>
      </c>
      <c r="E132" s="59">
        <v>99.95</v>
      </c>
      <c r="F132" s="59">
        <v>99.93</v>
      </c>
      <c r="G132" s="59">
        <v>99.65</v>
      </c>
      <c r="H132" s="59">
        <v>99.96</v>
      </c>
      <c r="I132" s="59">
        <v>99.89</v>
      </c>
      <c r="J132" s="59">
        <v>99.63</v>
      </c>
      <c r="K132" s="59">
        <v>100.03</v>
      </c>
      <c r="L132" s="59">
        <v>99.45</v>
      </c>
      <c r="M132" s="59">
        <v>100</v>
      </c>
      <c r="N132" s="59">
        <v>99.46</v>
      </c>
      <c r="O132" s="150">
        <v>99.83</v>
      </c>
      <c r="P132" s="149">
        <v>0.12</v>
      </c>
      <c r="Q132" s="59">
        <v>-0.05</v>
      </c>
      <c r="R132" s="59">
        <v>0.27</v>
      </c>
      <c r="S132" s="59">
        <v>0.14000000000000001</v>
      </c>
      <c r="T132" s="59">
        <v>0.2</v>
      </c>
      <c r="U132" s="59">
        <v>0.11</v>
      </c>
      <c r="V132" s="59">
        <v>-7.0000000000000007E-2</v>
      </c>
      <c r="W132" s="59">
        <v>0.08</v>
      </c>
      <c r="X132" s="59">
        <v>-0.01</v>
      </c>
      <c r="Y132" s="59">
        <v>0.81</v>
      </c>
      <c r="Z132" s="59">
        <v>0</v>
      </c>
      <c r="AA132" s="59">
        <v>0.21</v>
      </c>
      <c r="AB132" s="150">
        <v>7.0000000000000007E-2</v>
      </c>
      <c r="AC132" s="149">
        <v>2.8683450268262476</v>
      </c>
      <c r="AD132" s="59">
        <v>1.52</v>
      </c>
      <c r="AE132" s="59">
        <v>4.28</v>
      </c>
      <c r="AF132" s="59">
        <v>0.24</v>
      </c>
      <c r="AG132" s="59">
        <v>4.1900000000000004</v>
      </c>
      <c r="AH132" s="59">
        <v>1.85</v>
      </c>
      <c r="AI132" s="59">
        <v>3.75</v>
      </c>
      <c r="AJ132" s="59">
        <v>3.34</v>
      </c>
      <c r="AK132" s="59">
        <v>0.31</v>
      </c>
      <c r="AL132" s="59">
        <v>-0.85</v>
      </c>
      <c r="AM132" s="59">
        <v>6.89</v>
      </c>
      <c r="AN132" s="59">
        <v>3.12</v>
      </c>
      <c r="AO132" s="150">
        <v>2</v>
      </c>
      <c r="AP132" s="149">
        <v>3.2625582599689267</v>
      </c>
      <c r="AQ132" s="59">
        <v>1.61</v>
      </c>
      <c r="AR132" s="59">
        <v>4.47</v>
      </c>
      <c r="AS132" s="59">
        <v>0.24</v>
      </c>
      <c r="AT132" s="59">
        <v>4.32</v>
      </c>
      <c r="AU132" s="59">
        <v>2.0499999999999998</v>
      </c>
      <c r="AV132" s="59">
        <v>3.94</v>
      </c>
      <c r="AW132" s="59">
        <v>4.26</v>
      </c>
      <c r="AX132" s="59">
        <v>1.51</v>
      </c>
      <c r="AY132" s="59">
        <v>2.34</v>
      </c>
      <c r="AZ132" s="59">
        <v>6.89</v>
      </c>
      <c r="BA132" s="59">
        <v>3.55</v>
      </c>
      <c r="BB132" s="150">
        <v>2.0699999999999998</v>
      </c>
    </row>
    <row r="133" spans="1:55" x14ac:dyDescent="0.25">
      <c r="A133" s="484"/>
      <c r="B133" s="47" t="s">
        <v>66</v>
      </c>
      <c r="C133" s="148">
        <v>100</v>
      </c>
      <c r="D133" s="126">
        <v>100</v>
      </c>
      <c r="E133" s="39">
        <v>100</v>
      </c>
      <c r="F133" s="39">
        <v>100</v>
      </c>
      <c r="G133" s="39">
        <v>100</v>
      </c>
      <c r="H133" s="39">
        <v>100</v>
      </c>
      <c r="I133" s="39">
        <v>100</v>
      </c>
      <c r="J133" s="39">
        <v>100</v>
      </c>
      <c r="K133" s="39">
        <v>100</v>
      </c>
      <c r="L133" s="39">
        <v>100</v>
      </c>
      <c r="M133" s="39">
        <v>100</v>
      </c>
      <c r="N133" s="39">
        <v>100</v>
      </c>
      <c r="O133" s="148">
        <v>100</v>
      </c>
      <c r="P133" s="151">
        <v>0.3</v>
      </c>
      <c r="Q133" s="40">
        <v>0.34</v>
      </c>
      <c r="R133" s="40">
        <v>0.05</v>
      </c>
      <c r="S133" s="40">
        <v>7.0000000000000007E-2</v>
      </c>
      <c r="T133" s="40">
        <v>0.35</v>
      </c>
      <c r="U133" s="40">
        <v>0.04</v>
      </c>
      <c r="V133" s="40">
        <v>0.11</v>
      </c>
      <c r="W133" s="40">
        <v>0.38</v>
      </c>
      <c r="X133" s="40">
        <v>-0.03</v>
      </c>
      <c r="Y133" s="40">
        <v>0.55000000000000004</v>
      </c>
      <c r="Z133" s="40">
        <v>0</v>
      </c>
      <c r="AA133" s="40">
        <v>0.55000000000000004</v>
      </c>
      <c r="AB133" s="152">
        <v>0.17</v>
      </c>
      <c r="AC133" s="43">
        <v>3.1778786628146918</v>
      </c>
      <c r="AD133" s="27">
        <v>1.87</v>
      </c>
      <c r="AE133" s="27">
        <v>4.33</v>
      </c>
      <c r="AF133" s="27">
        <v>0.31</v>
      </c>
      <c r="AG133" s="27">
        <v>4.5599999999999996</v>
      </c>
      <c r="AH133" s="27">
        <v>1.89</v>
      </c>
      <c r="AI133" s="27">
        <v>3.86</v>
      </c>
      <c r="AJ133" s="27">
        <v>3.73</v>
      </c>
      <c r="AK133" s="27">
        <v>0.28000000000000003</v>
      </c>
      <c r="AL133" s="27">
        <v>-0.3</v>
      </c>
      <c r="AM133" s="27">
        <v>6.89</v>
      </c>
      <c r="AN133" s="27">
        <v>3.68</v>
      </c>
      <c r="AO133" s="34">
        <v>2.17</v>
      </c>
      <c r="AP133" s="151">
        <v>3.1778786628146918</v>
      </c>
      <c r="AQ133" s="40">
        <v>1.87</v>
      </c>
      <c r="AR133" s="40">
        <v>4.33</v>
      </c>
      <c r="AS133" s="40">
        <v>0.31</v>
      </c>
      <c r="AT133" s="40">
        <v>4.5599999999999996</v>
      </c>
      <c r="AU133" s="40">
        <v>1.89</v>
      </c>
      <c r="AV133" s="40">
        <v>3.86</v>
      </c>
      <c r="AW133" s="40">
        <v>3.73</v>
      </c>
      <c r="AX133" s="40">
        <v>0.28000000000000003</v>
      </c>
      <c r="AY133" s="40">
        <v>-0.3</v>
      </c>
      <c r="AZ133" s="40">
        <v>6.89</v>
      </c>
      <c r="BA133" s="40">
        <v>3.68</v>
      </c>
      <c r="BB133" s="152">
        <v>2.17</v>
      </c>
    </row>
    <row r="134" spans="1:55" x14ac:dyDescent="0.25">
      <c r="A134" s="482">
        <v>2019</v>
      </c>
      <c r="B134" s="268" t="s">
        <v>55</v>
      </c>
      <c r="C134" s="243">
        <v>100.6</v>
      </c>
      <c r="D134" s="241">
        <v>101.4</v>
      </c>
      <c r="E134" s="242">
        <v>100.49</v>
      </c>
      <c r="F134" s="242">
        <v>99.84</v>
      </c>
      <c r="G134" s="242">
        <v>100.25</v>
      </c>
      <c r="H134" s="242">
        <v>100.46</v>
      </c>
      <c r="I134" s="242">
        <v>100.37</v>
      </c>
      <c r="J134" s="242">
        <v>100.37</v>
      </c>
      <c r="K134" s="242">
        <v>101.44</v>
      </c>
      <c r="L134" s="242">
        <v>100.47</v>
      </c>
      <c r="M134" s="242">
        <v>100</v>
      </c>
      <c r="N134" s="242">
        <v>101.15</v>
      </c>
      <c r="O134" s="243">
        <v>100.78</v>
      </c>
      <c r="P134" s="241">
        <f>'Cuadro 1'!D205</f>
        <v>0.6</v>
      </c>
      <c r="Q134" s="242">
        <v>1.4</v>
      </c>
      <c r="R134" s="242">
        <v>0.49</v>
      </c>
      <c r="S134" s="242">
        <v>-0.16</v>
      </c>
      <c r="T134" s="242">
        <v>0.25</v>
      </c>
      <c r="U134" s="242">
        <v>0.46</v>
      </c>
      <c r="V134" s="242">
        <v>0.37</v>
      </c>
      <c r="W134" s="242">
        <v>0.37</v>
      </c>
      <c r="X134" s="242">
        <v>1.44</v>
      </c>
      <c r="Y134" s="242">
        <v>0.47</v>
      </c>
      <c r="Z134" s="242">
        <v>0</v>
      </c>
      <c r="AA134" s="242">
        <v>1.1499999999999999</v>
      </c>
      <c r="AB134" s="243">
        <v>0.78</v>
      </c>
      <c r="AC134" s="241">
        <v>0.6</v>
      </c>
      <c r="AD134" s="242">
        <v>1.4</v>
      </c>
      <c r="AE134" s="242">
        <v>0.49</v>
      </c>
      <c r="AF134" s="242">
        <v>-0.16</v>
      </c>
      <c r="AG134" s="242">
        <v>0.25</v>
      </c>
      <c r="AH134" s="242">
        <v>0.46</v>
      </c>
      <c r="AI134" s="242">
        <v>0.37</v>
      </c>
      <c r="AJ134" s="242">
        <v>0.37</v>
      </c>
      <c r="AK134" s="242">
        <v>1.44</v>
      </c>
      <c r="AL134" s="242">
        <v>0.47</v>
      </c>
      <c r="AM134" s="242">
        <v>0</v>
      </c>
      <c r="AN134" s="242">
        <v>1.1499999999999999</v>
      </c>
      <c r="AO134" s="243">
        <v>0.78</v>
      </c>
      <c r="AP134" s="241">
        <f>+'Cuadro 1'!F206</f>
        <v>3.0136428425982631</v>
      </c>
      <c r="AQ134" s="242">
        <f>+(D134/D122-1)*100</f>
        <v>2.0736863297765362</v>
      </c>
      <c r="AR134" s="242">
        <f t="shared" ref="AR134:BB134" si="0">+(E134/E122-1)*100</f>
        <v>4.0269151138716319</v>
      </c>
      <c r="AS134" s="242">
        <f t="shared" si="0"/>
        <v>0.10026067776218728</v>
      </c>
      <c r="AT134" s="242">
        <f t="shared" si="0"/>
        <v>4.5032836443239743</v>
      </c>
      <c r="AU134" s="242">
        <f t="shared" si="0"/>
        <v>1.8967440916928702</v>
      </c>
      <c r="AV134" s="242">
        <f t="shared" si="0"/>
        <v>3.4528963100391774</v>
      </c>
      <c r="AW134" s="242">
        <f t="shared" si="0"/>
        <v>3.3889575607746192</v>
      </c>
      <c r="AX134" s="242">
        <f t="shared" si="0"/>
        <v>1.6840417000801855</v>
      </c>
      <c r="AY134" s="242">
        <f t="shared" si="0"/>
        <v>-0.15899831064294379</v>
      </c>
      <c r="AZ134" s="242">
        <f t="shared" si="0"/>
        <v>6.8832834544677146</v>
      </c>
      <c r="BA134" s="242">
        <f t="shared" si="0"/>
        <v>3.6054491447301107</v>
      </c>
      <c r="BB134" s="243">
        <f t="shared" si="0"/>
        <v>2.3251091481368835</v>
      </c>
    </row>
    <row r="135" spans="1:55" x14ac:dyDescent="0.25">
      <c r="A135" s="483"/>
      <c r="B135" s="102" t="s">
        <v>56</v>
      </c>
      <c r="C135" s="150">
        <v>101.18</v>
      </c>
      <c r="D135" s="149">
        <v>101.62</v>
      </c>
      <c r="E135" s="59">
        <v>101.54</v>
      </c>
      <c r="F135" s="59">
        <v>99.92</v>
      </c>
      <c r="G135" s="59">
        <v>100.53</v>
      </c>
      <c r="H135" s="59">
        <v>100.86</v>
      </c>
      <c r="I135" s="59">
        <v>100.35</v>
      </c>
      <c r="J135" s="59">
        <v>101.15</v>
      </c>
      <c r="K135" s="59">
        <v>101.32</v>
      </c>
      <c r="L135" s="59">
        <v>101</v>
      </c>
      <c r="M135" s="59">
        <v>104.48</v>
      </c>
      <c r="N135" s="59">
        <v>101.91</v>
      </c>
      <c r="O135" s="150">
        <v>101.35</v>
      </c>
      <c r="P135" s="149">
        <f>'Cuadro 1'!D206</f>
        <v>0.56999999999999995</v>
      </c>
      <c r="Q135" s="59">
        <v>0.23</v>
      </c>
      <c r="R135" s="59">
        <v>1.05</v>
      </c>
      <c r="S135" s="59">
        <v>0.08</v>
      </c>
      <c r="T135" s="59">
        <v>0.27</v>
      </c>
      <c r="U135" s="59">
        <v>0.39</v>
      </c>
      <c r="V135" s="59">
        <v>-0.02</v>
      </c>
      <c r="W135" s="59">
        <v>0.78</v>
      </c>
      <c r="X135" s="59">
        <v>-0.12</v>
      </c>
      <c r="Y135" s="59">
        <v>0.53</v>
      </c>
      <c r="Z135" s="59">
        <v>4.4800000000000004</v>
      </c>
      <c r="AA135" s="59">
        <v>0.75</v>
      </c>
      <c r="AB135" s="150">
        <v>0.56999999999999995</v>
      </c>
      <c r="AC135" s="149">
        <v>1.18</v>
      </c>
      <c r="AD135" s="59">
        <v>1.62</v>
      </c>
      <c r="AE135" s="59">
        <v>1.54</v>
      </c>
      <c r="AF135" s="59">
        <v>-0.08</v>
      </c>
      <c r="AG135" s="59">
        <v>0.53</v>
      </c>
      <c r="AH135" s="59">
        <v>0.86</v>
      </c>
      <c r="AI135" s="59">
        <v>0.35</v>
      </c>
      <c r="AJ135" s="59">
        <v>1.1499999999999999</v>
      </c>
      <c r="AK135" s="59">
        <v>1.32</v>
      </c>
      <c r="AL135" s="59">
        <v>1</v>
      </c>
      <c r="AM135" s="59">
        <v>4.4800000000000004</v>
      </c>
      <c r="AN135" s="59">
        <v>1.91</v>
      </c>
      <c r="AO135" s="150">
        <v>1.35</v>
      </c>
      <c r="AP135" s="149">
        <f>+'Cuadro 1'!F207</f>
        <v>3.2199085830370677</v>
      </c>
      <c r="AQ135" s="59">
        <f t="shared" ref="AQ135:BB135" si="1">+(D135/D123-1)*100</f>
        <v>2.2848515349773724</v>
      </c>
      <c r="AR135" s="59">
        <f t="shared" si="1"/>
        <v>3.9091281211625084</v>
      </c>
      <c r="AS135" s="59">
        <f t="shared" si="1"/>
        <v>0.15034579532926529</v>
      </c>
      <c r="AT135" s="59">
        <f t="shared" si="1"/>
        <v>4.4142085583714241</v>
      </c>
      <c r="AU135" s="59">
        <f t="shared" si="1"/>
        <v>1.8993736108304571</v>
      </c>
      <c r="AV135" s="59">
        <f t="shared" si="1"/>
        <v>2.5339736385000311</v>
      </c>
      <c r="AW135" s="59">
        <f t="shared" si="1"/>
        <v>3.1300978792822232</v>
      </c>
      <c r="AX135" s="59">
        <f t="shared" si="1"/>
        <v>1.3301330133013378</v>
      </c>
      <c r="AY135" s="59">
        <f t="shared" si="1"/>
        <v>1.4361755548860211</v>
      </c>
      <c r="AZ135" s="59">
        <f t="shared" si="1"/>
        <v>4.9206668005623566</v>
      </c>
      <c r="BA135" s="59">
        <f t="shared" si="1"/>
        <v>3.8732035470390391</v>
      </c>
      <c r="BB135" s="150">
        <f t="shared" si="1"/>
        <v>2.4565305297209683</v>
      </c>
    </row>
    <row r="136" spans="1:55" x14ac:dyDescent="0.25">
      <c r="A136" s="483"/>
      <c r="B136" s="102" t="s">
        <v>57</v>
      </c>
      <c r="C136" s="150">
        <v>101.62</v>
      </c>
      <c r="D136" s="149">
        <v>102.59</v>
      </c>
      <c r="E136" s="59">
        <v>102.5</v>
      </c>
      <c r="F136" s="59">
        <v>99.9</v>
      </c>
      <c r="G136" s="59">
        <v>101.2</v>
      </c>
      <c r="H136" s="59">
        <v>101.22</v>
      </c>
      <c r="I136" s="59">
        <v>100.5</v>
      </c>
      <c r="J136" s="59">
        <v>101.53</v>
      </c>
      <c r="K136" s="59">
        <v>101.19</v>
      </c>
      <c r="L136" s="59">
        <v>100.5</v>
      </c>
      <c r="M136" s="59">
        <v>104.51</v>
      </c>
      <c r="N136" s="59">
        <v>101.88</v>
      </c>
      <c r="O136" s="150">
        <v>101.62</v>
      </c>
      <c r="P136" s="149">
        <f>'Cuadro 1'!D207</f>
        <v>0.43</v>
      </c>
      <c r="Q136" s="59">
        <v>0.95</v>
      </c>
      <c r="R136" s="59">
        <v>0.94</v>
      </c>
      <c r="S136" s="59">
        <v>-0.02</v>
      </c>
      <c r="T136" s="59">
        <v>0.67</v>
      </c>
      <c r="U136" s="59">
        <v>0.37</v>
      </c>
      <c r="V136" s="59">
        <v>0.15</v>
      </c>
      <c r="W136" s="59">
        <v>0.38</v>
      </c>
      <c r="X136" s="59">
        <v>-0.13</v>
      </c>
      <c r="Y136" s="59">
        <v>-0.5</v>
      </c>
      <c r="Z136" s="59">
        <v>0.03</v>
      </c>
      <c r="AA136" s="59">
        <v>-0.03</v>
      </c>
      <c r="AB136" s="150">
        <v>0.27</v>
      </c>
      <c r="AC136" s="149">
        <v>1.62</v>
      </c>
      <c r="AD136" s="59">
        <v>2.59</v>
      </c>
      <c r="AE136" s="59">
        <v>2.5</v>
      </c>
      <c r="AF136" s="59">
        <v>-0.1</v>
      </c>
      <c r="AG136" s="59">
        <v>1.2</v>
      </c>
      <c r="AH136" s="59">
        <v>1.22</v>
      </c>
      <c r="AI136" s="59">
        <v>0.5</v>
      </c>
      <c r="AJ136" s="59">
        <v>1.53</v>
      </c>
      <c r="AK136" s="59">
        <v>1.19</v>
      </c>
      <c r="AL136" s="59">
        <v>0.5</v>
      </c>
      <c r="AM136" s="59">
        <v>4.51</v>
      </c>
      <c r="AN136" s="59">
        <v>1.88</v>
      </c>
      <c r="AO136" s="150">
        <v>1.62</v>
      </c>
      <c r="AP136" s="149">
        <f>+'Cuadro 1'!F208</f>
        <v>3.2453745829542191</v>
      </c>
      <c r="AQ136" s="59">
        <f t="shared" ref="AQ136:BB136" si="2">+(D136/D124-1)*100</f>
        <v>3.2404146120559529</v>
      </c>
      <c r="AR136" s="59">
        <f t="shared" si="2"/>
        <v>4.378818737270862</v>
      </c>
      <c r="AS136" s="59">
        <f t="shared" si="2"/>
        <v>0.1604170844194952</v>
      </c>
      <c r="AT136" s="59">
        <f t="shared" si="2"/>
        <v>4.6535677352637084</v>
      </c>
      <c r="AU136" s="59">
        <f t="shared" si="2"/>
        <v>2.0362903225806361</v>
      </c>
      <c r="AV136" s="59">
        <f t="shared" si="2"/>
        <v>1.9166413142683414</v>
      </c>
      <c r="AW136" s="59">
        <f t="shared" si="2"/>
        <v>3.1704095112285335</v>
      </c>
      <c r="AX136" s="59">
        <f t="shared" si="2"/>
        <v>1.2001200120012046</v>
      </c>
      <c r="AY136" s="59">
        <f t="shared" si="2"/>
        <v>1.2390450287095733</v>
      </c>
      <c r="AZ136" s="59">
        <f t="shared" si="2"/>
        <v>4.9297188755020205</v>
      </c>
      <c r="BA136" s="59">
        <f t="shared" si="2"/>
        <v>3.3894865029429511</v>
      </c>
      <c r="BB136" s="150">
        <f t="shared" si="2"/>
        <v>2.5015130119023565</v>
      </c>
    </row>
    <row r="137" spans="1:55" x14ac:dyDescent="0.25">
      <c r="A137" s="483"/>
      <c r="B137" s="102" t="s">
        <v>58</v>
      </c>
      <c r="C137" s="150">
        <v>102.12</v>
      </c>
      <c r="D137" s="149">
        <v>103.68</v>
      </c>
      <c r="E137" s="59">
        <v>103.33</v>
      </c>
      <c r="F137" s="59">
        <v>99.97</v>
      </c>
      <c r="G137" s="59">
        <v>101.67</v>
      </c>
      <c r="H137" s="59">
        <v>101.69</v>
      </c>
      <c r="I137" s="59">
        <v>100.81</v>
      </c>
      <c r="J137" s="59">
        <v>101.76</v>
      </c>
      <c r="K137" s="59">
        <v>101.91</v>
      </c>
      <c r="L137" s="59">
        <v>100.83</v>
      </c>
      <c r="M137" s="59">
        <v>104.61</v>
      </c>
      <c r="N137" s="59">
        <v>102.36</v>
      </c>
      <c r="O137" s="150">
        <v>101.93</v>
      </c>
      <c r="P137" s="149">
        <f>'Cuadro 1'!D208</f>
        <v>0.5</v>
      </c>
      <c r="Q137" s="59">
        <v>1.07</v>
      </c>
      <c r="R137" s="59">
        <v>0.81</v>
      </c>
      <c r="S137" s="59">
        <v>7.0000000000000007E-2</v>
      </c>
      <c r="T137" s="59">
        <v>0.47</v>
      </c>
      <c r="U137" s="59">
        <v>0.46</v>
      </c>
      <c r="V137" s="59">
        <v>0.31</v>
      </c>
      <c r="W137" s="59">
        <v>0.23</v>
      </c>
      <c r="X137" s="59">
        <v>0.72</v>
      </c>
      <c r="Y137" s="59">
        <v>0.33</v>
      </c>
      <c r="Z137" s="59">
        <v>0.09</v>
      </c>
      <c r="AA137" s="59">
        <v>0.47</v>
      </c>
      <c r="AB137" s="150">
        <v>0.3</v>
      </c>
      <c r="AC137" s="149">
        <v>2.12</v>
      </c>
      <c r="AD137" s="59">
        <v>3.68</v>
      </c>
      <c r="AE137" s="59">
        <v>3.33</v>
      </c>
      <c r="AF137" s="59">
        <v>-0.03</v>
      </c>
      <c r="AG137" s="59">
        <v>1.67</v>
      </c>
      <c r="AH137" s="59">
        <v>1.69</v>
      </c>
      <c r="AI137" s="59">
        <v>0.81</v>
      </c>
      <c r="AJ137" s="59">
        <v>1.76</v>
      </c>
      <c r="AK137" s="59">
        <v>1.91</v>
      </c>
      <c r="AL137" s="59">
        <v>0.83</v>
      </c>
      <c r="AM137" s="59">
        <v>4.6100000000000003</v>
      </c>
      <c r="AN137" s="59">
        <v>2.36</v>
      </c>
      <c r="AO137" s="150">
        <v>1.93</v>
      </c>
      <c r="AP137" s="149">
        <f>+'Cuadro 1'!F209</f>
        <v>3.3077853973376481</v>
      </c>
      <c r="AQ137" s="59">
        <f t="shared" ref="AQ137:BB137" si="3">+(D137/D125-1)*100</f>
        <v>3.4420832086201836</v>
      </c>
      <c r="AR137" s="59">
        <f t="shared" si="3"/>
        <v>4.8184215865286983</v>
      </c>
      <c r="AS137" s="59">
        <f t="shared" si="3"/>
        <v>0.2406497543367081</v>
      </c>
      <c r="AT137" s="59">
        <f t="shared" si="3"/>
        <v>4.1807562250230523</v>
      </c>
      <c r="AU137" s="59">
        <f t="shared" si="3"/>
        <v>2.3759186549884292</v>
      </c>
      <c r="AV137" s="59">
        <f t="shared" si="3"/>
        <v>1.8591492371425655</v>
      </c>
      <c r="AW137" s="59">
        <f t="shared" si="3"/>
        <v>3.3096446700507709</v>
      </c>
      <c r="AX137" s="59">
        <f t="shared" si="3"/>
        <v>1.9303860772154291</v>
      </c>
      <c r="AY137" s="59">
        <f t="shared" si="3"/>
        <v>1.8381981618018406</v>
      </c>
      <c r="AZ137" s="59">
        <f t="shared" si="3"/>
        <v>5.0195763477562494</v>
      </c>
      <c r="BA137" s="59">
        <f t="shared" si="3"/>
        <v>3.6452004860267229</v>
      </c>
      <c r="BB137" s="150">
        <f t="shared" si="3"/>
        <v>2.5968797181681103</v>
      </c>
    </row>
    <row r="138" spans="1:55" x14ac:dyDescent="0.25">
      <c r="A138" s="483"/>
      <c r="B138" s="102" t="s">
        <v>59</v>
      </c>
      <c r="C138" s="150">
        <v>102.44</v>
      </c>
      <c r="D138" s="149">
        <v>104.36</v>
      </c>
      <c r="E138" s="59">
        <v>104.15</v>
      </c>
      <c r="F138" s="59">
        <v>100.26</v>
      </c>
      <c r="G138" s="59">
        <v>102.11</v>
      </c>
      <c r="H138" s="59">
        <v>102.01</v>
      </c>
      <c r="I138" s="59">
        <v>101.06</v>
      </c>
      <c r="J138" s="59">
        <v>101.77</v>
      </c>
      <c r="K138" s="59">
        <v>101.85</v>
      </c>
      <c r="L138" s="59">
        <v>101.02</v>
      </c>
      <c r="M138" s="59">
        <v>104.66</v>
      </c>
      <c r="N138" s="59">
        <v>102.54</v>
      </c>
      <c r="O138" s="150">
        <v>102.05</v>
      </c>
      <c r="P138" s="149">
        <f>'Cuadro 1'!D209</f>
        <v>0.31</v>
      </c>
      <c r="Q138" s="59">
        <v>0.65</v>
      </c>
      <c r="R138" s="59">
        <v>0.79</v>
      </c>
      <c r="S138" s="59">
        <v>0.28999999999999998</v>
      </c>
      <c r="T138" s="59">
        <v>0.43</v>
      </c>
      <c r="U138" s="59">
        <v>0.32</v>
      </c>
      <c r="V138" s="59">
        <v>0.25</v>
      </c>
      <c r="W138" s="59">
        <v>0.01</v>
      </c>
      <c r="X138" s="59">
        <v>-0.06</v>
      </c>
      <c r="Y138" s="59">
        <v>0.19</v>
      </c>
      <c r="Z138" s="59">
        <v>0.05</v>
      </c>
      <c r="AA138" s="59">
        <v>0.18</v>
      </c>
      <c r="AB138" s="150">
        <v>0.12</v>
      </c>
      <c r="AC138" s="149">
        <v>2.44</v>
      </c>
      <c r="AD138" s="59">
        <v>4.3600000000000003</v>
      </c>
      <c r="AE138" s="59">
        <v>4.1500000000000004</v>
      </c>
      <c r="AF138" s="59">
        <v>0.26</v>
      </c>
      <c r="AG138" s="59">
        <v>2.11</v>
      </c>
      <c r="AH138" s="59">
        <v>2.0099999999999998</v>
      </c>
      <c r="AI138" s="59">
        <v>1.06</v>
      </c>
      <c r="AJ138" s="59">
        <v>1.77</v>
      </c>
      <c r="AK138" s="59">
        <v>1.85</v>
      </c>
      <c r="AL138" s="59">
        <v>1.02</v>
      </c>
      <c r="AM138" s="59">
        <v>4.66</v>
      </c>
      <c r="AN138" s="59">
        <v>2.54</v>
      </c>
      <c r="AO138" s="150">
        <v>2.0499999999999998</v>
      </c>
      <c r="AP138" s="149">
        <f>+'Cuadro 1'!F210</f>
        <v>3.4236229986909672</v>
      </c>
      <c r="AQ138" s="59">
        <f t="shared" ref="AQ138:BB138" si="4">+(D138/D126-1)*100</f>
        <v>4.0374838002193103</v>
      </c>
      <c r="AR138" s="59">
        <f t="shared" si="4"/>
        <v>5.1170771094065426</v>
      </c>
      <c r="AS138" s="59">
        <f t="shared" si="4"/>
        <v>0.55159963895297093</v>
      </c>
      <c r="AT138" s="59">
        <f t="shared" si="4"/>
        <v>4.1195064749668608</v>
      </c>
      <c r="AU138" s="59">
        <f t="shared" si="4"/>
        <v>2.4299628476754709</v>
      </c>
      <c r="AV138" s="59">
        <f t="shared" si="4"/>
        <v>2.0086807307964083</v>
      </c>
      <c r="AW138" s="59">
        <f t="shared" si="4"/>
        <v>2.9227346278317246</v>
      </c>
      <c r="AX138" s="59">
        <f t="shared" si="4"/>
        <v>1.8805641692507757</v>
      </c>
      <c r="AY138" s="59">
        <f t="shared" si="4"/>
        <v>1.5072347266881003</v>
      </c>
      <c r="AZ138" s="59">
        <f t="shared" si="4"/>
        <v>5.0697721112338057</v>
      </c>
      <c r="BA138" s="59">
        <f t="shared" si="4"/>
        <v>3.8379746835443207</v>
      </c>
      <c r="BB138" s="150">
        <f t="shared" si="4"/>
        <v>2.4084295032614111</v>
      </c>
    </row>
    <row r="139" spans="1:55" x14ac:dyDescent="0.25">
      <c r="A139" s="483"/>
      <c r="B139" s="102" t="s">
        <v>60</v>
      </c>
      <c r="C139" s="150">
        <v>102.71</v>
      </c>
      <c r="D139" s="149">
        <v>105.25</v>
      </c>
      <c r="E139" s="59">
        <v>104.41</v>
      </c>
      <c r="F139" s="59">
        <v>100.35</v>
      </c>
      <c r="G139" s="59">
        <v>102.19</v>
      </c>
      <c r="H139" s="59">
        <v>102.22</v>
      </c>
      <c r="I139" s="59">
        <v>101.35</v>
      </c>
      <c r="J139" s="59">
        <v>102.23</v>
      </c>
      <c r="K139" s="59">
        <v>101.73</v>
      </c>
      <c r="L139" s="59">
        <v>101.56</v>
      </c>
      <c r="M139" s="59">
        <v>104.66</v>
      </c>
      <c r="N139" s="59">
        <v>102.64</v>
      </c>
      <c r="O139" s="150">
        <v>102.19</v>
      </c>
      <c r="P139" s="149">
        <f>'Cuadro 1'!D210</f>
        <v>0.27</v>
      </c>
      <c r="Q139" s="59">
        <v>0.85</v>
      </c>
      <c r="R139" s="59">
        <v>0.25</v>
      </c>
      <c r="S139" s="59">
        <v>0.09</v>
      </c>
      <c r="T139" s="59">
        <v>0.08</v>
      </c>
      <c r="U139" s="59">
        <v>0.21</v>
      </c>
      <c r="V139" s="59">
        <v>0.28999999999999998</v>
      </c>
      <c r="W139" s="59">
        <v>0.45</v>
      </c>
      <c r="X139" s="59">
        <v>-0.12</v>
      </c>
      <c r="Y139" s="59">
        <v>0.53</v>
      </c>
      <c r="Z139" s="59">
        <v>0</v>
      </c>
      <c r="AA139" s="59">
        <v>0.1</v>
      </c>
      <c r="AB139" s="150">
        <v>0.13</v>
      </c>
      <c r="AC139" s="149">
        <v>2.71</v>
      </c>
      <c r="AD139" s="59">
        <v>5.25</v>
      </c>
      <c r="AE139" s="59">
        <v>4.41</v>
      </c>
      <c r="AF139" s="59">
        <v>0.35</v>
      </c>
      <c r="AG139" s="59">
        <v>2.19</v>
      </c>
      <c r="AH139" s="59">
        <v>2.2200000000000002</v>
      </c>
      <c r="AI139" s="59">
        <v>1.35</v>
      </c>
      <c r="AJ139" s="59">
        <v>2.23</v>
      </c>
      <c r="AK139" s="59">
        <v>1.73</v>
      </c>
      <c r="AL139" s="59">
        <v>1.56</v>
      </c>
      <c r="AM139" s="59">
        <v>4.66</v>
      </c>
      <c r="AN139" s="59">
        <v>2.64</v>
      </c>
      <c r="AO139" s="150">
        <v>2.19</v>
      </c>
      <c r="AP139" s="149">
        <f>+'Cuadro 1'!F211</f>
        <v>3.7910869126839941</v>
      </c>
      <c r="AQ139" s="59">
        <f t="shared" ref="AQ139:BB139" si="5">+(D139/D127-1)*100</f>
        <v>4.9665902064426115</v>
      </c>
      <c r="AR139" s="59">
        <f t="shared" si="5"/>
        <v>5.2201955053915006</v>
      </c>
      <c r="AS139" s="59">
        <f t="shared" si="5"/>
        <v>0.57125676488274379</v>
      </c>
      <c r="AT139" s="59">
        <f t="shared" si="5"/>
        <v>4.137368796494445</v>
      </c>
      <c r="AU139" s="59">
        <f t="shared" si="5"/>
        <v>2.5275827482447388</v>
      </c>
      <c r="AV139" s="59">
        <f t="shared" si="5"/>
        <v>2.0644511581067393</v>
      </c>
      <c r="AW139" s="59">
        <f t="shared" si="5"/>
        <v>3.0440479790343922</v>
      </c>
      <c r="AX139" s="59">
        <f t="shared" si="5"/>
        <v>6.8856974227826662E-2</v>
      </c>
      <c r="AY139" s="59">
        <f t="shared" si="5"/>
        <v>2.0088388911209343</v>
      </c>
      <c r="AZ139" s="59">
        <f t="shared" si="5"/>
        <v>5.0697721112338057</v>
      </c>
      <c r="BA139" s="59">
        <f t="shared" si="5"/>
        <v>3.7606146380913863</v>
      </c>
      <c r="BB139" s="150">
        <f t="shared" si="5"/>
        <v>2.4050506062731625</v>
      </c>
    </row>
    <row r="140" spans="1:55" x14ac:dyDescent="0.25">
      <c r="A140" s="483"/>
      <c r="B140" s="102" t="s">
        <v>61</v>
      </c>
      <c r="C140" s="150">
        <v>102.94</v>
      </c>
      <c r="D140" s="149">
        <v>105.94</v>
      </c>
      <c r="E140" s="59">
        <v>104.4</v>
      </c>
      <c r="F140" s="59">
        <v>100.12</v>
      </c>
      <c r="G140" s="59">
        <v>102.36</v>
      </c>
      <c r="H140" s="59">
        <v>102.27</v>
      </c>
      <c r="I140" s="59">
        <v>101.5</v>
      </c>
      <c r="J140" s="59">
        <v>102.52</v>
      </c>
      <c r="K140" s="59">
        <v>102.07</v>
      </c>
      <c r="L140" s="59">
        <v>102.08</v>
      </c>
      <c r="M140" s="59">
        <v>104.66</v>
      </c>
      <c r="N140" s="59">
        <v>102.59</v>
      </c>
      <c r="O140" s="150">
        <v>102.19</v>
      </c>
      <c r="P140" s="149">
        <f>'Cuadro 1'!D211</f>
        <v>0.22</v>
      </c>
      <c r="Q140" s="59">
        <v>0.66</v>
      </c>
      <c r="R140" s="59">
        <v>-0.01</v>
      </c>
      <c r="S140" s="59">
        <v>-0.23</v>
      </c>
      <c r="T140" s="59">
        <v>0.17</v>
      </c>
      <c r="U140" s="59">
        <v>0.05</v>
      </c>
      <c r="V140" s="59">
        <v>0.15</v>
      </c>
      <c r="W140" s="59">
        <v>0.28000000000000003</v>
      </c>
      <c r="X140" s="59">
        <v>0.33</v>
      </c>
      <c r="Y140" s="59">
        <v>0.51</v>
      </c>
      <c r="Z140" s="59">
        <v>0</v>
      </c>
      <c r="AA140" s="59">
        <v>-0.05</v>
      </c>
      <c r="AB140" s="150">
        <v>0.01</v>
      </c>
      <c r="AC140" s="149">
        <f>+'Cuadro 1'!E211</f>
        <v>2.94</v>
      </c>
      <c r="AD140" s="59">
        <v>5.94</v>
      </c>
      <c r="AE140" s="59">
        <v>4.4000000000000004</v>
      </c>
      <c r="AF140" s="59">
        <v>0.12</v>
      </c>
      <c r="AG140" s="59">
        <v>2.36</v>
      </c>
      <c r="AH140" s="59">
        <v>2.27</v>
      </c>
      <c r="AI140" s="59">
        <v>1.5</v>
      </c>
      <c r="AJ140" s="59">
        <v>2.52</v>
      </c>
      <c r="AK140" s="59">
        <v>2.0699999999999998</v>
      </c>
      <c r="AL140" s="59">
        <v>2.08</v>
      </c>
      <c r="AM140" s="59">
        <v>4.66</v>
      </c>
      <c r="AN140" s="59">
        <v>2.59</v>
      </c>
      <c r="AO140" s="150">
        <v>2.19</v>
      </c>
      <c r="AP140" s="149">
        <f>+'Cuadro 1'!F212</f>
        <v>3.7562940584088711</v>
      </c>
      <c r="AQ140" s="59">
        <f t="shared" ref="AQ140:AQ145" si="6">+(D140/D128-1)*100</f>
        <v>6.5794768611669996</v>
      </c>
      <c r="AR140" s="59">
        <f t="shared" ref="AR140:BB140" si="7">+(E140/E128-1)*100</f>
        <v>5.1677243880326573</v>
      </c>
      <c r="AS140" s="59">
        <f t="shared" si="7"/>
        <v>0.39105585079715066</v>
      </c>
      <c r="AT140" s="59">
        <f t="shared" si="7"/>
        <v>3.9821210889882108</v>
      </c>
      <c r="AU140" s="59">
        <f t="shared" si="7"/>
        <v>2.6086084077455496</v>
      </c>
      <c r="AV140" s="59">
        <f t="shared" si="7"/>
        <v>2.0203035480952813</v>
      </c>
      <c r="AW140" s="59">
        <f t="shared" si="7"/>
        <v>3.2530969886191752</v>
      </c>
      <c r="AX140" s="59">
        <f t="shared" si="7"/>
        <v>1.8256185155626437</v>
      </c>
      <c r="AY140" s="59">
        <f t="shared" si="7"/>
        <v>2.8617492946392709</v>
      </c>
      <c r="AZ140" s="59">
        <f t="shared" si="7"/>
        <v>5.0697721112338057</v>
      </c>
      <c r="BA140" s="59">
        <f t="shared" si="7"/>
        <v>3.5948702413410194</v>
      </c>
      <c r="BB140" s="150">
        <f t="shared" si="7"/>
        <v>2.3742736926467778</v>
      </c>
    </row>
    <row r="141" spans="1:55" x14ac:dyDescent="0.25">
      <c r="A141" s="147"/>
      <c r="B141" s="102" t="s">
        <v>62</v>
      </c>
      <c r="C141" s="150">
        <v>103.03</v>
      </c>
      <c r="D141" s="149">
        <v>105.8</v>
      </c>
      <c r="E141" s="59">
        <v>104.32</v>
      </c>
      <c r="F141" s="59">
        <v>100.34</v>
      </c>
      <c r="G141" s="59">
        <v>102.53</v>
      </c>
      <c r="H141" s="59">
        <v>102.31</v>
      </c>
      <c r="I141" s="59">
        <v>101.8</v>
      </c>
      <c r="J141" s="59">
        <v>102.63</v>
      </c>
      <c r="K141" s="59">
        <v>101.88</v>
      </c>
      <c r="L141" s="59">
        <v>101.82</v>
      </c>
      <c r="M141" s="59">
        <v>104.77</v>
      </c>
      <c r="N141" s="59">
        <v>102.92</v>
      </c>
      <c r="O141" s="150">
        <v>102.35</v>
      </c>
      <c r="P141" s="149">
        <f>'Cuadro 1'!D212</f>
        <v>0.09</v>
      </c>
      <c r="Q141" s="59">
        <f t="shared" ref="Q141:R145" si="8">100*(D141/D140-1)</f>
        <v>-0.13215027373985055</v>
      </c>
      <c r="R141" s="59">
        <f t="shared" si="8"/>
        <v>-7.6628352490437646E-2</v>
      </c>
      <c r="S141" s="59">
        <f t="shared" ref="S141:AB141" si="9">100*(F141/F140-1)</f>
        <v>0.21973631642029368</v>
      </c>
      <c r="T141" s="59">
        <f t="shared" si="9"/>
        <v>0.166080500195398</v>
      </c>
      <c r="U141" s="59">
        <f t="shared" si="9"/>
        <v>3.9112154101883512E-2</v>
      </c>
      <c r="V141" s="59">
        <f t="shared" si="9"/>
        <v>0.29556650246305161</v>
      </c>
      <c r="W141" s="59">
        <f t="shared" si="9"/>
        <v>0.10729613733906351</v>
      </c>
      <c r="X141" s="59">
        <f t="shared" si="9"/>
        <v>-0.18614676202606262</v>
      </c>
      <c r="Y141" s="59">
        <f t="shared" si="9"/>
        <v>-0.25470219435737018</v>
      </c>
      <c r="Z141" s="59">
        <f t="shared" si="9"/>
        <v>0.10510223581119416</v>
      </c>
      <c r="AA141" s="59">
        <f t="shared" si="9"/>
        <v>0.32166877863339938</v>
      </c>
      <c r="AB141" s="150">
        <f t="shared" si="9"/>
        <v>0.15657109306193018</v>
      </c>
      <c r="AC141" s="149">
        <f>+'Cuadro 1'!E212</f>
        <v>3.03</v>
      </c>
      <c r="AD141" s="59">
        <v>5.8</v>
      </c>
      <c r="AE141" s="59">
        <v>4.32</v>
      </c>
      <c r="AF141" s="59">
        <v>0.34</v>
      </c>
      <c r="AG141" s="59">
        <v>2.5299999999999998</v>
      </c>
      <c r="AH141" s="59">
        <v>2.31</v>
      </c>
      <c r="AI141" s="59">
        <v>1.8</v>
      </c>
      <c r="AJ141" s="59">
        <v>2.63</v>
      </c>
      <c r="AK141" s="59">
        <v>1.88</v>
      </c>
      <c r="AL141" s="59">
        <v>1.82</v>
      </c>
      <c r="AM141" s="59">
        <v>4.7699999999999996</v>
      </c>
      <c r="AN141" s="59">
        <v>2.92</v>
      </c>
      <c r="AO141" s="150">
        <v>2.35</v>
      </c>
      <c r="AP141" s="149">
        <f>+'Cuadro 1'!F213</f>
        <v>3.8101940283502556</v>
      </c>
      <c r="AQ141" s="59">
        <f t="shared" si="6"/>
        <v>6.4172198752765919</v>
      </c>
      <c r="AR141" s="59">
        <f t="shared" ref="AR141:BB145" si="10">+(E141/E129-1)*100</f>
        <v>4.9813827110797959</v>
      </c>
      <c r="AS141" s="59">
        <f t="shared" si="10"/>
        <v>0.55115743060427658</v>
      </c>
      <c r="AT141" s="59">
        <f t="shared" si="10"/>
        <v>3.7438024891227384</v>
      </c>
      <c r="AU141" s="59">
        <f t="shared" si="10"/>
        <v>2.5355782721988351</v>
      </c>
      <c r="AV141" s="59">
        <f t="shared" si="10"/>
        <v>2.1575514300050003</v>
      </c>
      <c r="AW141" s="59">
        <f t="shared" si="10"/>
        <v>3.3014594866633162</v>
      </c>
      <c r="AX141" s="59">
        <f t="shared" si="10"/>
        <v>1.8189086548071165</v>
      </c>
      <c r="AY141" s="59">
        <f t="shared" si="10"/>
        <v>3.0879821808241337</v>
      </c>
      <c r="AZ141" s="59">
        <f t="shared" si="10"/>
        <v>5.0852557673018994</v>
      </c>
      <c r="BA141" s="59">
        <f t="shared" si="10"/>
        <v>3.8546922300706443</v>
      </c>
      <c r="BB141" s="150">
        <f t="shared" si="10"/>
        <v>2.5037556334501776</v>
      </c>
    </row>
    <row r="142" spans="1:55" x14ac:dyDescent="0.25">
      <c r="A142" s="147"/>
      <c r="B142" s="102" t="s">
        <v>63</v>
      </c>
      <c r="C142" s="150">
        <v>103.26</v>
      </c>
      <c r="D142" s="149">
        <v>106.29</v>
      </c>
      <c r="E142" s="59">
        <v>104.15</v>
      </c>
      <c r="F142" s="59">
        <v>100.46</v>
      </c>
      <c r="G142" s="59">
        <v>102.74</v>
      </c>
      <c r="H142" s="59">
        <v>102.38</v>
      </c>
      <c r="I142" s="59">
        <v>102.08</v>
      </c>
      <c r="J142" s="59">
        <v>102.68</v>
      </c>
      <c r="K142" s="59">
        <v>101.87</v>
      </c>
      <c r="L142" s="59">
        <v>101.38</v>
      </c>
      <c r="M142" s="59">
        <v>105.72</v>
      </c>
      <c r="N142" s="59">
        <v>103.27</v>
      </c>
      <c r="O142" s="150">
        <v>102.68</v>
      </c>
      <c r="P142" s="149">
        <f>'Cuadro 1'!D213</f>
        <v>0.23</v>
      </c>
      <c r="Q142" s="59">
        <f t="shared" si="8"/>
        <v>0.4631379962192872</v>
      </c>
      <c r="R142" s="59">
        <f t="shared" si="8"/>
        <v>-0.16296012269937377</v>
      </c>
      <c r="S142" s="59">
        <f t="shared" ref="S142:AB145" si="11">100*(F142/F141-1)</f>
        <v>0.11959338249949436</v>
      </c>
      <c r="T142" s="59">
        <f t="shared" si="11"/>
        <v>0.20481810201891104</v>
      </c>
      <c r="U142" s="59">
        <f t="shared" si="11"/>
        <v>6.8419509334360917E-2</v>
      </c>
      <c r="V142" s="59">
        <f t="shared" si="11"/>
        <v>0.27504911591356151</v>
      </c>
      <c r="W142" s="59">
        <f t="shared" si="11"/>
        <v>4.8718698236394076E-2</v>
      </c>
      <c r="X142" s="59">
        <f t="shared" si="11"/>
        <v>-9.8154691794194449E-3</v>
      </c>
      <c r="Y142" s="59">
        <f t="shared" si="11"/>
        <v>-0.43213514044392332</v>
      </c>
      <c r="Z142" s="59">
        <f t="shared" si="11"/>
        <v>0.90674811491839868</v>
      </c>
      <c r="AA142" s="59">
        <f t="shared" si="11"/>
        <v>0.34006995724833455</v>
      </c>
      <c r="AB142" s="150">
        <f t="shared" si="11"/>
        <v>0.3224230581338583</v>
      </c>
      <c r="AC142" s="149">
        <f>+'Cuadro 1'!E213</f>
        <v>3.26</v>
      </c>
      <c r="AD142" s="59">
        <v>6.29</v>
      </c>
      <c r="AE142" s="59">
        <v>4.1500000000000004</v>
      </c>
      <c r="AF142" s="59">
        <v>0.46</v>
      </c>
      <c r="AG142" s="59">
        <v>2.74</v>
      </c>
      <c r="AH142" s="59">
        <v>2.38</v>
      </c>
      <c r="AI142" s="59">
        <v>2.08</v>
      </c>
      <c r="AJ142" s="59">
        <v>2.68</v>
      </c>
      <c r="AK142" s="59">
        <v>1.87</v>
      </c>
      <c r="AL142" s="59">
        <v>1.38</v>
      </c>
      <c r="AM142" s="59">
        <v>5.72</v>
      </c>
      <c r="AN142" s="59">
        <v>3.27</v>
      </c>
      <c r="AO142" s="150">
        <v>2.68</v>
      </c>
      <c r="AP142" s="149">
        <f>+'Cuadro 1'!F214</f>
        <v>3.8558088161462001</v>
      </c>
      <c r="AQ142" s="59">
        <f t="shared" si="6"/>
        <v>6.4816670006010879</v>
      </c>
      <c r="AR142" s="59">
        <f t="shared" si="10"/>
        <v>4.6628479549793989</v>
      </c>
      <c r="AS142" s="59">
        <f t="shared" si="10"/>
        <v>0.73197633610748714</v>
      </c>
      <c r="AT142" s="59">
        <f t="shared" si="10"/>
        <v>3.7463394930828953</v>
      </c>
      <c r="AU142" s="59">
        <f t="shared" si="10"/>
        <v>2.5235329461245737</v>
      </c>
      <c r="AV142" s="59">
        <f t="shared" si="10"/>
        <v>2.2231123573002165</v>
      </c>
      <c r="AW142" s="59">
        <f t="shared" si="10"/>
        <v>3.3517866129844087</v>
      </c>
      <c r="AX142" s="59">
        <f t="shared" si="10"/>
        <v>1.778399440503553</v>
      </c>
      <c r="AY142" s="59">
        <f t="shared" si="10"/>
        <v>2.6944894651539597</v>
      </c>
      <c r="AZ142" s="59">
        <f t="shared" si="10"/>
        <v>5.7199999999999918</v>
      </c>
      <c r="BA142" s="59">
        <f t="shared" si="10"/>
        <v>4.1448164582492897</v>
      </c>
      <c r="BB142" s="150">
        <f t="shared" si="10"/>
        <v>2.7827827827827889</v>
      </c>
    </row>
    <row r="143" spans="1:55" x14ac:dyDescent="0.25">
      <c r="A143" s="147"/>
      <c r="B143" s="102" t="s">
        <v>64</v>
      </c>
      <c r="C143" s="150">
        <v>103.43</v>
      </c>
      <c r="D143" s="149">
        <v>106.56</v>
      </c>
      <c r="E143" s="59">
        <v>104.45</v>
      </c>
      <c r="F143" s="59">
        <v>100.51</v>
      </c>
      <c r="G143" s="59">
        <v>102.94</v>
      </c>
      <c r="H143" s="59">
        <v>102.33</v>
      </c>
      <c r="I143" s="59">
        <v>102.43</v>
      </c>
      <c r="J143" s="59">
        <v>102.82</v>
      </c>
      <c r="K143" s="59">
        <v>101.81</v>
      </c>
      <c r="L143" s="59">
        <v>101.86</v>
      </c>
      <c r="M143" s="59">
        <v>105.75</v>
      </c>
      <c r="N143" s="59">
        <v>103.38</v>
      </c>
      <c r="O143" s="150">
        <v>102.72</v>
      </c>
      <c r="P143" s="149">
        <f>'Cuadro 1'!D214</f>
        <v>0.16</v>
      </c>
      <c r="Q143" s="59">
        <f t="shared" si="8"/>
        <v>0.25402201524131751</v>
      </c>
      <c r="R143" s="59">
        <f t="shared" si="8"/>
        <v>0.28804608737398318</v>
      </c>
      <c r="S143" s="59">
        <f t="shared" si="11"/>
        <v>4.9771053155489575E-2</v>
      </c>
      <c r="T143" s="59">
        <f t="shared" si="11"/>
        <v>0.19466614755694334</v>
      </c>
      <c r="U143" s="59">
        <f t="shared" si="11"/>
        <v>-4.8837663606171589E-2</v>
      </c>
      <c r="V143" s="59">
        <f t="shared" si="11"/>
        <v>0.34286833855801113</v>
      </c>
      <c r="W143" s="59">
        <f t="shared" si="11"/>
        <v>0.13634592910010124</v>
      </c>
      <c r="X143" s="59">
        <f t="shared" si="11"/>
        <v>-5.889859625012317E-2</v>
      </c>
      <c r="Y143" s="59">
        <f t="shared" si="11"/>
        <v>0.47346616689682985</v>
      </c>
      <c r="Z143" s="59">
        <f t="shared" si="11"/>
        <v>2.8376844494903963E-2</v>
      </c>
      <c r="AA143" s="59">
        <f t="shared" si="11"/>
        <v>0.1065168974532682</v>
      </c>
      <c r="AB143" s="150">
        <f t="shared" si="11"/>
        <v>3.8955979742882896E-2</v>
      </c>
      <c r="AC143" s="149">
        <f>+'Cuadro 1'!E214</f>
        <v>3.43</v>
      </c>
      <c r="AD143" s="59">
        <v>6.56</v>
      </c>
      <c r="AE143" s="59">
        <v>4.45</v>
      </c>
      <c r="AF143" s="59">
        <v>0.51</v>
      </c>
      <c r="AG143" s="59">
        <v>2.94</v>
      </c>
      <c r="AH143" s="59">
        <v>2.33</v>
      </c>
      <c r="AI143" s="59">
        <v>2.4300000000000002</v>
      </c>
      <c r="AJ143" s="59">
        <v>2.82</v>
      </c>
      <c r="AK143" s="59">
        <v>1.81</v>
      </c>
      <c r="AL143" s="59">
        <v>1.86</v>
      </c>
      <c r="AM143" s="59">
        <v>5.75</v>
      </c>
      <c r="AN143" s="59">
        <v>3.38</v>
      </c>
      <c r="AO143" s="150">
        <v>2.72</v>
      </c>
      <c r="AP143" s="149">
        <f>+'Cuadro 1'!F215</f>
        <v>3.8515546639919851</v>
      </c>
      <c r="AQ143" s="59">
        <f t="shared" si="6"/>
        <v>6.8699227760505632</v>
      </c>
      <c r="AR143" s="59">
        <f t="shared" si="10"/>
        <v>4.7853130016051404</v>
      </c>
      <c r="AS143" s="59">
        <f t="shared" si="10"/>
        <v>0.72151518188194874</v>
      </c>
      <c r="AT143" s="59">
        <f t="shared" si="10"/>
        <v>3.5093011563599674</v>
      </c>
      <c r="AU143" s="59">
        <f t="shared" si="10"/>
        <v>2.4734628479871734</v>
      </c>
      <c r="AV143" s="59">
        <f t="shared" si="10"/>
        <v>2.4709883953581535</v>
      </c>
      <c r="AW143" s="59">
        <f t="shared" si="10"/>
        <v>3.2951577255374565</v>
      </c>
      <c r="AX143" s="59">
        <f t="shared" si="10"/>
        <v>1.7692922830867541</v>
      </c>
      <c r="AY143" s="59">
        <f t="shared" si="10"/>
        <v>3.2434623961078435</v>
      </c>
      <c r="AZ143" s="59">
        <f t="shared" si="10"/>
        <v>5.7500000000000107</v>
      </c>
      <c r="BA143" s="59">
        <f t="shared" si="10"/>
        <v>4.1612090680100744</v>
      </c>
      <c r="BB143" s="150">
        <f t="shared" si="10"/>
        <v>2.967121090617475</v>
      </c>
    </row>
    <row r="144" spans="1:55" x14ac:dyDescent="0.25">
      <c r="A144" s="147"/>
      <c r="B144" s="102" t="s">
        <v>65</v>
      </c>
      <c r="C144" s="150">
        <v>103.54</v>
      </c>
      <c r="D144" s="149">
        <v>106.07</v>
      </c>
      <c r="E144" s="59">
        <v>104.91</v>
      </c>
      <c r="F144" s="59">
        <v>100.62</v>
      </c>
      <c r="G144" s="59">
        <v>103.24</v>
      </c>
      <c r="H144" s="59">
        <v>102.45</v>
      </c>
      <c r="I144" s="59">
        <v>102.65</v>
      </c>
      <c r="J144" s="59">
        <v>102.92</v>
      </c>
      <c r="K144" s="59">
        <v>101.75</v>
      </c>
      <c r="L144" s="59">
        <v>102.26</v>
      </c>
      <c r="M144" s="59">
        <v>105.75</v>
      </c>
      <c r="N144" s="59">
        <v>103.71</v>
      </c>
      <c r="O144" s="150">
        <v>102.79</v>
      </c>
      <c r="P144" s="149">
        <f>'Cuadro 1'!D215</f>
        <v>0.1</v>
      </c>
      <c r="Q144" s="59">
        <f t="shared" si="8"/>
        <v>-0.459834834834838</v>
      </c>
      <c r="R144" s="59">
        <f t="shared" si="8"/>
        <v>0.44040210627094289</v>
      </c>
      <c r="S144" s="59">
        <f t="shared" si="11"/>
        <v>0.1094418465824365</v>
      </c>
      <c r="T144" s="59">
        <f t="shared" si="11"/>
        <v>0.29143190207887582</v>
      </c>
      <c r="U144" s="59">
        <f t="shared" si="11"/>
        <v>0.11726766344180017</v>
      </c>
      <c r="V144" s="59">
        <f t="shared" si="11"/>
        <v>0.21478082592989445</v>
      </c>
      <c r="W144" s="59">
        <f t="shared" si="11"/>
        <v>9.7257342929402135E-2</v>
      </c>
      <c r="X144" s="59">
        <f t="shared" si="11"/>
        <v>-5.8933307140751623E-2</v>
      </c>
      <c r="Y144" s="59">
        <f t="shared" si="11"/>
        <v>0.39269585705872245</v>
      </c>
      <c r="Z144" s="59">
        <f t="shared" si="11"/>
        <v>0</v>
      </c>
      <c r="AA144" s="59">
        <f t="shared" si="11"/>
        <v>0.31921067904816525</v>
      </c>
      <c r="AB144" s="150">
        <f t="shared" si="11"/>
        <v>6.8146417445480445E-2</v>
      </c>
      <c r="AC144" s="149">
        <f>+'Cuadro 1'!E215</f>
        <v>3.54</v>
      </c>
      <c r="AD144" s="59">
        <v>6.07</v>
      </c>
      <c r="AE144" s="59">
        <v>4.91</v>
      </c>
      <c r="AF144" s="59">
        <v>0.62</v>
      </c>
      <c r="AG144" s="59">
        <v>3.24</v>
      </c>
      <c r="AH144" s="59">
        <v>2.4500000000000002</v>
      </c>
      <c r="AI144" s="59">
        <v>2.65</v>
      </c>
      <c r="AJ144" s="59">
        <v>2.92</v>
      </c>
      <c r="AK144" s="59">
        <v>1.75</v>
      </c>
      <c r="AL144" s="59">
        <v>2.2599999999999998</v>
      </c>
      <c r="AM144" s="59">
        <v>5.75</v>
      </c>
      <c r="AN144" s="59">
        <v>3.71</v>
      </c>
      <c r="AO144" s="150">
        <v>2.79</v>
      </c>
      <c r="AP144" s="149">
        <f>+'Cuadro 1'!F216</f>
        <v>3.8000000000000034</v>
      </c>
      <c r="AQ144" s="59">
        <f t="shared" si="6"/>
        <v>6.4318683523981512</v>
      </c>
      <c r="AR144" s="59">
        <f t="shared" si="10"/>
        <v>4.9624812406203089</v>
      </c>
      <c r="AS144" s="59">
        <f t="shared" si="10"/>
        <v>0.69048333833683362</v>
      </c>
      <c r="AT144" s="59">
        <f t="shared" si="10"/>
        <v>3.6026091319618647</v>
      </c>
      <c r="AU144" s="59">
        <f t="shared" si="10"/>
        <v>2.4909963985594308</v>
      </c>
      <c r="AV144" s="59">
        <f t="shared" si="10"/>
        <v>2.7630393432776179</v>
      </c>
      <c r="AW144" s="59">
        <f t="shared" si="10"/>
        <v>3.302218207367269</v>
      </c>
      <c r="AX144" s="59">
        <f t="shared" si="10"/>
        <v>1.7194841547535811</v>
      </c>
      <c r="AY144" s="59">
        <f t="shared" si="10"/>
        <v>2.8255404725993083</v>
      </c>
      <c r="AZ144" s="59">
        <f t="shared" si="10"/>
        <v>5.7500000000000107</v>
      </c>
      <c r="BA144" s="59">
        <f t="shared" si="10"/>
        <v>4.2730746028554201</v>
      </c>
      <c r="BB144" s="150">
        <f t="shared" si="10"/>
        <v>2.9650405689672477</v>
      </c>
    </row>
    <row r="145" spans="1:54" ht="13.5" thickBot="1" x14ac:dyDescent="0.3">
      <c r="A145" s="147"/>
      <c r="B145" s="167" t="s">
        <v>66</v>
      </c>
      <c r="C145" s="70">
        <v>103.8</v>
      </c>
      <c r="D145" s="69">
        <v>105.8</v>
      </c>
      <c r="E145" s="35">
        <v>105.48</v>
      </c>
      <c r="F145" s="35">
        <v>100.69</v>
      </c>
      <c r="G145" s="35">
        <v>103.46</v>
      </c>
      <c r="H145" s="35">
        <v>102.54</v>
      </c>
      <c r="I145" s="35">
        <v>102.82</v>
      </c>
      <c r="J145" s="35">
        <v>103.41</v>
      </c>
      <c r="K145" s="35">
        <v>102.73</v>
      </c>
      <c r="L145" s="35">
        <v>103.7</v>
      </c>
      <c r="M145" s="35">
        <v>105.75</v>
      </c>
      <c r="N145" s="35">
        <v>104.23</v>
      </c>
      <c r="O145" s="70">
        <v>102.95</v>
      </c>
      <c r="P145" s="149">
        <f>'Cuadro 1'!D216</f>
        <v>0.26</v>
      </c>
      <c r="Q145" s="59">
        <f t="shared" si="8"/>
        <v>-0.25454888281323251</v>
      </c>
      <c r="R145" s="59">
        <f t="shared" si="8"/>
        <v>0.54332284815556964</v>
      </c>
      <c r="S145" s="59">
        <f t="shared" si="11"/>
        <v>6.9568674219833149E-2</v>
      </c>
      <c r="T145" s="59">
        <f t="shared" si="11"/>
        <v>0.21309569934133687</v>
      </c>
      <c r="U145" s="59">
        <f t="shared" si="11"/>
        <v>8.7847730600287832E-2</v>
      </c>
      <c r="V145" s="59">
        <f t="shared" si="11"/>
        <v>0.16561130053578399</v>
      </c>
      <c r="W145" s="59">
        <f t="shared" si="11"/>
        <v>0.47609794014769058</v>
      </c>
      <c r="X145" s="59">
        <f t="shared" si="11"/>
        <v>0.96314496314495734</v>
      </c>
      <c r="Y145" s="59">
        <f t="shared" si="11"/>
        <v>1.4081752395853631</v>
      </c>
      <c r="Z145" s="59">
        <f t="shared" si="11"/>
        <v>0</v>
      </c>
      <c r="AA145" s="59">
        <f t="shared" si="11"/>
        <v>0.50139812939928863</v>
      </c>
      <c r="AB145" s="150">
        <f t="shared" si="11"/>
        <v>0.15565716509386984</v>
      </c>
      <c r="AC145" s="149">
        <f>+'Cuadro 1'!E216</f>
        <v>3.8</v>
      </c>
      <c r="AD145" s="59">
        <v>5.8</v>
      </c>
      <c r="AE145" s="59">
        <v>5.48</v>
      </c>
      <c r="AF145" s="59">
        <v>0.69</v>
      </c>
      <c r="AG145" s="59">
        <v>3.46</v>
      </c>
      <c r="AH145" s="59">
        <v>2.54</v>
      </c>
      <c r="AI145" s="59">
        <v>2.82</v>
      </c>
      <c r="AJ145" s="59">
        <v>3.41</v>
      </c>
      <c r="AK145" s="59">
        <v>2.73</v>
      </c>
      <c r="AL145" s="59">
        <v>3.7</v>
      </c>
      <c r="AM145" s="59">
        <v>5.75</v>
      </c>
      <c r="AN145" s="59">
        <v>4.2300000000000004</v>
      </c>
      <c r="AO145" s="150">
        <v>2.95</v>
      </c>
      <c r="AP145" s="149">
        <f>+'Cuadro 1'!F217</f>
        <v>3.6182902584493082</v>
      </c>
      <c r="AQ145" s="59">
        <f t="shared" si="6"/>
        <v>5.8000000000000052</v>
      </c>
      <c r="AR145" s="59">
        <f t="shared" si="10"/>
        <v>5.479999999999996</v>
      </c>
      <c r="AS145" s="59">
        <f t="shared" si="10"/>
        <v>0.68999999999999062</v>
      </c>
      <c r="AT145" s="59">
        <f t="shared" si="10"/>
        <v>3.4599999999999964</v>
      </c>
      <c r="AU145" s="59">
        <f t="shared" si="10"/>
        <v>2.5400000000000089</v>
      </c>
      <c r="AV145" s="59">
        <f t="shared" si="10"/>
        <v>2.8200000000000003</v>
      </c>
      <c r="AW145" s="59">
        <f t="shared" si="10"/>
        <v>3.4100000000000019</v>
      </c>
      <c r="AX145" s="59">
        <f t="shared" si="10"/>
        <v>2.7300000000000102</v>
      </c>
      <c r="AY145" s="59">
        <f t="shared" si="10"/>
        <v>3.6999999999999922</v>
      </c>
      <c r="AZ145" s="59">
        <f t="shared" si="10"/>
        <v>5.7500000000000107</v>
      </c>
      <c r="BA145" s="59">
        <f t="shared" si="10"/>
        <v>4.2300000000000004</v>
      </c>
      <c r="BB145" s="150">
        <f t="shared" si="10"/>
        <v>2.9500000000000082</v>
      </c>
    </row>
    <row r="146" spans="1:54" ht="13.5" customHeight="1" x14ac:dyDescent="0.25">
      <c r="A146" s="485">
        <v>2020</v>
      </c>
      <c r="B146" s="269" t="s">
        <v>55</v>
      </c>
      <c r="C146" s="213">
        <v>104.24</v>
      </c>
      <c r="D146" s="211">
        <v>106.6</v>
      </c>
      <c r="E146" s="212">
        <v>105.91</v>
      </c>
      <c r="F146" s="212">
        <v>100.91</v>
      </c>
      <c r="G146" s="212">
        <v>103.51</v>
      </c>
      <c r="H146" s="212">
        <v>103.07</v>
      </c>
      <c r="I146" s="212">
        <v>103.42</v>
      </c>
      <c r="J146" s="212">
        <v>104.14</v>
      </c>
      <c r="K146" s="212">
        <v>103.13</v>
      </c>
      <c r="L146" s="212">
        <v>104.2</v>
      </c>
      <c r="M146" s="212">
        <v>105.75</v>
      </c>
      <c r="N146" s="212">
        <v>105.13</v>
      </c>
      <c r="O146" s="213">
        <v>103.67</v>
      </c>
      <c r="P146" s="211">
        <f>'Cuadro 1'!D217</f>
        <v>0.42</v>
      </c>
      <c r="Q146" s="212">
        <f t="shared" ref="Q146:AB147" si="12">100*(D146/D145-1)</f>
        <v>0.75614366729679361</v>
      </c>
      <c r="R146" s="212">
        <f t="shared" si="12"/>
        <v>0.40766021994689261</v>
      </c>
      <c r="S146" s="212">
        <f t="shared" si="12"/>
        <v>0.21849240242328705</v>
      </c>
      <c r="T146" s="212">
        <f t="shared" si="12"/>
        <v>4.8327856176300088E-2</v>
      </c>
      <c r="U146" s="212">
        <f t="shared" si="12"/>
        <v>0.51687146479422186</v>
      </c>
      <c r="V146" s="212">
        <f t="shared" si="12"/>
        <v>0.5835440575763462</v>
      </c>
      <c r="W146" s="212">
        <f t="shared" si="12"/>
        <v>0.70592785997485308</v>
      </c>
      <c r="X146" s="212">
        <f t="shared" si="12"/>
        <v>0.38937019371165782</v>
      </c>
      <c r="Y146" s="212">
        <f t="shared" si="12"/>
        <v>0.48216007714561027</v>
      </c>
      <c r="Z146" s="212">
        <f t="shared" si="12"/>
        <v>0</v>
      </c>
      <c r="AA146" s="212">
        <f t="shared" si="12"/>
        <v>0.86347500719561321</v>
      </c>
      <c r="AB146" s="213">
        <f t="shared" si="12"/>
        <v>0.69936862554638157</v>
      </c>
      <c r="AC146" s="211">
        <v>0.42</v>
      </c>
      <c r="AD146" s="212">
        <v>0.76</v>
      </c>
      <c r="AE146" s="212">
        <v>0.41</v>
      </c>
      <c r="AF146" s="212">
        <v>0.22</v>
      </c>
      <c r="AG146" s="212">
        <v>0.05</v>
      </c>
      <c r="AH146" s="212">
        <v>0.51</v>
      </c>
      <c r="AI146" s="212">
        <v>0.59</v>
      </c>
      <c r="AJ146" s="212">
        <v>0.7</v>
      </c>
      <c r="AK146" s="212">
        <v>0.39</v>
      </c>
      <c r="AL146" s="212">
        <v>0.49</v>
      </c>
      <c r="AM146" s="212">
        <v>0</v>
      </c>
      <c r="AN146" s="212">
        <v>0.87</v>
      </c>
      <c r="AO146" s="213">
        <v>0.7</v>
      </c>
      <c r="AP146" s="211">
        <f>+'Cuadro 1'!F217</f>
        <v>3.6182902584493082</v>
      </c>
      <c r="AQ146" s="212">
        <f t="shared" ref="AQ146:BB147" si="13">+(D146/D134-1)*100</f>
        <v>5.12820512820511</v>
      </c>
      <c r="AR146" s="212">
        <f t="shared" si="13"/>
        <v>5.393571499651717</v>
      </c>
      <c r="AS146" s="212">
        <f t="shared" si="13"/>
        <v>1.0717147435897356</v>
      </c>
      <c r="AT146" s="212">
        <f t="shared" si="13"/>
        <v>3.2518703241895208</v>
      </c>
      <c r="AU146" s="212">
        <f t="shared" si="13"/>
        <v>2.5980489747162938</v>
      </c>
      <c r="AV146" s="212">
        <f t="shared" si="13"/>
        <v>3.0387566005778632</v>
      </c>
      <c r="AW146" s="212">
        <f t="shared" si="13"/>
        <v>3.7561024210421401</v>
      </c>
      <c r="AX146" s="212">
        <f t="shared" si="13"/>
        <v>1.6660094637223954</v>
      </c>
      <c r="AY146" s="212">
        <f t="shared" si="13"/>
        <v>3.71255101025183</v>
      </c>
      <c r="AZ146" s="212">
        <f t="shared" si="13"/>
        <v>5.7500000000000107</v>
      </c>
      <c r="BA146" s="212">
        <f t="shared" si="13"/>
        <v>3.9347503707365172</v>
      </c>
      <c r="BB146" s="213">
        <f t="shared" si="13"/>
        <v>2.8676324667592734</v>
      </c>
    </row>
    <row r="147" spans="1:54" ht="13.5" customHeight="1" x14ac:dyDescent="0.25">
      <c r="A147" s="414"/>
      <c r="B147" s="53" t="s">
        <v>56</v>
      </c>
      <c r="C147" s="150">
        <v>104.94</v>
      </c>
      <c r="D147" s="149">
        <v>107.59</v>
      </c>
      <c r="E147" s="59">
        <v>106.45</v>
      </c>
      <c r="F147" s="59">
        <v>101.22</v>
      </c>
      <c r="G147" s="59">
        <v>103.99</v>
      </c>
      <c r="H147" s="59">
        <v>103.43</v>
      </c>
      <c r="I147" s="59">
        <v>104.1</v>
      </c>
      <c r="J147" s="59">
        <v>103.55</v>
      </c>
      <c r="K147" s="59">
        <v>103.03</v>
      </c>
      <c r="L147" s="59">
        <v>104.45</v>
      </c>
      <c r="M147" s="59">
        <v>110.81</v>
      </c>
      <c r="N147" s="59">
        <v>105.7</v>
      </c>
      <c r="O147" s="150">
        <v>104.06</v>
      </c>
      <c r="P147" s="149">
        <f>'Cuadro 1'!D218</f>
        <v>0.67</v>
      </c>
      <c r="Q147" s="59">
        <f t="shared" si="12"/>
        <v>0.92870544090057905</v>
      </c>
      <c r="R147" s="59">
        <f t="shared" si="12"/>
        <v>0.50986686809555426</v>
      </c>
      <c r="S147" s="59">
        <f t="shared" si="12"/>
        <v>0.30720443959963983</v>
      </c>
      <c r="T147" s="59">
        <f t="shared" si="12"/>
        <v>0.46372331175730253</v>
      </c>
      <c r="U147" s="59">
        <f t="shared" si="12"/>
        <v>0.34927719025905635</v>
      </c>
      <c r="V147" s="59">
        <f t="shared" si="12"/>
        <v>0.65751305356795964</v>
      </c>
      <c r="W147" s="59">
        <f t="shared" si="12"/>
        <v>-0.56654503552909796</v>
      </c>
      <c r="X147" s="59">
        <f t="shared" si="12"/>
        <v>-9.6964995636572571E-2</v>
      </c>
      <c r="Y147" s="59">
        <f t="shared" si="12"/>
        <v>0.2399232245681393</v>
      </c>
      <c r="Z147" s="59">
        <f t="shared" si="12"/>
        <v>4.7848699763593405</v>
      </c>
      <c r="AA147" s="59">
        <f t="shared" si="12"/>
        <v>0.54218586511938227</v>
      </c>
      <c r="AB147" s="150">
        <f t="shared" si="12"/>
        <v>0.3761936915211761</v>
      </c>
      <c r="AC147" s="149">
        <v>1.0900000000000001</v>
      </c>
      <c r="AD147" s="59">
        <v>1.69</v>
      </c>
      <c r="AE147" s="59">
        <v>0.92</v>
      </c>
      <c r="AF147" s="59">
        <v>0.53</v>
      </c>
      <c r="AG147" s="59">
        <v>0.52</v>
      </c>
      <c r="AH147" s="59">
        <v>0.86</v>
      </c>
      <c r="AI147" s="59">
        <v>1.24</v>
      </c>
      <c r="AJ147" s="59">
        <v>0.98</v>
      </c>
      <c r="AK147" s="59">
        <v>0.28999999999999998</v>
      </c>
      <c r="AL147" s="59">
        <v>0.72</v>
      </c>
      <c r="AM147" s="59">
        <v>4.78</v>
      </c>
      <c r="AN147" s="59">
        <v>1.41</v>
      </c>
      <c r="AO147" s="150">
        <v>1.07</v>
      </c>
      <c r="AP147" s="149">
        <f>+'Cuadro 1'!F218</f>
        <v>3.72</v>
      </c>
      <c r="AQ147" s="59">
        <f t="shared" si="13"/>
        <v>5.8748277898051482</v>
      </c>
      <c r="AR147" s="59">
        <f t="shared" si="13"/>
        <v>4.8355327949576532</v>
      </c>
      <c r="AS147" s="59">
        <f t="shared" si="13"/>
        <v>1.3010408326661338</v>
      </c>
      <c r="AT147" s="59">
        <f t="shared" si="13"/>
        <v>3.4417586790012944</v>
      </c>
      <c r="AU147" s="59">
        <f t="shared" si="13"/>
        <v>2.54808645647433</v>
      </c>
      <c r="AV147" s="59">
        <f t="shared" si="13"/>
        <v>3.7369207772795177</v>
      </c>
      <c r="AW147" s="59">
        <f t="shared" si="13"/>
        <v>2.3727137913988949</v>
      </c>
      <c r="AX147" s="59">
        <f t="shared" si="13"/>
        <v>1.6877220686932537</v>
      </c>
      <c r="AY147" s="59">
        <f t="shared" si="13"/>
        <v>3.4158415841584189</v>
      </c>
      <c r="AZ147" s="59">
        <f t="shared" si="13"/>
        <v>6.058575803981614</v>
      </c>
      <c r="BA147" s="59">
        <f t="shared" si="13"/>
        <v>3.7189677166127089</v>
      </c>
      <c r="BB147" s="150">
        <f t="shared" si="13"/>
        <v>2.6739023186975963</v>
      </c>
    </row>
    <row r="148" spans="1:54" ht="15" customHeight="1" x14ac:dyDescent="0.25">
      <c r="A148" s="414"/>
      <c r="B148" s="53" t="s">
        <v>57</v>
      </c>
      <c r="C148" s="150">
        <f>'Cuadro 1'!C219</f>
        <v>105.53</v>
      </c>
      <c r="D148" s="149">
        <v>109.97</v>
      </c>
      <c r="E148" s="59">
        <v>106.69</v>
      </c>
      <c r="F148" s="59">
        <v>101.27</v>
      </c>
      <c r="G148" s="59">
        <v>104.57</v>
      </c>
      <c r="H148" s="59">
        <v>103.4</v>
      </c>
      <c r="I148" s="59">
        <v>104.6</v>
      </c>
      <c r="J148" s="59">
        <v>104.35</v>
      </c>
      <c r="K148" s="59">
        <v>103.05</v>
      </c>
      <c r="L148" s="59">
        <v>104.06</v>
      </c>
      <c r="M148" s="59">
        <v>110.84</v>
      </c>
      <c r="N148" s="59">
        <v>105.86</v>
      </c>
      <c r="O148" s="150">
        <v>104.49</v>
      </c>
      <c r="P148" s="149">
        <f>'Cuadro 1'!D219</f>
        <v>0.56999999999999995</v>
      </c>
      <c r="Q148" s="59">
        <v>2.21</v>
      </c>
      <c r="R148" s="59">
        <v>0.23</v>
      </c>
      <c r="S148" s="59">
        <v>0.05</v>
      </c>
      <c r="T148" s="59">
        <v>0.55000000000000004</v>
      </c>
      <c r="U148" s="59">
        <v>0.3</v>
      </c>
      <c r="V148" s="59">
        <v>0.49</v>
      </c>
      <c r="W148" s="59">
        <v>-7.0000000000000007E-2</v>
      </c>
      <c r="X148" s="59">
        <v>0.02</v>
      </c>
      <c r="Y148" s="59">
        <v>-0.37</v>
      </c>
      <c r="Z148" s="59">
        <v>0.03</v>
      </c>
      <c r="AA148" s="59">
        <v>0.16</v>
      </c>
      <c r="AB148" s="150">
        <v>0.42</v>
      </c>
      <c r="AC148" s="149">
        <f>'Cuadro 1'!E219</f>
        <v>1.67</v>
      </c>
      <c r="AD148" s="59">
        <v>3.94</v>
      </c>
      <c r="AE148" s="59">
        <v>1.1499999999999999</v>
      </c>
      <c r="AF148" s="59">
        <v>0.57999999999999996</v>
      </c>
      <c r="AG148" s="59">
        <v>1.08</v>
      </c>
      <c r="AH148" s="59">
        <v>1.1599999999999999</v>
      </c>
      <c r="AI148" s="59">
        <v>1.73</v>
      </c>
      <c r="AJ148" s="59">
        <v>0.91</v>
      </c>
      <c r="AK148" s="59">
        <v>0.31</v>
      </c>
      <c r="AL148" s="59">
        <v>0.35</v>
      </c>
      <c r="AM148" s="59">
        <v>4.8099999999999996</v>
      </c>
      <c r="AN148" s="59">
        <v>1.57</v>
      </c>
      <c r="AO148" s="150">
        <v>1.49</v>
      </c>
      <c r="AP148" s="149">
        <f>+'Cuadro 1'!F219</f>
        <v>3.86</v>
      </c>
      <c r="AQ148" s="59">
        <v>7.19</v>
      </c>
      <c r="AR148" s="59">
        <v>4.09</v>
      </c>
      <c r="AS148" s="59">
        <v>1.37</v>
      </c>
      <c r="AT148" s="59">
        <v>3.33</v>
      </c>
      <c r="AU148" s="59">
        <v>2.48</v>
      </c>
      <c r="AV148" s="59">
        <v>4.08</v>
      </c>
      <c r="AW148" s="59">
        <v>2.78</v>
      </c>
      <c r="AX148" s="59">
        <v>1.85</v>
      </c>
      <c r="AY148" s="59">
        <v>3.55</v>
      </c>
      <c r="AZ148" s="59">
        <v>6.05</v>
      </c>
      <c r="BA148" s="59">
        <v>3.91</v>
      </c>
      <c r="BB148" s="150">
        <v>2.82</v>
      </c>
    </row>
    <row r="149" spans="1:54" ht="15" customHeight="1" x14ac:dyDescent="0.25">
      <c r="A149" s="414"/>
      <c r="B149" s="53" t="s">
        <v>58</v>
      </c>
      <c r="C149" s="150">
        <f>'Cuadro 1'!C220</f>
        <v>105.7</v>
      </c>
      <c r="D149" s="149">
        <v>112.21</v>
      </c>
      <c r="E149" s="59">
        <v>106.82</v>
      </c>
      <c r="F149" s="59">
        <v>100.87</v>
      </c>
      <c r="G149" s="59">
        <v>104.73</v>
      </c>
      <c r="H149" s="59">
        <v>103.81</v>
      </c>
      <c r="I149" s="59">
        <v>105.13</v>
      </c>
      <c r="J149" s="59">
        <v>103.42</v>
      </c>
      <c r="K149" s="59">
        <v>99.99</v>
      </c>
      <c r="L149" s="59">
        <v>104.09</v>
      </c>
      <c r="M149" s="59">
        <v>110.85</v>
      </c>
      <c r="N149" s="59">
        <v>106.03</v>
      </c>
      <c r="O149" s="150">
        <v>104.72</v>
      </c>
      <c r="P149" s="149">
        <f>'Cuadro 1'!D220</f>
        <v>0.16</v>
      </c>
      <c r="Q149" s="59">
        <v>2.04</v>
      </c>
      <c r="R149" s="59">
        <v>0.12</v>
      </c>
      <c r="S149" s="59">
        <v>-0.39</v>
      </c>
      <c r="T149" s="59">
        <v>0.15</v>
      </c>
      <c r="U149" s="59">
        <v>7.0000000000000007E-2</v>
      </c>
      <c r="V149" s="59">
        <v>0.51</v>
      </c>
      <c r="W149" s="59">
        <v>-0.89</v>
      </c>
      <c r="X149" s="59">
        <v>-2.97</v>
      </c>
      <c r="Y149" s="59">
        <v>0.03</v>
      </c>
      <c r="Z149" s="59">
        <v>0.01</v>
      </c>
      <c r="AA149" s="59">
        <v>0.16</v>
      </c>
      <c r="AB149" s="150">
        <v>0.22</v>
      </c>
      <c r="AC149" s="149">
        <f>'Cuadro 1'!E220</f>
        <v>1.83</v>
      </c>
      <c r="AD149" s="59">
        <v>6.06</v>
      </c>
      <c r="AE149" s="59">
        <v>1.27</v>
      </c>
      <c r="AF149" s="59">
        <v>0.18</v>
      </c>
      <c r="AG149" s="59">
        <v>1.23</v>
      </c>
      <c r="AH149" s="59">
        <v>1.23</v>
      </c>
      <c r="AI149" s="59">
        <v>2.25</v>
      </c>
      <c r="AJ149" s="59">
        <v>0.01</v>
      </c>
      <c r="AK149" s="59">
        <v>-2.67</v>
      </c>
      <c r="AL149" s="59">
        <v>0.38</v>
      </c>
      <c r="AM149" s="59">
        <v>4.82</v>
      </c>
      <c r="AN149" s="59">
        <v>1.73</v>
      </c>
      <c r="AO149" s="150">
        <v>1.72</v>
      </c>
      <c r="AP149" s="149">
        <f>+'Cuadro 1'!F220</f>
        <v>3.51</v>
      </c>
      <c r="AQ149" s="59">
        <v>8.23</v>
      </c>
      <c r="AR149" s="59">
        <v>3.37</v>
      </c>
      <c r="AS149" s="59">
        <v>0.9</v>
      </c>
      <c r="AT149" s="59">
        <v>3.01</v>
      </c>
      <c r="AU149" s="59">
        <v>2.09</v>
      </c>
      <c r="AV149" s="59">
        <v>4.29</v>
      </c>
      <c r="AW149" s="59">
        <v>1.63</v>
      </c>
      <c r="AX149" s="59">
        <v>-1.89</v>
      </c>
      <c r="AY149" s="59">
        <v>3.23</v>
      </c>
      <c r="AZ149" s="59">
        <v>5.97</v>
      </c>
      <c r="BA149" s="59">
        <v>3.59</v>
      </c>
      <c r="BB149" s="150">
        <v>2.74</v>
      </c>
    </row>
    <row r="150" spans="1:54" ht="15" customHeight="1" x14ac:dyDescent="0.25">
      <c r="A150" s="414"/>
      <c r="B150" s="53" t="s">
        <v>59</v>
      </c>
      <c r="C150" s="150">
        <f>'Cuadro 1'!C221</f>
        <v>105.36</v>
      </c>
      <c r="D150" s="149">
        <v>112.26</v>
      </c>
      <c r="E150" s="59">
        <v>107.12</v>
      </c>
      <c r="F150" s="59">
        <v>100.59</v>
      </c>
      <c r="G150" s="59">
        <v>104.53</v>
      </c>
      <c r="H150" s="59">
        <v>102.05</v>
      </c>
      <c r="I150" s="59">
        <v>105.58</v>
      </c>
      <c r="J150" s="59">
        <v>102.93</v>
      </c>
      <c r="K150" s="59">
        <v>96.87</v>
      </c>
      <c r="L150" s="59">
        <v>104.13</v>
      </c>
      <c r="M150" s="59">
        <v>110.9</v>
      </c>
      <c r="N150" s="59">
        <v>106</v>
      </c>
      <c r="O150" s="150">
        <v>104.6</v>
      </c>
      <c r="P150" s="149">
        <f>'Cuadro 1'!D221</f>
        <v>-0.32</v>
      </c>
      <c r="Q150" s="59">
        <v>0.04</v>
      </c>
      <c r="R150" s="59">
        <v>0.28000000000000003</v>
      </c>
      <c r="S150" s="59">
        <v>-0.28000000000000003</v>
      </c>
      <c r="T150" s="59">
        <v>-0.2</v>
      </c>
      <c r="U150" s="59">
        <v>-1.69</v>
      </c>
      <c r="V150" s="59">
        <v>0.43</v>
      </c>
      <c r="W150" s="59">
        <v>-0.47</v>
      </c>
      <c r="X150" s="59">
        <v>-3.12</v>
      </c>
      <c r="Y150" s="59">
        <v>0.04</v>
      </c>
      <c r="Z150" s="59">
        <v>0.04</v>
      </c>
      <c r="AA150" s="59">
        <v>-0.03</v>
      </c>
      <c r="AB150" s="150">
        <v>-0.11</v>
      </c>
      <c r="AC150" s="149">
        <f>'Cuadro 1'!E221</f>
        <v>1.5</v>
      </c>
      <c r="AD150" s="59">
        <v>6.1</v>
      </c>
      <c r="AE150" s="59">
        <v>1.55</v>
      </c>
      <c r="AF150" s="59">
        <v>-0.1</v>
      </c>
      <c r="AG150" s="59">
        <v>1.03</v>
      </c>
      <c r="AH150" s="59">
        <v>-0.48</v>
      </c>
      <c r="AI150" s="59">
        <v>2.69</v>
      </c>
      <c r="AJ150" s="59">
        <v>-0.46</v>
      </c>
      <c r="AK150" s="59">
        <v>-5.71</v>
      </c>
      <c r="AL150" s="59">
        <v>0.42</v>
      </c>
      <c r="AM150" s="59">
        <v>4.87</v>
      </c>
      <c r="AN150" s="59">
        <v>1.69</v>
      </c>
      <c r="AO150" s="150">
        <v>1.6</v>
      </c>
      <c r="AP150" s="149">
        <f>+'Cuadro 1'!F221</f>
        <v>2.85</v>
      </c>
      <c r="AQ150" s="59">
        <v>7.57</v>
      </c>
      <c r="AR150" s="59">
        <v>2.85</v>
      </c>
      <c r="AS150" s="59">
        <v>0.33</v>
      </c>
      <c r="AT150" s="59">
        <v>2.37</v>
      </c>
      <c r="AU150" s="59">
        <v>0.04</v>
      </c>
      <c r="AV150" s="59">
        <v>4.4800000000000004</v>
      </c>
      <c r="AW150" s="59">
        <v>1.1399999999999999</v>
      </c>
      <c r="AX150" s="59">
        <v>-4.8899999999999997</v>
      </c>
      <c r="AY150" s="59">
        <v>3.07</v>
      </c>
      <c r="AZ150" s="59">
        <v>5.96</v>
      </c>
      <c r="BA150" s="59">
        <v>3.37</v>
      </c>
      <c r="BB150" s="150">
        <v>2.5</v>
      </c>
    </row>
    <row r="151" spans="1:54" ht="15" customHeight="1" x14ac:dyDescent="0.25">
      <c r="A151" s="414"/>
      <c r="B151" s="53" t="s">
        <v>60</v>
      </c>
      <c r="C151" s="150">
        <f>'Cuadro 1'!C222</f>
        <v>104.97</v>
      </c>
      <c r="D151" s="149">
        <v>112.14</v>
      </c>
      <c r="E151" s="59">
        <v>107.34</v>
      </c>
      <c r="F151" s="59">
        <v>98.52</v>
      </c>
      <c r="G151" s="59">
        <v>103.97</v>
      </c>
      <c r="H151" s="59">
        <v>101.46</v>
      </c>
      <c r="I151" s="59">
        <v>105.93</v>
      </c>
      <c r="J151" s="59">
        <v>102.39</v>
      </c>
      <c r="K151" s="59">
        <v>96.81</v>
      </c>
      <c r="L151" s="59">
        <v>103.96</v>
      </c>
      <c r="M151" s="59">
        <v>110.9</v>
      </c>
      <c r="N151" s="59">
        <v>105.96</v>
      </c>
      <c r="O151" s="150">
        <v>104.36</v>
      </c>
      <c r="P151" s="149">
        <f>'Cuadro 1'!D222</f>
        <v>-0.38</v>
      </c>
      <c r="Q151" s="59">
        <v>-0.11</v>
      </c>
      <c r="R151" s="59">
        <v>0.21</v>
      </c>
      <c r="S151" s="59">
        <v>-2.06</v>
      </c>
      <c r="T151" s="59">
        <v>-0.53</v>
      </c>
      <c r="U151" s="59">
        <v>-0.57999999999999996</v>
      </c>
      <c r="V151" s="59">
        <v>0.33</v>
      </c>
      <c r="W151" s="59">
        <v>-0.53</v>
      </c>
      <c r="X151" s="59">
        <v>-0.06</v>
      </c>
      <c r="Y151" s="59">
        <v>-0.16</v>
      </c>
      <c r="Z151" s="59">
        <v>0</v>
      </c>
      <c r="AA151" s="59">
        <v>-0.04</v>
      </c>
      <c r="AB151" s="150">
        <v>-0.23</v>
      </c>
      <c r="AC151" s="149">
        <f>'Cuadro 1'!E222</f>
        <v>1.1200000000000001</v>
      </c>
      <c r="AD151" s="59">
        <v>5.99</v>
      </c>
      <c r="AE151" s="59">
        <v>1.76</v>
      </c>
      <c r="AF151" s="59">
        <v>-2.16</v>
      </c>
      <c r="AG151" s="59">
        <v>0.5</v>
      </c>
      <c r="AH151" s="59">
        <v>-1.06</v>
      </c>
      <c r="AI151" s="59">
        <v>3.03</v>
      </c>
      <c r="AJ151" s="59">
        <v>-0.99</v>
      </c>
      <c r="AK151" s="59">
        <v>-5.76</v>
      </c>
      <c r="AL151" s="59">
        <v>0.25</v>
      </c>
      <c r="AM151" s="59">
        <v>4.87</v>
      </c>
      <c r="AN151" s="59">
        <v>1.65</v>
      </c>
      <c r="AO151" s="150">
        <v>1.37</v>
      </c>
      <c r="AP151" s="149">
        <f>+'Cuadro 1'!F222</f>
        <v>2.19</v>
      </c>
      <c r="AQ151" s="59">
        <v>6.55</v>
      </c>
      <c r="AR151" s="59">
        <v>2.8</v>
      </c>
      <c r="AS151" s="59">
        <v>-1.83</v>
      </c>
      <c r="AT151" s="59">
        <v>1.74</v>
      </c>
      <c r="AU151" s="59">
        <v>-0.74</v>
      </c>
      <c r="AV151" s="59">
        <v>4.53</v>
      </c>
      <c r="AW151" s="59">
        <v>0.15</v>
      </c>
      <c r="AX151" s="59">
        <v>-4.83</v>
      </c>
      <c r="AY151" s="59">
        <v>2.36</v>
      </c>
      <c r="AZ151" s="59">
        <v>5.96</v>
      </c>
      <c r="BA151" s="59">
        <v>3.23</v>
      </c>
      <c r="BB151" s="150">
        <v>2.13</v>
      </c>
    </row>
    <row r="152" spans="1:54" ht="15" customHeight="1" x14ac:dyDescent="0.25">
      <c r="A152" s="414"/>
      <c r="B152" s="53" t="s">
        <v>61</v>
      </c>
      <c r="C152" s="150">
        <f>'Cuadro 1'!C223</f>
        <v>104.97</v>
      </c>
      <c r="D152" s="149">
        <v>111.24</v>
      </c>
      <c r="E152" s="59">
        <v>107.48</v>
      </c>
      <c r="F152" s="59">
        <v>98.43</v>
      </c>
      <c r="G152" s="59">
        <v>104.13</v>
      </c>
      <c r="H152" s="59">
        <v>101.46</v>
      </c>
      <c r="I152" s="59">
        <v>106.52</v>
      </c>
      <c r="J152" s="59">
        <v>102.65</v>
      </c>
      <c r="K152" s="59">
        <v>96.8</v>
      </c>
      <c r="L152" s="59">
        <v>104.01</v>
      </c>
      <c r="M152" s="59">
        <v>110.9</v>
      </c>
      <c r="N152" s="59">
        <v>104.21</v>
      </c>
      <c r="O152" s="150">
        <v>105.03</v>
      </c>
      <c r="P152" s="149">
        <f>'Cuadro 1'!D223</f>
        <v>1.4179455546508E-3</v>
      </c>
      <c r="Q152" s="59">
        <v>-0.8</v>
      </c>
      <c r="R152" s="59">
        <v>0.14000000000000001</v>
      </c>
      <c r="S152" s="59">
        <v>-0.09</v>
      </c>
      <c r="T152" s="59">
        <v>0.16</v>
      </c>
      <c r="U152" s="59">
        <v>0</v>
      </c>
      <c r="V152" s="59">
        <v>0.56000000000000005</v>
      </c>
      <c r="W152" s="59">
        <v>0.25</v>
      </c>
      <c r="X152" s="59">
        <v>-0.02</v>
      </c>
      <c r="Y152" s="59">
        <v>0.05</v>
      </c>
      <c r="Z152" s="59">
        <v>0</v>
      </c>
      <c r="AA152" s="59">
        <v>0.27</v>
      </c>
      <c r="AB152" s="150">
        <v>0.22</v>
      </c>
      <c r="AC152" s="149">
        <f>'Cuadro 1'!E223</f>
        <v>1.1211371304555835</v>
      </c>
      <c r="AD152" s="59">
        <v>5.14</v>
      </c>
      <c r="AE152" s="59">
        <v>1.9</v>
      </c>
      <c r="AF152" s="59">
        <v>-2.25</v>
      </c>
      <c r="AG152" s="59">
        <v>0.65</v>
      </c>
      <c r="AH152" s="59">
        <v>-1.06</v>
      </c>
      <c r="AI152" s="59">
        <v>3.6</v>
      </c>
      <c r="AJ152" s="59">
        <v>-0.74</v>
      </c>
      <c r="AK152" s="59">
        <v>-5.78</v>
      </c>
      <c r="AL152" s="59">
        <v>0.3</v>
      </c>
      <c r="AM152" s="59">
        <v>4.87</v>
      </c>
      <c r="AN152" s="59">
        <v>1.93</v>
      </c>
      <c r="AO152" s="150">
        <v>1.59</v>
      </c>
      <c r="AP152" s="149">
        <f>+'Cuadro 1'!F223</f>
        <v>1.9711790878797111</v>
      </c>
      <c r="AQ152" s="59">
        <v>5</v>
      </c>
      <c r="AR152" s="59">
        <v>2.95</v>
      </c>
      <c r="AS152" s="59">
        <v>-1.69</v>
      </c>
      <c r="AT152" s="59">
        <v>1.73</v>
      </c>
      <c r="AU152" s="59">
        <v>-0.79</v>
      </c>
      <c r="AV152" s="59">
        <v>4.95</v>
      </c>
      <c r="AW152" s="59">
        <v>0.12</v>
      </c>
      <c r="AX152" s="59">
        <v>-5.16</v>
      </c>
      <c r="AY152" s="59">
        <v>1.89</v>
      </c>
      <c r="AZ152" s="59">
        <v>5.96</v>
      </c>
      <c r="BA152" s="59">
        <v>3.56</v>
      </c>
      <c r="BB152" s="150">
        <v>2.34</v>
      </c>
    </row>
    <row r="153" spans="1:54" ht="15.75" customHeight="1" x14ac:dyDescent="0.25">
      <c r="A153" s="414"/>
      <c r="B153" s="53" t="s">
        <v>62</v>
      </c>
      <c r="C153" s="150">
        <f>'Cuadro 1'!C224</f>
        <v>104.96</v>
      </c>
      <c r="D153" s="149">
        <v>110.74</v>
      </c>
      <c r="E153" s="59">
        <v>107.83</v>
      </c>
      <c r="F153" s="59">
        <v>97.45</v>
      </c>
      <c r="G153" s="59">
        <v>104.21</v>
      </c>
      <c r="H153" s="59">
        <v>101.41</v>
      </c>
      <c r="I153" s="59">
        <v>107.27</v>
      </c>
      <c r="J153" s="59">
        <v>102.92</v>
      </c>
      <c r="K153" s="59">
        <v>100.28</v>
      </c>
      <c r="L153" s="59">
        <v>104.18</v>
      </c>
      <c r="M153" s="59">
        <v>107.04</v>
      </c>
      <c r="N153" s="59">
        <v>106.43</v>
      </c>
      <c r="O153" s="150">
        <v>105.11</v>
      </c>
      <c r="P153" s="149">
        <f>'Cuadro 1'!D224</f>
        <v>-0.01</v>
      </c>
      <c r="Q153" s="59">
        <v>-0.45</v>
      </c>
      <c r="R153" s="59">
        <v>0.32</v>
      </c>
      <c r="S153" s="59">
        <v>-1</v>
      </c>
      <c r="T153" s="59">
        <v>7.0000000000000007E-2</v>
      </c>
      <c r="U153" s="59">
        <v>-0.05</v>
      </c>
      <c r="V153" s="59">
        <v>0.7</v>
      </c>
      <c r="W153" s="59">
        <v>0.27</v>
      </c>
      <c r="X153" s="59">
        <v>3.6</v>
      </c>
      <c r="Y153" s="59">
        <v>0.17</v>
      </c>
      <c r="Z153" s="59">
        <v>0</v>
      </c>
      <c r="AA153" s="59">
        <v>0.18</v>
      </c>
      <c r="AB153" s="150">
        <v>0.49</v>
      </c>
      <c r="AC153" s="149">
        <f>'Cuadro 1'!E224</f>
        <v>1.1200000000000001</v>
      </c>
      <c r="AD153" s="59">
        <v>4.67</v>
      </c>
      <c r="AE153" s="59">
        <v>2.23</v>
      </c>
      <c r="AF153" s="59">
        <v>-3.22</v>
      </c>
      <c r="AG153" s="59">
        <v>0.72</v>
      </c>
      <c r="AH153" s="59">
        <v>-1.1000000000000001</v>
      </c>
      <c r="AI153" s="59">
        <v>4.33</v>
      </c>
      <c r="AJ153" s="59">
        <v>-0.47</v>
      </c>
      <c r="AK153" s="59">
        <v>-2.39</v>
      </c>
      <c r="AL153" s="59">
        <v>0.47</v>
      </c>
      <c r="AM153" s="59">
        <v>1.22</v>
      </c>
      <c r="AN153" s="59">
        <v>2.11</v>
      </c>
      <c r="AO153" s="150">
        <v>2.09</v>
      </c>
      <c r="AP153" s="149">
        <f>+'Cuadro 1'!F224</f>
        <v>1.88</v>
      </c>
      <c r="AQ153" s="59">
        <v>4.66</v>
      </c>
      <c r="AR153" s="59">
        <v>3.36</v>
      </c>
      <c r="AS153" s="59">
        <v>-2.88</v>
      </c>
      <c r="AT153" s="59">
        <v>1.64</v>
      </c>
      <c r="AU153" s="59">
        <v>-0.88</v>
      </c>
      <c r="AV153" s="59">
        <v>5.37</v>
      </c>
      <c r="AW153" s="59">
        <v>0.28999999999999998</v>
      </c>
      <c r="AX153" s="59">
        <v>-1.58</v>
      </c>
      <c r="AY153" s="59">
        <v>2.33</v>
      </c>
      <c r="AZ153" s="59">
        <v>2.16</v>
      </c>
      <c r="BA153" s="59">
        <v>3.41</v>
      </c>
      <c r="BB153" s="150">
        <v>2.69</v>
      </c>
    </row>
    <row r="154" spans="1:54" ht="15" customHeight="1" x14ac:dyDescent="0.25">
      <c r="A154" s="414"/>
      <c r="B154" s="53" t="s">
        <v>63</v>
      </c>
      <c r="C154" s="150">
        <f>'Cuadro 1'!C225</f>
        <v>105.29</v>
      </c>
      <c r="D154" s="149">
        <v>110.69</v>
      </c>
      <c r="E154" s="59">
        <v>107.99</v>
      </c>
      <c r="F154" s="59">
        <v>97.7</v>
      </c>
      <c r="G154" s="59">
        <v>104.74</v>
      </c>
      <c r="H154" s="59">
        <v>101.53</v>
      </c>
      <c r="I154" s="59">
        <v>107.57</v>
      </c>
      <c r="J154" s="59">
        <v>103.78</v>
      </c>
      <c r="K154" s="59">
        <v>102.84</v>
      </c>
      <c r="L154" s="59">
        <v>104.17</v>
      </c>
      <c r="M154" s="59">
        <v>104.07</v>
      </c>
      <c r="N154" s="59">
        <v>106.73</v>
      </c>
      <c r="O154" s="150">
        <v>105.52</v>
      </c>
      <c r="P154" s="149">
        <f>'Cuadro 1'!D225</f>
        <v>0.32</v>
      </c>
      <c r="Q154" s="59">
        <v>-0.04</v>
      </c>
      <c r="R154" s="59">
        <v>0.15</v>
      </c>
      <c r="S154" s="59">
        <v>0.26</v>
      </c>
      <c r="T154" s="59">
        <v>0.51</v>
      </c>
      <c r="U154" s="59">
        <v>0.11</v>
      </c>
      <c r="V154" s="59">
        <v>0.28000000000000003</v>
      </c>
      <c r="W154" s="59">
        <v>0.83</v>
      </c>
      <c r="X154" s="59">
        <v>2.5499999999999998</v>
      </c>
      <c r="Y154" s="59">
        <v>-0.02</v>
      </c>
      <c r="Z154" s="59">
        <v>-2.77</v>
      </c>
      <c r="AA154" s="59">
        <v>0.28000000000000003</v>
      </c>
      <c r="AB154" s="150">
        <v>0.39</v>
      </c>
      <c r="AC154" s="149">
        <f>'Cuadro 1'!E225</f>
        <v>1.44</v>
      </c>
      <c r="AD154" s="59">
        <v>4.62</v>
      </c>
      <c r="AE154" s="59">
        <v>2.38</v>
      </c>
      <c r="AF154" s="59">
        <v>-2.97</v>
      </c>
      <c r="AG154" s="59">
        <v>1.24</v>
      </c>
      <c r="AH154" s="59">
        <v>-0.99</v>
      </c>
      <c r="AI154" s="59">
        <v>4.62</v>
      </c>
      <c r="AJ154" s="59">
        <v>0.35</v>
      </c>
      <c r="AK154" s="59">
        <v>0.1</v>
      </c>
      <c r="AL154" s="59">
        <v>0.45</v>
      </c>
      <c r="AM154" s="59">
        <v>-1.59</v>
      </c>
      <c r="AN154" s="59">
        <v>2.4</v>
      </c>
      <c r="AO154" s="150">
        <v>2.4900000000000002</v>
      </c>
      <c r="AP154" s="149">
        <f>+'Cuadro 1'!F225</f>
        <v>1.97</v>
      </c>
      <c r="AQ154" s="59">
        <v>4.13</v>
      </c>
      <c r="AR154" s="59">
        <v>3.69</v>
      </c>
      <c r="AS154" s="59">
        <v>-2.75</v>
      </c>
      <c r="AT154" s="59">
        <v>1.95</v>
      </c>
      <c r="AU154" s="59">
        <v>-0.84</v>
      </c>
      <c r="AV154" s="59">
        <v>5.38</v>
      </c>
      <c r="AW154" s="59">
        <v>1.07</v>
      </c>
      <c r="AX154" s="59">
        <v>0.95</v>
      </c>
      <c r="AY154" s="59">
        <v>2.74</v>
      </c>
      <c r="AZ154" s="59">
        <v>-1.56</v>
      </c>
      <c r="BA154" s="59">
        <v>3.35</v>
      </c>
      <c r="BB154" s="150">
        <v>2.76</v>
      </c>
    </row>
    <row r="155" spans="1:54" ht="15" customHeight="1" x14ac:dyDescent="0.25">
      <c r="A155" s="414"/>
      <c r="B155" s="53" t="s">
        <v>64</v>
      </c>
      <c r="C155" s="150">
        <f>'Cuadro 1'!C226</f>
        <v>105.23</v>
      </c>
      <c r="D155" s="149">
        <v>110.34</v>
      </c>
      <c r="E155" s="59">
        <v>108.11</v>
      </c>
      <c r="F155" s="59">
        <v>97.58</v>
      </c>
      <c r="G155" s="59">
        <v>104.67</v>
      </c>
      <c r="H155" s="59">
        <v>101.56</v>
      </c>
      <c r="I155" s="59">
        <v>107.65</v>
      </c>
      <c r="J155" s="59">
        <v>104.71</v>
      </c>
      <c r="K155" s="59">
        <v>102.71</v>
      </c>
      <c r="L155" s="59">
        <v>104.23</v>
      </c>
      <c r="M155" s="59">
        <v>101.49</v>
      </c>
      <c r="N155" s="59">
        <v>106.97</v>
      </c>
      <c r="O155" s="150">
        <v>105.3</v>
      </c>
      <c r="P155" s="149">
        <f>'Cuadro 1'!D226</f>
        <v>-0.06</v>
      </c>
      <c r="Q155" s="59">
        <v>-0.32</v>
      </c>
      <c r="R155" s="59">
        <v>0.12</v>
      </c>
      <c r="S155" s="59">
        <v>-0.13</v>
      </c>
      <c r="T155" s="59">
        <v>-0.06</v>
      </c>
      <c r="U155" s="59">
        <v>0.04</v>
      </c>
      <c r="V155" s="59">
        <v>7.0000000000000007E-2</v>
      </c>
      <c r="W155" s="59">
        <v>0.9</v>
      </c>
      <c r="X155" s="59">
        <v>-0.13</v>
      </c>
      <c r="Y155" s="59">
        <v>0.06</v>
      </c>
      <c r="Z155" s="59">
        <v>-2.48</v>
      </c>
      <c r="AA155" s="59">
        <v>0.23</v>
      </c>
      <c r="AB155" s="150">
        <v>-0.21</v>
      </c>
      <c r="AC155" s="149">
        <f>'Cuadro 1'!E226</f>
        <v>1.38</v>
      </c>
      <c r="AD155" s="59">
        <v>4.29</v>
      </c>
      <c r="AE155" s="59">
        <v>2.5</v>
      </c>
      <c r="AF155" s="59">
        <v>-3.09</v>
      </c>
      <c r="AG155" s="59">
        <v>1.17</v>
      </c>
      <c r="AH155" s="59">
        <v>-0.96</v>
      </c>
      <c r="AI155" s="59">
        <v>4.7</v>
      </c>
      <c r="AJ155" s="59">
        <v>1.25</v>
      </c>
      <c r="AK155" s="59">
        <v>-0.02</v>
      </c>
      <c r="AL155" s="59">
        <v>0.51</v>
      </c>
      <c r="AM155" s="59">
        <v>-4.03</v>
      </c>
      <c r="AN155" s="59">
        <v>2.63</v>
      </c>
      <c r="AO155" s="150">
        <v>2.2799999999999998</v>
      </c>
      <c r="AP155" s="149">
        <f>+'Cuadro 1'!F226</f>
        <v>1.75</v>
      </c>
      <c r="AQ155" s="59">
        <v>3.54</v>
      </c>
      <c r="AR155" s="59">
        <v>3.51</v>
      </c>
      <c r="AS155" s="59">
        <v>-2.92</v>
      </c>
      <c r="AT155" s="59">
        <v>1.69</v>
      </c>
      <c r="AU155" s="59">
        <v>-0.75</v>
      </c>
      <c r="AV155" s="59">
        <v>5.09</v>
      </c>
      <c r="AW155" s="59">
        <v>1.84</v>
      </c>
      <c r="AX155" s="59">
        <v>0.88</v>
      </c>
      <c r="AY155" s="59">
        <v>2.3199999999999998</v>
      </c>
      <c r="AZ155" s="59">
        <v>-4.03</v>
      </c>
      <c r="BA155" s="59">
        <v>3.48</v>
      </c>
      <c r="BB155" s="150">
        <v>2.5099999999999998</v>
      </c>
    </row>
    <row r="156" spans="1:54" ht="15" customHeight="1" x14ac:dyDescent="0.25">
      <c r="A156" s="414"/>
      <c r="B156" s="53" t="s">
        <v>65</v>
      </c>
      <c r="C156" s="150">
        <f>'Cuadro 1'!C227</f>
        <v>105.08</v>
      </c>
      <c r="D156" s="149">
        <v>110.41</v>
      </c>
      <c r="E156" s="59">
        <v>108.29</v>
      </c>
      <c r="F156" s="59">
        <v>93.96</v>
      </c>
      <c r="G156" s="59">
        <v>104.79</v>
      </c>
      <c r="H156" s="59">
        <v>101.25</v>
      </c>
      <c r="I156" s="59">
        <v>107.79</v>
      </c>
      <c r="J156" s="59">
        <v>104.68</v>
      </c>
      <c r="K156" s="59">
        <v>102.24</v>
      </c>
      <c r="L156" s="59">
        <v>103.69</v>
      </c>
      <c r="M156" s="59">
        <v>100.45</v>
      </c>
      <c r="N156" s="59">
        <v>107.27</v>
      </c>
      <c r="O156" s="150">
        <v>105.47</v>
      </c>
      <c r="P156" s="149">
        <f>'Cuadro 1'!D227</f>
        <v>-0.15</v>
      </c>
      <c r="Q156" s="59">
        <v>0.06</v>
      </c>
      <c r="R156" s="59">
        <v>0.16</v>
      </c>
      <c r="S156" s="59">
        <v>-3.71</v>
      </c>
      <c r="T156" s="59">
        <v>0.11</v>
      </c>
      <c r="U156" s="59">
        <v>-0.31</v>
      </c>
      <c r="V156" s="59">
        <v>0.13</v>
      </c>
      <c r="W156" s="59">
        <v>-0.03</v>
      </c>
      <c r="X156" s="59">
        <v>-0.46</v>
      </c>
      <c r="Y156" s="59">
        <v>-0.52</v>
      </c>
      <c r="Z156" s="59">
        <v>-1.03</v>
      </c>
      <c r="AA156" s="59">
        <v>0.28000000000000003</v>
      </c>
      <c r="AB156" s="150">
        <v>0.16</v>
      </c>
      <c r="AC156" s="149">
        <f>'Cuadro 1'!E227</f>
        <v>1.23</v>
      </c>
      <c r="AD156" s="59">
        <v>4.3499999999999996</v>
      </c>
      <c r="AE156" s="59">
        <v>2.66</v>
      </c>
      <c r="AF156" s="59">
        <v>-6.69</v>
      </c>
      <c r="AG156" s="59">
        <v>1.28</v>
      </c>
      <c r="AH156" s="59">
        <v>-1.26</v>
      </c>
      <c r="AI156" s="59">
        <v>4.83</v>
      </c>
      <c r="AJ156" s="59">
        <v>1.23</v>
      </c>
      <c r="AK156" s="59">
        <v>-0.48</v>
      </c>
      <c r="AL156" s="59">
        <v>-0.01</v>
      </c>
      <c r="AM156" s="59">
        <v>-5.0199999999999996</v>
      </c>
      <c r="AN156" s="59">
        <v>2.92</v>
      </c>
      <c r="AO156" s="150">
        <v>2.44</v>
      </c>
      <c r="AP156" s="149">
        <f>+'Cuadro 1'!F227</f>
        <v>1.49</v>
      </c>
      <c r="AQ156" s="59">
        <v>4.09</v>
      </c>
      <c r="AR156" s="59">
        <v>3.22</v>
      </c>
      <c r="AS156" s="59">
        <v>-6.62</v>
      </c>
      <c r="AT156" s="59">
        <v>1.49</v>
      </c>
      <c r="AU156" s="59">
        <v>-1.17</v>
      </c>
      <c r="AV156" s="59">
        <v>5.01</v>
      </c>
      <c r="AW156" s="59">
        <v>1.71</v>
      </c>
      <c r="AX156" s="59">
        <v>0.48</v>
      </c>
      <c r="AY156" s="59">
        <v>1.4</v>
      </c>
      <c r="AZ156" s="59">
        <v>-5.0199999999999996</v>
      </c>
      <c r="BA156" s="59">
        <v>3.44</v>
      </c>
      <c r="BB156" s="150">
        <v>2.61</v>
      </c>
    </row>
    <row r="157" spans="1:54" ht="15" customHeight="1" x14ac:dyDescent="0.25">
      <c r="A157" s="414"/>
      <c r="B157" s="53" t="s">
        <v>66</v>
      </c>
      <c r="C157" s="150">
        <f>'Cuadro 1'!C228</f>
        <v>105.48</v>
      </c>
      <c r="D157" s="149">
        <v>110.88</v>
      </c>
      <c r="E157" s="59">
        <v>108.23</v>
      </c>
      <c r="F157" s="59">
        <v>96.73</v>
      </c>
      <c r="G157" s="59">
        <v>105.34</v>
      </c>
      <c r="H157" s="59">
        <v>101.56</v>
      </c>
      <c r="I157" s="59">
        <v>107.92</v>
      </c>
      <c r="J157" s="59">
        <v>104.81</v>
      </c>
      <c r="K157" s="59">
        <v>102.63</v>
      </c>
      <c r="L157" s="59">
        <v>104.4</v>
      </c>
      <c r="M157" s="59">
        <v>98.33</v>
      </c>
      <c r="N157" s="59">
        <v>107.8</v>
      </c>
      <c r="O157" s="150">
        <v>105.54</v>
      </c>
      <c r="P157" s="149">
        <f>'Cuadro 1'!D228</f>
        <v>0.38</v>
      </c>
      <c r="Q157" s="59">
        <v>0.43</v>
      </c>
      <c r="R157" s="59">
        <v>-0.05</v>
      </c>
      <c r="S157" s="59">
        <v>2.95</v>
      </c>
      <c r="T157" s="59">
        <v>0.52</v>
      </c>
      <c r="U157" s="59">
        <v>0.31</v>
      </c>
      <c r="V157" s="59">
        <v>0.12</v>
      </c>
      <c r="W157" s="59">
        <v>0.12</v>
      </c>
      <c r="X157" s="59">
        <v>0.38</v>
      </c>
      <c r="Y157" s="59">
        <v>0.69</v>
      </c>
      <c r="Z157" s="59">
        <v>-2.11</v>
      </c>
      <c r="AA157" s="59">
        <v>0.49</v>
      </c>
      <c r="AB157" s="150">
        <v>7.0000000000000007E-2</v>
      </c>
      <c r="AC157" s="149">
        <f>'Cuadro 1'!E228</f>
        <v>1.61</v>
      </c>
      <c r="AD157" s="59">
        <v>4.8</v>
      </c>
      <c r="AE157" s="59">
        <v>2.61</v>
      </c>
      <c r="AF157" s="59">
        <v>-3.94</v>
      </c>
      <c r="AG157" s="59">
        <v>1.81</v>
      </c>
      <c r="AH157" s="59">
        <v>-0.96</v>
      </c>
      <c r="AI157" s="59">
        <v>4.96</v>
      </c>
      <c r="AJ157" s="59">
        <v>1.35</v>
      </c>
      <c r="AK157" s="59">
        <v>-0.1</v>
      </c>
      <c r="AL157" s="59">
        <v>0.68</v>
      </c>
      <c r="AM157" s="59">
        <v>-7.02</v>
      </c>
      <c r="AN157" s="59">
        <v>3.43</v>
      </c>
      <c r="AO157" s="150">
        <v>2.52</v>
      </c>
      <c r="AP157" s="149">
        <f>+'Cuadro 1'!F228</f>
        <v>1.61</v>
      </c>
      <c r="AQ157" s="59">
        <v>4.8</v>
      </c>
      <c r="AR157" s="59">
        <v>2.61</v>
      </c>
      <c r="AS157" s="59">
        <v>-3.94</v>
      </c>
      <c r="AT157" s="59">
        <v>1.81</v>
      </c>
      <c r="AU157" s="59">
        <v>-0.96</v>
      </c>
      <c r="AV157" s="59">
        <v>4.96</v>
      </c>
      <c r="AW157" s="59">
        <v>1.35</v>
      </c>
      <c r="AX157" s="59">
        <v>-0.1</v>
      </c>
      <c r="AY157" s="59">
        <v>0.68</v>
      </c>
      <c r="AZ157" s="59">
        <v>-7.02</v>
      </c>
      <c r="BA157" s="59">
        <v>3.43</v>
      </c>
      <c r="BB157" s="150">
        <v>2.52</v>
      </c>
    </row>
    <row r="158" spans="1:54" ht="15" customHeight="1" x14ac:dyDescent="0.25">
      <c r="A158" s="479">
        <v>2021</v>
      </c>
      <c r="B158" s="236" t="s">
        <v>55</v>
      </c>
      <c r="C158" s="243">
        <f>'Cuadro 1'!C229</f>
        <v>105.91</v>
      </c>
      <c r="D158" s="241">
        <v>112.48</v>
      </c>
      <c r="E158" s="242">
        <v>108.45</v>
      </c>
      <c r="F158" s="242">
        <v>96.33</v>
      </c>
      <c r="G158" s="242">
        <v>105.47</v>
      </c>
      <c r="H158" s="242">
        <v>101.82</v>
      </c>
      <c r="I158" s="242">
        <v>108.2</v>
      </c>
      <c r="J158" s="242">
        <v>105.54</v>
      </c>
      <c r="K158" s="242">
        <v>102.47</v>
      </c>
      <c r="L158" s="242">
        <v>103.55</v>
      </c>
      <c r="M158" s="242">
        <v>98.33</v>
      </c>
      <c r="N158" s="242">
        <v>108.5</v>
      </c>
      <c r="O158" s="243">
        <v>105.93</v>
      </c>
      <c r="P158" s="241">
        <f>'Cuadro 1'!D229</f>
        <v>0.41</v>
      </c>
      <c r="Q158" s="242">
        <v>1.44</v>
      </c>
      <c r="R158" s="242">
        <v>0.2</v>
      </c>
      <c r="S158" s="242">
        <v>-0.41</v>
      </c>
      <c r="T158" s="242">
        <v>0.13</v>
      </c>
      <c r="U158" s="242">
        <v>0.26</v>
      </c>
      <c r="V158" s="242">
        <v>0.26</v>
      </c>
      <c r="W158" s="242">
        <v>0.7</v>
      </c>
      <c r="X158" s="242">
        <v>-0.16</v>
      </c>
      <c r="Y158" s="242">
        <v>-0.82</v>
      </c>
      <c r="Z158" s="242">
        <v>0</v>
      </c>
      <c r="AA158" s="242">
        <v>0.65</v>
      </c>
      <c r="AB158" s="243">
        <v>0.37</v>
      </c>
      <c r="AC158" s="241">
        <f>'Cuadro 1'!E229</f>
        <v>0.41</v>
      </c>
      <c r="AD158" s="242">
        <v>1.44</v>
      </c>
      <c r="AE158" s="242">
        <v>0.2</v>
      </c>
      <c r="AF158" s="242">
        <v>-0.41</v>
      </c>
      <c r="AG158" s="242">
        <v>0.13</v>
      </c>
      <c r="AH158" s="242">
        <v>0.26</v>
      </c>
      <c r="AI158" s="242">
        <v>0.26</v>
      </c>
      <c r="AJ158" s="242">
        <v>0.7</v>
      </c>
      <c r="AK158" s="242">
        <v>-0.16</v>
      </c>
      <c r="AL158" s="242">
        <v>-0.82</v>
      </c>
      <c r="AM158" s="242">
        <v>0</v>
      </c>
      <c r="AN158" s="242">
        <v>0.65</v>
      </c>
      <c r="AO158" s="243">
        <v>0.37</v>
      </c>
      <c r="AP158" s="241">
        <f>+'Cuadro 1'!F229</f>
        <v>1.6</v>
      </c>
      <c r="AQ158" s="242">
        <v>5.51</v>
      </c>
      <c r="AR158" s="242">
        <v>2.39</v>
      </c>
      <c r="AS158" s="242">
        <v>-4.54</v>
      </c>
      <c r="AT158" s="242">
        <v>1.9</v>
      </c>
      <c r="AU158" s="242">
        <v>-1.21</v>
      </c>
      <c r="AV158" s="242">
        <v>4.62</v>
      </c>
      <c r="AW158" s="242">
        <v>1.35</v>
      </c>
      <c r="AX158" s="242">
        <v>-0.64</v>
      </c>
      <c r="AY158" s="242">
        <v>-0.63</v>
      </c>
      <c r="AZ158" s="242">
        <v>-7.02</v>
      </c>
      <c r="BA158" s="242">
        <v>3.2</v>
      </c>
      <c r="BB158" s="243">
        <v>2.1800000000000002</v>
      </c>
    </row>
    <row r="159" spans="1:54" ht="15" customHeight="1" x14ac:dyDescent="0.25">
      <c r="A159" s="480"/>
      <c r="B159" s="53" t="s">
        <v>56</v>
      </c>
      <c r="C159" s="150">
        <f>'Cuadro 1'!C230</f>
        <v>106.58</v>
      </c>
      <c r="D159" s="149">
        <v>112.99</v>
      </c>
      <c r="E159" s="59">
        <v>108.78</v>
      </c>
      <c r="F159" s="59">
        <v>98.08</v>
      </c>
      <c r="G159" s="59">
        <v>105.76</v>
      </c>
      <c r="H159" s="59">
        <v>102.8</v>
      </c>
      <c r="I159" s="59">
        <v>108.84</v>
      </c>
      <c r="J159" s="59">
        <v>106.2</v>
      </c>
      <c r="K159" s="59">
        <v>102.38</v>
      </c>
      <c r="L159" s="59">
        <v>104.4</v>
      </c>
      <c r="M159" s="59">
        <v>101.83</v>
      </c>
      <c r="N159" s="59">
        <v>109.25</v>
      </c>
      <c r="O159" s="150">
        <v>106.59</v>
      </c>
      <c r="P159" s="149">
        <f>'Cuadro 1'!D230</f>
        <v>0.64</v>
      </c>
      <c r="Q159" s="59">
        <v>0.46</v>
      </c>
      <c r="R159" s="59">
        <v>0.31</v>
      </c>
      <c r="S159" s="59">
        <v>1.82</v>
      </c>
      <c r="T159" s="59">
        <v>0.28000000000000003</v>
      </c>
      <c r="U159" s="59">
        <v>0.96</v>
      </c>
      <c r="V159" s="59">
        <v>0.59</v>
      </c>
      <c r="W159" s="59">
        <v>0.62</v>
      </c>
      <c r="X159" s="59">
        <v>-0.09</v>
      </c>
      <c r="Y159" s="59">
        <v>0.82</v>
      </c>
      <c r="Z159" s="59">
        <v>3.56</v>
      </c>
      <c r="AA159" s="59">
        <v>0.69</v>
      </c>
      <c r="AB159" s="150">
        <v>0.62</v>
      </c>
      <c r="AC159" s="149">
        <f>'Cuadro 1'!E230</f>
        <v>1.05</v>
      </c>
      <c r="AD159" s="59">
        <v>1.91</v>
      </c>
      <c r="AE159" s="59">
        <v>0.51</v>
      </c>
      <c r="AF159" s="59">
        <v>1.4</v>
      </c>
      <c r="AG159" s="59">
        <v>0.4</v>
      </c>
      <c r="AH159" s="59">
        <v>1.22</v>
      </c>
      <c r="AI159" s="59">
        <v>0.85</v>
      </c>
      <c r="AJ159" s="59">
        <v>1.33</v>
      </c>
      <c r="AK159" s="59">
        <v>-0.24</v>
      </c>
      <c r="AL159" s="59">
        <v>0</v>
      </c>
      <c r="AM159" s="59">
        <v>3.56</v>
      </c>
      <c r="AN159" s="59">
        <v>1.34</v>
      </c>
      <c r="AO159" s="150">
        <v>0.99</v>
      </c>
      <c r="AP159" s="149">
        <f>+'Cuadro 1'!F230</f>
        <v>1.56</v>
      </c>
      <c r="AQ159" s="59">
        <v>5.0199999999999996</v>
      </c>
      <c r="AR159" s="59">
        <v>2.2000000000000002</v>
      </c>
      <c r="AS159" s="59">
        <v>-3.1</v>
      </c>
      <c r="AT159" s="59">
        <v>1.7</v>
      </c>
      <c r="AU159" s="59">
        <v>-0.61</v>
      </c>
      <c r="AV159" s="59">
        <v>4.5599999999999996</v>
      </c>
      <c r="AW159" s="59">
        <v>1.7</v>
      </c>
      <c r="AX159" s="59">
        <v>-0.63</v>
      </c>
      <c r="AY159" s="59">
        <v>-0.05</v>
      </c>
      <c r="AZ159" s="59">
        <v>-8.1</v>
      </c>
      <c r="BA159" s="59">
        <v>3.36</v>
      </c>
      <c r="BB159" s="150">
        <v>2.4300000000000002</v>
      </c>
    </row>
    <row r="160" spans="1:54" ht="15" customHeight="1" x14ac:dyDescent="0.25">
      <c r="A160" s="480"/>
      <c r="B160" s="53" t="s">
        <v>57</v>
      </c>
      <c r="C160" s="150">
        <f>'Cuadro 1'!C231</f>
        <v>107.12</v>
      </c>
      <c r="D160" s="149">
        <v>114.28</v>
      </c>
      <c r="E160" s="59">
        <v>109.29</v>
      </c>
      <c r="F160" s="59">
        <v>98.53</v>
      </c>
      <c r="G160" s="59">
        <v>106.5</v>
      </c>
      <c r="H160" s="59">
        <v>103.1</v>
      </c>
      <c r="I160" s="59">
        <v>109.18</v>
      </c>
      <c r="J160" s="59">
        <v>106.65</v>
      </c>
      <c r="K160" s="59">
        <v>101.51</v>
      </c>
      <c r="L160" s="59">
        <v>103.85</v>
      </c>
      <c r="M160" s="59">
        <v>102.08</v>
      </c>
      <c r="N160" s="59">
        <v>109.68</v>
      </c>
      <c r="O160" s="150">
        <v>106.73</v>
      </c>
      <c r="P160" s="149">
        <f>'Cuadro 1'!D231</f>
        <v>0.51</v>
      </c>
      <c r="Q160" s="59">
        <v>1.1399999999999999</v>
      </c>
      <c r="R160" s="59">
        <v>0.46</v>
      </c>
      <c r="S160" s="59">
        <v>0.46</v>
      </c>
      <c r="T160" s="59">
        <v>0.69</v>
      </c>
      <c r="U160" s="59">
        <v>0.3</v>
      </c>
      <c r="V160" s="59">
        <v>0.31</v>
      </c>
      <c r="W160" s="59">
        <v>0.43</v>
      </c>
      <c r="X160" s="59">
        <v>-0.85</v>
      </c>
      <c r="Y160" s="59">
        <v>-0.53</v>
      </c>
      <c r="Z160" s="59">
        <v>0.24</v>
      </c>
      <c r="AA160" s="59">
        <v>0.4</v>
      </c>
      <c r="AB160" s="150">
        <v>0.13</v>
      </c>
      <c r="AC160" s="149">
        <f>'Cuadro 1'!E231</f>
        <v>1.56</v>
      </c>
      <c r="AD160" s="59">
        <v>3.07</v>
      </c>
      <c r="AE160" s="59">
        <v>0.97</v>
      </c>
      <c r="AF160" s="59">
        <v>1.86</v>
      </c>
      <c r="AG160" s="59">
        <v>1.1000000000000001</v>
      </c>
      <c r="AH160" s="59">
        <v>1.51</v>
      </c>
      <c r="AI160" s="59">
        <v>1.17</v>
      </c>
      <c r="AJ160" s="59">
        <v>1.76</v>
      </c>
      <c r="AK160" s="59">
        <v>-1.0900000000000001</v>
      </c>
      <c r="AL160" s="59">
        <v>-0.53</v>
      </c>
      <c r="AM160" s="59">
        <v>3.81</v>
      </c>
      <c r="AN160" s="59">
        <v>1.75</v>
      </c>
      <c r="AO160" s="150">
        <v>1.1200000000000001</v>
      </c>
      <c r="AP160" s="149">
        <f>+'Cuadro 1'!F231</f>
        <v>1.51</v>
      </c>
      <c r="AQ160" s="59">
        <v>3.92</v>
      </c>
      <c r="AR160" s="59">
        <v>2.44</v>
      </c>
      <c r="AS160" s="59">
        <v>-2.71</v>
      </c>
      <c r="AT160" s="59">
        <v>1.84</v>
      </c>
      <c r="AU160" s="59">
        <v>-0.61</v>
      </c>
      <c r="AV160" s="59">
        <v>4.38</v>
      </c>
      <c r="AW160" s="59">
        <v>2.21</v>
      </c>
      <c r="AX160" s="59">
        <v>-1.5</v>
      </c>
      <c r="AY160" s="59">
        <v>-0.2</v>
      </c>
      <c r="AZ160" s="59">
        <v>-7.91</v>
      </c>
      <c r="BA160" s="59">
        <v>3.61</v>
      </c>
      <c r="BB160" s="150">
        <v>2.14</v>
      </c>
    </row>
    <row r="161" spans="1:54" ht="15" customHeight="1" x14ac:dyDescent="0.25">
      <c r="A161" s="480"/>
      <c r="B161" s="53" t="s">
        <v>58</v>
      </c>
      <c r="C161" s="150">
        <f>'Cuadro 1'!C232</f>
        <v>107.76</v>
      </c>
      <c r="D161" s="149">
        <v>116.67</v>
      </c>
      <c r="E161" s="59">
        <v>109.84</v>
      </c>
      <c r="F161" s="59">
        <v>98.17</v>
      </c>
      <c r="G161" s="59">
        <v>106.96</v>
      </c>
      <c r="H161" s="59">
        <v>103.48</v>
      </c>
      <c r="I161" s="59">
        <v>109.64</v>
      </c>
      <c r="J161" s="59">
        <v>107.06</v>
      </c>
      <c r="K161" s="59">
        <v>100.36</v>
      </c>
      <c r="L161" s="59">
        <v>103.92</v>
      </c>
      <c r="M161" s="59">
        <v>102.96</v>
      </c>
      <c r="N161" s="59">
        <v>110.09</v>
      </c>
      <c r="O161" s="150">
        <v>107.1</v>
      </c>
      <c r="P161" s="149">
        <f>'Cuadro 1'!D232</f>
        <v>0.59</v>
      </c>
      <c r="Q161" s="59">
        <v>2.09</v>
      </c>
      <c r="R161" s="59">
        <v>0.51</v>
      </c>
      <c r="S161" s="59">
        <v>-0.37</v>
      </c>
      <c r="T161" s="59">
        <v>0.43</v>
      </c>
      <c r="U161" s="59">
        <v>0.37</v>
      </c>
      <c r="V161" s="59">
        <v>0.42</v>
      </c>
      <c r="W161" s="59">
        <v>0.38</v>
      </c>
      <c r="X161" s="59">
        <v>-1.1299999999999999</v>
      </c>
      <c r="Y161" s="59">
        <v>7.0000000000000007E-2</v>
      </c>
      <c r="Z161" s="59">
        <v>0.86</v>
      </c>
      <c r="AA161" s="59">
        <v>0.37</v>
      </c>
      <c r="AB161" s="150">
        <v>0.35</v>
      </c>
      <c r="AC161" s="149">
        <f>'Cuadro 1'!E232</f>
        <v>2.16</v>
      </c>
      <c r="AD161" s="59">
        <v>5.23</v>
      </c>
      <c r="AE161" s="59">
        <v>1.49</v>
      </c>
      <c r="AF161" s="59">
        <v>1.49</v>
      </c>
      <c r="AG161" s="59">
        <v>1.54</v>
      </c>
      <c r="AH161" s="59">
        <v>1.89</v>
      </c>
      <c r="AI161" s="59">
        <v>1.59</v>
      </c>
      <c r="AJ161" s="59">
        <v>2.15</v>
      </c>
      <c r="AK161" s="59">
        <v>-2.21</v>
      </c>
      <c r="AL161" s="59">
        <v>-0.47</v>
      </c>
      <c r="AM161" s="59">
        <v>4.71</v>
      </c>
      <c r="AN161" s="59">
        <v>2.12</v>
      </c>
      <c r="AO161" s="150">
        <v>1.48</v>
      </c>
      <c r="AP161" s="149">
        <f>+'Cuadro 1'!F232</f>
        <v>1.95</v>
      </c>
      <c r="AQ161" s="59">
        <v>3.98</v>
      </c>
      <c r="AR161" s="59">
        <v>2.83</v>
      </c>
      <c r="AS161" s="59">
        <v>-2.68</v>
      </c>
      <c r="AT161" s="59">
        <v>2.13</v>
      </c>
      <c r="AU161" s="59">
        <v>-0.31</v>
      </c>
      <c r="AV161" s="59">
        <v>4.28</v>
      </c>
      <c r="AW161" s="59">
        <v>3.52</v>
      </c>
      <c r="AX161" s="59">
        <v>0.37</v>
      </c>
      <c r="AY161" s="59">
        <v>-0.16</v>
      </c>
      <c r="AZ161" s="59">
        <v>-7.12</v>
      </c>
      <c r="BA161" s="59">
        <v>3.83</v>
      </c>
      <c r="BB161" s="150">
        <v>2.27</v>
      </c>
    </row>
    <row r="162" spans="1:54" ht="15" customHeight="1" x14ac:dyDescent="0.25">
      <c r="A162" s="480"/>
      <c r="B162" s="53" t="s">
        <v>59</v>
      </c>
      <c r="C162" s="150">
        <f>'Cuadro 1'!C233</f>
        <v>108.84</v>
      </c>
      <c r="D162" s="149">
        <v>122.94</v>
      </c>
      <c r="E162" s="59">
        <v>110.08</v>
      </c>
      <c r="F162" s="59">
        <v>98.25</v>
      </c>
      <c r="G162" s="59">
        <v>107.22</v>
      </c>
      <c r="H162" s="59">
        <v>103.81</v>
      </c>
      <c r="I162" s="59">
        <v>109.94</v>
      </c>
      <c r="J162" s="59">
        <v>107.41</v>
      </c>
      <c r="K162" s="59">
        <v>97.18</v>
      </c>
      <c r="L162" s="59">
        <v>104.1</v>
      </c>
      <c r="M162" s="59">
        <v>103.02</v>
      </c>
      <c r="N162" s="59">
        <v>111.04</v>
      </c>
      <c r="O162" s="150">
        <v>107.36</v>
      </c>
      <c r="P162" s="149">
        <f>'Cuadro 1'!D233</f>
        <v>1</v>
      </c>
      <c r="Q162" s="59">
        <v>5.37</v>
      </c>
      <c r="R162" s="59">
        <v>0.22</v>
      </c>
      <c r="S162" s="59">
        <v>0.08</v>
      </c>
      <c r="T162" s="59">
        <v>0.24</v>
      </c>
      <c r="U162" s="59">
        <v>0.32</v>
      </c>
      <c r="V162" s="59">
        <v>0.27</v>
      </c>
      <c r="W162" s="59">
        <v>0.33</v>
      </c>
      <c r="X162" s="59">
        <v>-3.17</v>
      </c>
      <c r="Y162" s="59">
        <v>0.18</v>
      </c>
      <c r="Z162" s="59">
        <v>0.06</v>
      </c>
      <c r="AA162" s="59">
        <v>0.86</v>
      </c>
      <c r="AB162" s="150">
        <v>0.24</v>
      </c>
      <c r="AC162" s="149">
        <f>'Cuadro 1'!E233</f>
        <v>3.18</v>
      </c>
      <c r="AD162" s="59">
        <v>10.88</v>
      </c>
      <c r="AE162" s="59">
        <v>1.71</v>
      </c>
      <c r="AF162" s="59">
        <v>1.57</v>
      </c>
      <c r="AG162" s="59">
        <v>1.79</v>
      </c>
      <c r="AH162" s="59">
        <v>2.2200000000000002</v>
      </c>
      <c r="AI162" s="59">
        <v>1.87</v>
      </c>
      <c r="AJ162" s="59">
        <v>2.48</v>
      </c>
      <c r="AK162" s="59">
        <v>-5.31</v>
      </c>
      <c r="AL162" s="59">
        <v>-0.28999999999999998</v>
      </c>
      <c r="AM162" s="59">
        <v>4.7699999999999996</v>
      </c>
      <c r="AN162" s="59">
        <v>3</v>
      </c>
      <c r="AO162" s="150">
        <v>1.72</v>
      </c>
      <c r="AP162" s="149">
        <f>+'Cuadro 1'!F233</f>
        <v>3.3</v>
      </c>
      <c r="AQ162" s="59">
        <v>9.52</v>
      </c>
      <c r="AR162" s="59">
        <v>2.77</v>
      </c>
      <c r="AS162" s="59">
        <v>-2.33</v>
      </c>
      <c r="AT162" s="59">
        <v>2.58</v>
      </c>
      <c r="AU162" s="59">
        <v>1.73</v>
      </c>
      <c r="AV162" s="59">
        <v>4.12</v>
      </c>
      <c r="AW162" s="59">
        <v>4.34</v>
      </c>
      <c r="AX162" s="59">
        <v>0.32</v>
      </c>
      <c r="AY162" s="59">
        <v>-0.03</v>
      </c>
      <c r="AZ162" s="59">
        <v>-7.11</v>
      </c>
      <c r="BA162" s="59">
        <v>4.76</v>
      </c>
      <c r="BB162" s="150">
        <v>2.64</v>
      </c>
    </row>
    <row r="163" spans="1:54" ht="15" customHeight="1" x14ac:dyDescent="0.25">
      <c r="A163" s="480"/>
      <c r="B163" s="53" t="s">
        <v>60</v>
      </c>
      <c r="C163" s="150">
        <f>'Cuadro 1'!C234</f>
        <v>108.78</v>
      </c>
      <c r="D163" s="149">
        <v>121.69</v>
      </c>
      <c r="E163" s="59">
        <v>110.35</v>
      </c>
      <c r="F163" s="59">
        <v>98.27</v>
      </c>
      <c r="G163" s="59">
        <v>107.28</v>
      </c>
      <c r="H163" s="59">
        <v>104.18</v>
      </c>
      <c r="I163" s="59">
        <v>110.19</v>
      </c>
      <c r="J163" s="59">
        <v>107.51</v>
      </c>
      <c r="K163" s="59">
        <v>96.92</v>
      </c>
      <c r="L163" s="59">
        <v>104.15</v>
      </c>
      <c r="M163" s="59">
        <v>103.02</v>
      </c>
      <c r="N163" s="59">
        <v>111.8</v>
      </c>
      <c r="O163" s="150">
        <v>107.65</v>
      </c>
      <c r="P163" s="149">
        <f>'Cuadro 1'!D234</f>
        <v>-4.9139257713781699E-2</v>
      </c>
      <c r="Q163" s="59">
        <v>-1.02</v>
      </c>
      <c r="R163" s="59">
        <v>0.24</v>
      </c>
      <c r="S163" s="59">
        <v>0.02</v>
      </c>
      <c r="T163" s="59">
        <v>0.06</v>
      </c>
      <c r="U163" s="59">
        <v>0.35</v>
      </c>
      <c r="V163" s="59">
        <v>0.23</v>
      </c>
      <c r="W163" s="59">
        <v>0.1</v>
      </c>
      <c r="X163" s="59">
        <v>-0.27</v>
      </c>
      <c r="Y163" s="59">
        <v>0.05</v>
      </c>
      <c r="Z163" s="59">
        <v>0</v>
      </c>
      <c r="AA163" s="59">
        <v>0.68</v>
      </c>
      <c r="AB163" s="150">
        <v>0.27</v>
      </c>
      <c r="AC163" s="149">
        <f>'Cuadro 1'!E234</f>
        <v>3.1342393369789661</v>
      </c>
      <c r="AD163" s="59">
        <v>9.75</v>
      </c>
      <c r="AE163" s="59">
        <v>1.95</v>
      </c>
      <c r="AF163" s="59">
        <v>1.59</v>
      </c>
      <c r="AG163" s="59">
        <v>1.84</v>
      </c>
      <c r="AH163" s="59">
        <v>2.58</v>
      </c>
      <c r="AI163" s="59">
        <v>2.11</v>
      </c>
      <c r="AJ163" s="59">
        <v>2.58</v>
      </c>
      <c r="AK163" s="59">
        <v>-5.56</v>
      </c>
      <c r="AL163" s="59">
        <v>-0.24</v>
      </c>
      <c r="AM163" s="59">
        <v>4.7699999999999996</v>
      </c>
      <c r="AN163" s="59">
        <v>3.71</v>
      </c>
      <c r="AO163" s="150">
        <v>2</v>
      </c>
      <c r="AP163" s="149">
        <f>+'Cuadro 1'!F234</f>
        <v>3.6347619565580742</v>
      </c>
      <c r="AQ163" s="59">
        <v>8.52</v>
      </c>
      <c r="AR163" s="59">
        <v>2.8</v>
      </c>
      <c r="AS163" s="59">
        <v>-0.25</v>
      </c>
      <c r="AT163" s="59">
        <v>3.18</v>
      </c>
      <c r="AU163" s="59">
        <v>2.68</v>
      </c>
      <c r="AV163" s="59">
        <v>4.0199999999999996</v>
      </c>
      <c r="AW163" s="59">
        <v>5</v>
      </c>
      <c r="AX163" s="59">
        <v>0.11</v>
      </c>
      <c r="AY163" s="59">
        <v>0.18</v>
      </c>
      <c r="AZ163" s="59">
        <v>-7.11</v>
      </c>
      <c r="BA163" s="59">
        <v>5.52</v>
      </c>
      <c r="BB163" s="150">
        <v>3.15</v>
      </c>
    </row>
    <row r="164" spans="1:54" ht="15" customHeight="1" x14ac:dyDescent="0.25">
      <c r="A164" s="480"/>
      <c r="B164" s="53" t="s">
        <v>61</v>
      </c>
      <c r="C164" s="150">
        <f>'Cuadro 1'!C235</f>
        <v>109.14</v>
      </c>
      <c r="D164" s="149">
        <v>122.15</v>
      </c>
      <c r="E164" s="59">
        <v>110.64</v>
      </c>
      <c r="F164" s="59">
        <v>98.45</v>
      </c>
      <c r="G164" s="59">
        <v>107.61</v>
      </c>
      <c r="H164" s="59">
        <v>104.42</v>
      </c>
      <c r="I164" s="59">
        <v>110.49</v>
      </c>
      <c r="J164" s="59">
        <v>107.76</v>
      </c>
      <c r="K164" s="59">
        <v>96.81</v>
      </c>
      <c r="L164" s="59">
        <v>104.55</v>
      </c>
      <c r="M164" s="59">
        <v>103.02</v>
      </c>
      <c r="N164" s="59">
        <v>112.69</v>
      </c>
      <c r="O164" s="150">
        <v>107.99</v>
      </c>
      <c r="P164" s="149">
        <f>'Cuadro 1'!D235</f>
        <v>0.32</v>
      </c>
      <c r="Q164" s="59">
        <v>0.38</v>
      </c>
      <c r="R164" s="59">
        <v>0.27</v>
      </c>
      <c r="S164" s="59">
        <v>0.18</v>
      </c>
      <c r="T164" s="59">
        <v>0.31</v>
      </c>
      <c r="U164" s="59">
        <v>0.23</v>
      </c>
      <c r="V164" s="59">
        <v>0.27</v>
      </c>
      <c r="W164" s="59">
        <v>0.23</v>
      </c>
      <c r="X164" s="59">
        <v>-0.11</v>
      </c>
      <c r="Y164" s="59">
        <v>0.38</v>
      </c>
      <c r="Z164" s="59">
        <v>0</v>
      </c>
      <c r="AA164" s="59">
        <v>0.8</v>
      </c>
      <c r="AB164" s="150">
        <v>0.31</v>
      </c>
      <c r="AC164" s="149">
        <f>'Cuadro 1'!E235</f>
        <v>3.47</v>
      </c>
      <c r="AD164" s="59">
        <v>10.17</v>
      </c>
      <c r="AE164" s="59">
        <v>2.2200000000000002</v>
      </c>
      <c r="AF164" s="59">
        <v>1.78</v>
      </c>
      <c r="AG164" s="59">
        <v>2.16</v>
      </c>
      <c r="AH164" s="59">
        <v>2.82</v>
      </c>
      <c r="AI164" s="59">
        <v>2.38</v>
      </c>
      <c r="AJ164" s="59">
        <v>2.81</v>
      </c>
      <c r="AK164" s="59">
        <v>-5.66</v>
      </c>
      <c r="AL164" s="59">
        <v>0.14000000000000001</v>
      </c>
      <c r="AM164" s="59">
        <v>4.7699999999999996</v>
      </c>
      <c r="AN164" s="59">
        <v>4.54</v>
      </c>
      <c r="AO164" s="150">
        <v>2.3199999999999998</v>
      </c>
      <c r="AP164" s="149">
        <f>+'Cuadro 1'!F235</f>
        <v>3.97</v>
      </c>
      <c r="AQ164" s="59">
        <v>9.81</v>
      </c>
      <c r="AR164" s="59">
        <v>2.94</v>
      </c>
      <c r="AS164" s="59">
        <v>0.02</v>
      </c>
      <c r="AT164" s="59">
        <v>3.34</v>
      </c>
      <c r="AU164" s="59">
        <v>2.92</v>
      </c>
      <c r="AV164" s="59">
        <v>3.72</v>
      </c>
      <c r="AW164" s="59">
        <v>4.9800000000000004</v>
      </c>
      <c r="AX164" s="59">
        <v>0.02</v>
      </c>
      <c r="AY164" s="59">
        <v>0.52</v>
      </c>
      <c r="AZ164" s="59">
        <v>-7.11</v>
      </c>
      <c r="BA164" s="59">
        <v>6.07</v>
      </c>
      <c r="BB164" s="150">
        <v>3.25</v>
      </c>
    </row>
    <row r="165" spans="1:54" ht="15" customHeight="1" x14ac:dyDescent="0.25">
      <c r="A165" s="480"/>
      <c r="B165" s="53" t="s">
        <v>62</v>
      </c>
      <c r="C165" s="150">
        <f>'Cuadro 1'!C236</f>
        <v>109.62</v>
      </c>
      <c r="D165" s="149">
        <v>123.47</v>
      </c>
      <c r="E165" s="59">
        <v>110.88</v>
      </c>
      <c r="F165" s="59">
        <v>98.52</v>
      </c>
      <c r="G165" s="59">
        <v>107.82</v>
      </c>
      <c r="H165" s="59">
        <v>104.73</v>
      </c>
      <c r="I165" s="59">
        <v>110.77</v>
      </c>
      <c r="J165" s="59">
        <v>108.13</v>
      </c>
      <c r="K165" s="59">
        <v>96.64</v>
      </c>
      <c r="L165" s="59">
        <v>104.75</v>
      </c>
      <c r="M165" s="59">
        <v>103.65</v>
      </c>
      <c r="N165" s="59">
        <v>113.8</v>
      </c>
      <c r="O165" s="150">
        <v>108.3</v>
      </c>
      <c r="P165" s="149">
        <f>'Cuadro 1'!D236</f>
        <v>0.45</v>
      </c>
      <c r="Q165" s="59">
        <v>0.38</v>
      </c>
      <c r="R165" s="59">
        <v>0.22</v>
      </c>
      <c r="S165" s="59">
        <v>7.0000000000000007E-2</v>
      </c>
      <c r="T165" s="59">
        <v>0.19</v>
      </c>
      <c r="U165" s="59">
        <v>0.3</v>
      </c>
      <c r="V165" s="59">
        <v>0.25</v>
      </c>
      <c r="W165" s="59">
        <v>0.34</v>
      </c>
      <c r="X165" s="59">
        <v>-0.18</v>
      </c>
      <c r="Y165" s="59">
        <v>0.19</v>
      </c>
      <c r="Z165" s="59">
        <v>0.62</v>
      </c>
      <c r="AA165" s="59">
        <v>0.99</v>
      </c>
      <c r="AB165" s="150">
        <v>0.28999999999999998</v>
      </c>
      <c r="AC165" s="149">
        <f>'Cuadro 1'!E236</f>
        <v>3.93</v>
      </c>
      <c r="AD165" s="59">
        <v>11.36</v>
      </c>
      <c r="AE165" s="59">
        <v>2.4500000000000002</v>
      </c>
      <c r="AF165" s="59">
        <v>1.85</v>
      </c>
      <c r="AG165" s="59">
        <v>2.36</v>
      </c>
      <c r="AH165" s="59">
        <v>3.12</v>
      </c>
      <c r="AI165" s="59">
        <v>2.64</v>
      </c>
      <c r="AJ165" s="59">
        <v>3.17</v>
      </c>
      <c r="AK165" s="59">
        <v>-5.83</v>
      </c>
      <c r="AL165" s="59">
        <v>0.33</v>
      </c>
      <c r="AM165" s="59">
        <v>5.41</v>
      </c>
      <c r="AN165" s="59">
        <v>5.57</v>
      </c>
      <c r="AO165" s="150">
        <v>2.61</v>
      </c>
      <c r="AP165" s="149">
        <f>+'Cuadro 1'!F236</f>
        <v>4.4400000000000004</v>
      </c>
      <c r="AQ165" s="59">
        <v>11.5</v>
      </c>
      <c r="AR165" s="59">
        <v>2.83</v>
      </c>
      <c r="AS165" s="59">
        <v>1.1000000000000001</v>
      </c>
      <c r="AT165" s="59">
        <v>3.47</v>
      </c>
      <c r="AU165" s="59">
        <v>3.28</v>
      </c>
      <c r="AV165" s="59">
        <v>3.26</v>
      </c>
      <c r="AW165" s="59">
        <v>5.0599999999999996</v>
      </c>
      <c r="AX165" s="59">
        <v>-3.63</v>
      </c>
      <c r="AY165" s="59">
        <v>0.54</v>
      </c>
      <c r="AZ165" s="59">
        <v>-3.16</v>
      </c>
      <c r="BA165" s="59">
        <v>6.93</v>
      </c>
      <c r="BB165" s="150">
        <v>3.04</v>
      </c>
    </row>
    <row r="166" spans="1:54" ht="15" customHeight="1" x14ac:dyDescent="0.25">
      <c r="A166" s="480"/>
      <c r="B166" s="53" t="s">
        <v>63</v>
      </c>
      <c r="C166" s="150">
        <f>'Cuadro 1'!C237</f>
        <v>110.04</v>
      </c>
      <c r="D166" s="149">
        <v>124.41</v>
      </c>
      <c r="E166" s="59">
        <v>111.34</v>
      </c>
      <c r="F166" s="59">
        <v>98.6</v>
      </c>
      <c r="G166" s="59">
        <v>108.25</v>
      </c>
      <c r="H166" s="59">
        <v>105.13</v>
      </c>
      <c r="I166" s="59">
        <v>111.3</v>
      </c>
      <c r="J166" s="59">
        <v>108.77</v>
      </c>
      <c r="K166" s="59">
        <v>96.72</v>
      </c>
      <c r="L166" s="59">
        <v>105.55</v>
      </c>
      <c r="M166" s="59">
        <v>101.27</v>
      </c>
      <c r="N166" s="59">
        <v>114.43</v>
      </c>
      <c r="O166" s="150">
        <v>108.82</v>
      </c>
      <c r="P166" s="149">
        <f>'Cuadro 1'!D237</f>
        <v>0.38</v>
      </c>
      <c r="Q166" s="59">
        <v>0.76</v>
      </c>
      <c r="R166" s="59">
        <v>0.41</v>
      </c>
      <c r="S166" s="59">
        <v>0.08</v>
      </c>
      <c r="T166" s="59">
        <v>0.4</v>
      </c>
      <c r="U166" s="59">
        <v>0.38</v>
      </c>
      <c r="V166" s="59">
        <v>0.48</v>
      </c>
      <c r="W166" s="59">
        <v>0.59</v>
      </c>
      <c r="X166" s="59">
        <v>0.08</v>
      </c>
      <c r="Y166" s="59">
        <v>0.77</v>
      </c>
      <c r="Z166" s="59">
        <v>-2.2999999999999998</v>
      </c>
      <c r="AA166" s="59">
        <v>0.55000000000000004</v>
      </c>
      <c r="AB166" s="150">
        <v>0.48</v>
      </c>
      <c r="AC166" s="149">
        <f>'Cuadro 1'!E237</f>
        <v>4.33</v>
      </c>
      <c r="AD166" s="59">
        <v>12.21</v>
      </c>
      <c r="AE166" s="59">
        <v>2.87</v>
      </c>
      <c r="AF166" s="59">
        <v>1.94</v>
      </c>
      <c r="AG166" s="59">
        <v>2.77</v>
      </c>
      <c r="AH166" s="59">
        <v>3.51</v>
      </c>
      <c r="AI166" s="59">
        <v>3.13</v>
      </c>
      <c r="AJ166" s="59">
        <v>3.78</v>
      </c>
      <c r="AK166" s="59">
        <v>-5.76</v>
      </c>
      <c r="AL166" s="59">
        <v>1.1000000000000001</v>
      </c>
      <c r="AM166" s="59">
        <v>2.99</v>
      </c>
      <c r="AN166" s="59">
        <v>6.15</v>
      </c>
      <c r="AO166" s="150">
        <v>3.11</v>
      </c>
      <c r="AP166" s="149">
        <f>+'Cuadro 1'!F237</f>
        <v>4.51</v>
      </c>
      <c r="AQ166" s="59">
        <v>12.4</v>
      </c>
      <c r="AR166" s="59">
        <v>3.1</v>
      </c>
      <c r="AS166" s="59">
        <v>0.92</v>
      </c>
      <c r="AT166" s="59">
        <v>3.35</v>
      </c>
      <c r="AU166" s="59">
        <v>3.55</v>
      </c>
      <c r="AV166" s="59">
        <v>3.46</v>
      </c>
      <c r="AW166" s="59">
        <v>4.8099999999999996</v>
      </c>
      <c r="AX166" s="59">
        <v>-5.95</v>
      </c>
      <c r="AY166" s="59">
        <v>1.33</v>
      </c>
      <c r="AZ166" s="59">
        <v>-2.69</v>
      </c>
      <c r="BA166" s="59">
        <v>7.22</v>
      </c>
      <c r="BB166" s="150">
        <v>3.13</v>
      </c>
    </row>
    <row r="167" spans="1:54" ht="15" customHeight="1" x14ac:dyDescent="0.25">
      <c r="A167" s="480"/>
      <c r="B167" s="53" t="s">
        <v>64</v>
      </c>
      <c r="C167" s="150">
        <f>'Cuadro 1'!C238</f>
        <v>110.06</v>
      </c>
      <c r="D167" s="149">
        <v>125.52</v>
      </c>
      <c r="E167" s="59">
        <v>111.85</v>
      </c>
      <c r="F167" s="59">
        <v>95.2</v>
      </c>
      <c r="G167" s="59">
        <v>108.56</v>
      </c>
      <c r="H167" s="59">
        <v>105.44</v>
      </c>
      <c r="I167" s="59">
        <v>111.86</v>
      </c>
      <c r="J167" s="59">
        <v>109.31</v>
      </c>
      <c r="K167" s="59">
        <v>90.15</v>
      </c>
      <c r="L167" s="59">
        <v>105.33</v>
      </c>
      <c r="M167" s="59">
        <v>101.2</v>
      </c>
      <c r="N167" s="59">
        <v>115.04</v>
      </c>
      <c r="O167" s="150">
        <v>109.14</v>
      </c>
      <c r="P167" s="149">
        <f>'Cuadro 1'!D238</f>
        <v>0.01</v>
      </c>
      <c r="Q167" s="59">
        <v>0.89</v>
      </c>
      <c r="R167" s="59">
        <v>0.46</v>
      </c>
      <c r="S167" s="59">
        <v>-3.45</v>
      </c>
      <c r="T167" s="59">
        <v>0.28999999999999998</v>
      </c>
      <c r="U167" s="59">
        <v>0.28999999999999998</v>
      </c>
      <c r="V167" s="59">
        <v>0.5</v>
      </c>
      <c r="W167" s="59">
        <v>0.5</v>
      </c>
      <c r="X167" s="59">
        <v>-6.79</v>
      </c>
      <c r="Y167" s="59">
        <v>-0.21</v>
      </c>
      <c r="Z167" s="59">
        <v>-7.0000000000000007E-2</v>
      </c>
      <c r="AA167" s="59">
        <v>0.53</v>
      </c>
      <c r="AB167" s="150">
        <v>0.28999999999999998</v>
      </c>
      <c r="AC167" s="149">
        <f>'Cuadro 1'!E238</f>
        <v>4.34</v>
      </c>
      <c r="AD167" s="59">
        <v>13.21</v>
      </c>
      <c r="AE167" s="59">
        <v>3.34</v>
      </c>
      <c r="AF167" s="59">
        <v>-1.58</v>
      </c>
      <c r="AG167" s="59">
        <v>3.06</v>
      </c>
      <c r="AH167" s="59">
        <v>3.82</v>
      </c>
      <c r="AI167" s="59">
        <v>3.65</v>
      </c>
      <c r="AJ167" s="59">
        <v>4.29</v>
      </c>
      <c r="AK167" s="59">
        <v>-12.16</v>
      </c>
      <c r="AL167" s="59">
        <v>0.89</v>
      </c>
      <c r="AM167" s="59">
        <v>2.91</v>
      </c>
      <c r="AN167" s="59">
        <v>6.72</v>
      </c>
      <c r="AO167" s="150">
        <v>3.41</v>
      </c>
      <c r="AP167" s="149">
        <f>+'Cuadro 1'!F238</f>
        <v>4.58</v>
      </c>
      <c r="AQ167" s="59">
        <v>13.76</v>
      </c>
      <c r="AR167" s="59">
        <v>3.46</v>
      </c>
      <c r="AS167" s="59">
        <v>-2.44</v>
      </c>
      <c r="AT167" s="59">
        <v>3.72</v>
      </c>
      <c r="AU167" s="59">
        <v>3.81</v>
      </c>
      <c r="AV167" s="59">
        <v>3.91</v>
      </c>
      <c r="AW167" s="59">
        <v>4.3899999999999997</v>
      </c>
      <c r="AX167" s="59">
        <v>-12.23</v>
      </c>
      <c r="AY167" s="59">
        <v>1.06</v>
      </c>
      <c r="AZ167" s="59">
        <v>-0.28999999999999998</v>
      </c>
      <c r="BA167" s="59">
        <v>7.55</v>
      </c>
      <c r="BB167" s="150">
        <v>3.65</v>
      </c>
    </row>
    <row r="168" spans="1:54" ht="15" customHeight="1" x14ac:dyDescent="0.25">
      <c r="A168" s="480"/>
      <c r="B168" s="53" t="s">
        <v>65</v>
      </c>
      <c r="C168" s="150">
        <f>'Cuadro 1'!C239</f>
        <v>110.6</v>
      </c>
      <c r="D168" s="149">
        <v>127.34</v>
      </c>
      <c r="E168" s="59">
        <v>112.34</v>
      </c>
      <c r="F168" s="59">
        <v>94.6</v>
      </c>
      <c r="G168" s="59">
        <v>108.86</v>
      </c>
      <c r="H168" s="59">
        <v>105.73</v>
      </c>
      <c r="I168" s="59">
        <v>112.18</v>
      </c>
      <c r="J168" s="59">
        <v>109.82</v>
      </c>
      <c r="K168" s="59">
        <v>90.22</v>
      </c>
      <c r="L168" s="59">
        <v>104.81</v>
      </c>
      <c r="M168" s="59">
        <v>101.2</v>
      </c>
      <c r="N168" s="59">
        <v>116.12</v>
      </c>
      <c r="O168" s="150">
        <v>109.48</v>
      </c>
      <c r="P168" s="149">
        <f>'Cuadro 1'!D239</f>
        <v>0.5</v>
      </c>
      <c r="Q168" s="59">
        <v>1.45</v>
      </c>
      <c r="R168" s="59">
        <v>0.44</v>
      </c>
      <c r="S168" s="59">
        <v>-0.63</v>
      </c>
      <c r="T168" s="59">
        <v>0.28000000000000003</v>
      </c>
      <c r="U168" s="59">
        <v>0.28000000000000003</v>
      </c>
      <c r="V168" s="59">
        <v>0.28999999999999998</v>
      </c>
      <c r="W168" s="59">
        <v>0.47</v>
      </c>
      <c r="X168" s="59">
        <v>0.09</v>
      </c>
      <c r="Y168" s="59">
        <v>-0.5</v>
      </c>
      <c r="Z168" s="59">
        <v>0</v>
      </c>
      <c r="AA168" s="59">
        <v>0.93</v>
      </c>
      <c r="AB168" s="150">
        <v>0.31</v>
      </c>
      <c r="AC168" s="149">
        <f>'Cuadro 1'!E239</f>
        <v>4.8600000000000003</v>
      </c>
      <c r="AD168" s="59">
        <v>14.85</v>
      </c>
      <c r="AE168" s="59">
        <v>3.79</v>
      </c>
      <c r="AF168" s="59">
        <v>-2.2000000000000002</v>
      </c>
      <c r="AG168" s="59">
        <v>3.35</v>
      </c>
      <c r="AH168" s="59">
        <v>4.0999999999999996</v>
      </c>
      <c r="AI168" s="59">
        <v>3.95</v>
      </c>
      <c r="AJ168" s="59">
        <v>4.79</v>
      </c>
      <c r="AK168" s="59">
        <v>-12.09</v>
      </c>
      <c r="AL168" s="59">
        <v>0.39</v>
      </c>
      <c r="AM168" s="59">
        <v>2.91</v>
      </c>
      <c r="AN168" s="59">
        <v>7.71</v>
      </c>
      <c r="AO168" s="150">
        <v>3.73</v>
      </c>
      <c r="AP168" s="149">
        <f>+'Cuadro 1'!F239</f>
        <v>5.26</v>
      </c>
      <c r="AQ168" s="59">
        <v>15.34</v>
      </c>
      <c r="AR168" s="59">
        <v>3.74</v>
      </c>
      <c r="AS168" s="59">
        <v>0.68</v>
      </c>
      <c r="AT168" s="59">
        <v>3.89</v>
      </c>
      <c r="AU168" s="59">
        <v>4.42</v>
      </c>
      <c r="AV168" s="59">
        <v>4.08</v>
      </c>
      <c r="AW168" s="59">
        <v>4.91</v>
      </c>
      <c r="AX168" s="59">
        <v>-11.75</v>
      </c>
      <c r="AY168" s="59">
        <v>1.08</v>
      </c>
      <c r="AZ168" s="59">
        <v>0.75</v>
      </c>
      <c r="BA168" s="59">
        <v>8.24</v>
      </c>
      <c r="BB168" s="150">
        <v>3.81</v>
      </c>
    </row>
    <row r="169" spans="1:54" ht="15" customHeight="1" x14ac:dyDescent="0.25">
      <c r="A169" s="481"/>
      <c r="B169" s="54" t="s">
        <v>66</v>
      </c>
      <c r="C169" s="152">
        <f>'Cuadro 1'!C240</f>
        <v>111.41</v>
      </c>
      <c r="D169" s="149">
        <v>129.97999999999999</v>
      </c>
      <c r="E169" s="59">
        <v>113.22</v>
      </c>
      <c r="F169" s="59">
        <v>94.21</v>
      </c>
      <c r="G169" s="59">
        <v>109.21</v>
      </c>
      <c r="H169" s="59">
        <v>105.97</v>
      </c>
      <c r="I169" s="59">
        <v>112.22</v>
      </c>
      <c r="J169" s="59">
        <v>110.77</v>
      </c>
      <c r="K169" s="59">
        <v>90.21</v>
      </c>
      <c r="L169" s="59">
        <v>105.49</v>
      </c>
      <c r="M169" s="59">
        <v>101.04</v>
      </c>
      <c r="N169" s="59">
        <v>117.32</v>
      </c>
      <c r="O169" s="150">
        <v>109.96</v>
      </c>
      <c r="P169" s="151">
        <f>'Cuadro 1'!D240</f>
        <v>0.73236889692585017</v>
      </c>
      <c r="Q169" s="40">
        <v>2.08</v>
      </c>
      <c r="R169" s="40">
        <v>0.78</v>
      </c>
      <c r="S169" s="40">
        <v>-0.41</v>
      </c>
      <c r="T169" s="40">
        <v>0.32</v>
      </c>
      <c r="U169" s="40">
        <v>0.23</v>
      </c>
      <c r="V169" s="40">
        <v>0.03</v>
      </c>
      <c r="W169" s="40">
        <v>0.86</v>
      </c>
      <c r="X169" s="40">
        <v>-0.01</v>
      </c>
      <c r="Y169" s="40">
        <v>0.65</v>
      </c>
      <c r="Z169" s="40">
        <v>-0.15</v>
      </c>
      <c r="AA169" s="40">
        <v>1.04</v>
      </c>
      <c r="AB169" s="152">
        <v>0.44</v>
      </c>
      <c r="AC169" s="151">
        <f>'Cuadro 1'!E240</f>
        <v>5.6219188471748227</v>
      </c>
      <c r="AD169" s="40">
        <v>17.23</v>
      </c>
      <c r="AE169" s="40">
        <v>4.5999999999999996</v>
      </c>
      <c r="AF169" s="40">
        <v>-2.6</v>
      </c>
      <c r="AG169" s="40">
        <v>3.68</v>
      </c>
      <c r="AH169" s="40">
        <v>4.34</v>
      </c>
      <c r="AI169" s="40">
        <v>3.98</v>
      </c>
      <c r="AJ169" s="40">
        <v>5.69</v>
      </c>
      <c r="AK169" s="40">
        <v>-12.1</v>
      </c>
      <c r="AL169" s="40">
        <v>1.04</v>
      </c>
      <c r="AM169" s="40">
        <v>2.76</v>
      </c>
      <c r="AN169" s="40">
        <v>8.83</v>
      </c>
      <c r="AO169" s="152">
        <v>4.1900000000000004</v>
      </c>
      <c r="AP169" s="151">
        <f>+'Cuadro 1'!F240</f>
        <v>5.6219188471748227</v>
      </c>
      <c r="AQ169" s="40">
        <v>17.23</v>
      </c>
      <c r="AR169" s="40">
        <v>4.5999999999999996</v>
      </c>
      <c r="AS169" s="40">
        <v>-2.6</v>
      </c>
      <c r="AT169" s="40">
        <v>3.68</v>
      </c>
      <c r="AU169" s="40">
        <v>4.34</v>
      </c>
      <c r="AV169" s="40">
        <v>3.98</v>
      </c>
      <c r="AW169" s="40">
        <v>5.69</v>
      </c>
      <c r="AX169" s="40">
        <v>-12.1</v>
      </c>
      <c r="AY169" s="40">
        <v>1.04</v>
      </c>
      <c r="AZ169" s="40">
        <v>2.76</v>
      </c>
      <c r="BA169" s="40">
        <v>8.83</v>
      </c>
      <c r="BB169" s="152">
        <v>4.1900000000000004</v>
      </c>
    </row>
    <row r="170" spans="1:54" ht="15" customHeight="1" x14ac:dyDescent="0.25">
      <c r="A170" s="479">
        <v>2022</v>
      </c>
      <c r="B170" s="236" t="s">
        <v>55</v>
      </c>
      <c r="C170" s="243">
        <f>'Cuadro 1'!C241</f>
        <v>113.26</v>
      </c>
      <c r="D170" s="241">
        <v>134.91</v>
      </c>
      <c r="E170" s="242">
        <v>114.03</v>
      </c>
      <c r="F170" s="242">
        <v>98.01</v>
      </c>
      <c r="G170" s="242">
        <v>109.71</v>
      </c>
      <c r="H170" s="242">
        <v>109.07</v>
      </c>
      <c r="I170" s="242">
        <v>113.26</v>
      </c>
      <c r="J170" s="242">
        <v>112.82</v>
      </c>
      <c r="K170" s="242">
        <v>90.33</v>
      </c>
      <c r="L170" s="242">
        <v>106.1</v>
      </c>
      <c r="M170" s="242">
        <v>101.04</v>
      </c>
      <c r="N170" s="242">
        <v>120.14</v>
      </c>
      <c r="O170" s="243">
        <v>111.38</v>
      </c>
      <c r="P170" s="241">
        <f>'Cuadro 1'!D241</f>
        <v>1.67</v>
      </c>
      <c r="Q170" s="242">
        <v>3.79</v>
      </c>
      <c r="R170" s="242">
        <v>0.72</v>
      </c>
      <c r="S170" s="242">
        <v>4.03</v>
      </c>
      <c r="T170" s="242">
        <v>0.46</v>
      </c>
      <c r="U170" s="242">
        <v>2.93</v>
      </c>
      <c r="V170" s="242">
        <v>0.93</v>
      </c>
      <c r="W170" s="242">
        <v>1.85</v>
      </c>
      <c r="X170" s="242">
        <v>0.13</v>
      </c>
      <c r="Y170" s="242">
        <v>0.57999999999999996</v>
      </c>
      <c r="Z170" s="242">
        <v>0</v>
      </c>
      <c r="AA170" s="242">
        <v>2.4</v>
      </c>
      <c r="AB170" s="243">
        <v>1.29</v>
      </c>
      <c r="AC170" s="241">
        <f>'Cuadro 1'!E241</f>
        <v>1.67</v>
      </c>
      <c r="AD170" s="242">
        <v>3.79</v>
      </c>
      <c r="AE170" s="242">
        <v>0.72</v>
      </c>
      <c r="AF170" s="242">
        <v>4.03</v>
      </c>
      <c r="AG170" s="242">
        <v>0.46</v>
      </c>
      <c r="AH170" s="242">
        <v>2.93</v>
      </c>
      <c r="AI170" s="242">
        <v>0.93</v>
      </c>
      <c r="AJ170" s="242">
        <v>1.85</v>
      </c>
      <c r="AK170" s="242">
        <v>0.13</v>
      </c>
      <c r="AL170" s="242">
        <v>0.57999999999999996</v>
      </c>
      <c r="AM170" s="242">
        <v>0</v>
      </c>
      <c r="AN170" s="242">
        <v>2.4</v>
      </c>
      <c r="AO170" s="243">
        <v>1.29</v>
      </c>
      <c r="AP170" s="241">
        <f>+'Cuadro 1'!F241</f>
        <v>6.94</v>
      </c>
      <c r="AQ170" s="242">
        <v>19.940000000000001</v>
      </c>
      <c r="AR170" s="242">
        <v>5.15</v>
      </c>
      <c r="AS170" s="242">
        <v>1.75</v>
      </c>
      <c r="AT170" s="242">
        <v>4.0199999999999996</v>
      </c>
      <c r="AU170" s="242">
        <v>7.12</v>
      </c>
      <c r="AV170" s="242">
        <v>4.68</v>
      </c>
      <c r="AW170" s="242">
        <v>6.9</v>
      </c>
      <c r="AX170" s="242">
        <v>-11.84</v>
      </c>
      <c r="AY170" s="242">
        <v>2.46</v>
      </c>
      <c r="AZ170" s="242">
        <v>2.76</v>
      </c>
      <c r="BA170" s="242">
        <v>10.73</v>
      </c>
      <c r="BB170" s="243">
        <v>5.14</v>
      </c>
    </row>
    <row r="171" spans="1:54" ht="15" customHeight="1" x14ac:dyDescent="0.25">
      <c r="A171" s="480"/>
      <c r="B171" s="53" t="s">
        <v>56</v>
      </c>
      <c r="C171" s="150">
        <f>'Cuadro 1'!C242</f>
        <v>115.11</v>
      </c>
      <c r="D171" s="149">
        <v>139.31</v>
      </c>
      <c r="E171" s="59">
        <v>114.9</v>
      </c>
      <c r="F171" s="59">
        <v>99.21</v>
      </c>
      <c r="G171" s="59">
        <v>110.49</v>
      </c>
      <c r="H171" s="59">
        <v>111.9</v>
      </c>
      <c r="I171" s="59">
        <v>114.59</v>
      </c>
      <c r="J171" s="59">
        <v>114.09</v>
      </c>
      <c r="K171" s="59">
        <v>90.37</v>
      </c>
      <c r="L171" s="59">
        <v>106.98</v>
      </c>
      <c r="M171" s="59">
        <v>105.57</v>
      </c>
      <c r="N171" s="59">
        <v>122.8</v>
      </c>
      <c r="O171" s="150">
        <v>112.78</v>
      </c>
      <c r="P171" s="149">
        <f>'Cuadro 1'!D242</f>
        <v>1.63</v>
      </c>
      <c r="Q171" s="59">
        <v>3.26</v>
      </c>
      <c r="R171" s="59">
        <v>0.77</v>
      </c>
      <c r="S171" s="59">
        <v>1.23</v>
      </c>
      <c r="T171" s="59">
        <v>0.71</v>
      </c>
      <c r="U171" s="59">
        <v>2.6</v>
      </c>
      <c r="V171" s="59">
        <v>1.18</v>
      </c>
      <c r="W171" s="59">
        <v>1.1299999999999999</v>
      </c>
      <c r="X171" s="59">
        <v>0.04</v>
      </c>
      <c r="Y171" s="59">
        <v>0.83</v>
      </c>
      <c r="Z171" s="59">
        <v>4.4800000000000004</v>
      </c>
      <c r="AA171" s="59">
        <v>2.2200000000000002</v>
      </c>
      <c r="AB171" s="150">
        <v>1.26</v>
      </c>
      <c r="AC171" s="149">
        <f>'Cuadro 1'!E242</f>
        <v>3.33</v>
      </c>
      <c r="AD171" s="59">
        <v>7.18</v>
      </c>
      <c r="AE171" s="59">
        <v>1.49</v>
      </c>
      <c r="AF171" s="59">
        <v>5.31</v>
      </c>
      <c r="AG171" s="59">
        <v>1.17</v>
      </c>
      <c r="AH171" s="59">
        <v>5.6</v>
      </c>
      <c r="AI171" s="59">
        <v>2.12</v>
      </c>
      <c r="AJ171" s="59">
        <v>3</v>
      </c>
      <c r="AK171" s="59">
        <v>0.17</v>
      </c>
      <c r="AL171" s="59">
        <v>1.42</v>
      </c>
      <c r="AM171" s="59">
        <v>4.4800000000000004</v>
      </c>
      <c r="AN171" s="59">
        <v>4.67</v>
      </c>
      <c r="AO171" s="150">
        <v>2.56</v>
      </c>
      <c r="AP171" s="149">
        <f>+'Cuadro 1'!F242</f>
        <v>8.01</v>
      </c>
      <c r="AQ171" s="59">
        <v>23.3</v>
      </c>
      <c r="AR171" s="59">
        <v>5.63</v>
      </c>
      <c r="AS171" s="59">
        <v>1.1499999999999999</v>
      </c>
      <c r="AT171" s="59">
        <v>4.47</v>
      </c>
      <c r="AU171" s="59">
        <v>8.86</v>
      </c>
      <c r="AV171" s="59">
        <v>5.29</v>
      </c>
      <c r="AW171" s="59">
        <v>7.44</v>
      </c>
      <c r="AX171" s="59">
        <v>-11.73</v>
      </c>
      <c r="AY171" s="59">
        <v>2.48</v>
      </c>
      <c r="AZ171" s="59">
        <v>3.67</v>
      </c>
      <c r="BA171" s="59">
        <v>12.41</v>
      </c>
      <c r="BB171" s="150">
        <v>5.81</v>
      </c>
    </row>
    <row r="172" spans="1:54" ht="15" customHeight="1" x14ac:dyDescent="0.25">
      <c r="A172" s="480"/>
      <c r="B172" s="53" t="s">
        <v>57</v>
      </c>
      <c r="C172" s="150">
        <f>'Cuadro 1'!C243</f>
        <v>116.26</v>
      </c>
      <c r="D172" s="149">
        <v>143.27000000000001</v>
      </c>
      <c r="E172" s="59">
        <v>115.89</v>
      </c>
      <c r="F172" s="59">
        <v>97.44</v>
      </c>
      <c r="G172" s="59">
        <v>111.13</v>
      </c>
      <c r="H172" s="59">
        <v>113.96</v>
      </c>
      <c r="I172" s="59">
        <v>115.71</v>
      </c>
      <c r="J172" s="59">
        <v>114.52</v>
      </c>
      <c r="K172" s="59">
        <v>90.2</v>
      </c>
      <c r="L172" s="59">
        <v>107</v>
      </c>
      <c r="M172" s="59">
        <v>105.88</v>
      </c>
      <c r="N172" s="59">
        <v>124.55</v>
      </c>
      <c r="O172" s="150">
        <v>113.9</v>
      </c>
      <c r="P172" s="149">
        <f>'Cuadro 1'!D243</f>
        <v>1</v>
      </c>
      <c r="Q172" s="59">
        <v>2.84</v>
      </c>
      <c r="R172" s="59">
        <v>0.86</v>
      </c>
      <c r="S172" s="59">
        <v>-1.78</v>
      </c>
      <c r="T172" s="59">
        <v>0.57999999999999996</v>
      </c>
      <c r="U172" s="59">
        <v>1.83</v>
      </c>
      <c r="V172" s="59">
        <v>0.97</v>
      </c>
      <c r="W172" s="59">
        <v>0.37</v>
      </c>
      <c r="X172" s="59">
        <v>-0.19</v>
      </c>
      <c r="Y172" s="59">
        <v>0.01</v>
      </c>
      <c r="Z172" s="59">
        <v>0.3</v>
      </c>
      <c r="AA172" s="59">
        <v>1.42</v>
      </c>
      <c r="AB172" s="150">
        <v>1</v>
      </c>
      <c r="AC172" s="149">
        <f>'Cuadro 1'!E243</f>
        <v>4.3600000000000003</v>
      </c>
      <c r="AD172" s="59">
        <v>10.220000000000001</v>
      </c>
      <c r="AE172" s="59">
        <v>2.37</v>
      </c>
      <c r="AF172" s="59">
        <v>3.43</v>
      </c>
      <c r="AG172" s="59">
        <v>1.76</v>
      </c>
      <c r="AH172" s="59">
        <v>7.54</v>
      </c>
      <c r="AI172" s="59">
        <v>3.11</v>
      </c>
      <c r="AJ172" s="59">
        <v>3.39</v>
      </c>
      <c r="AK172" s="59">
        <v>-0.02</v>
      </c>
      <c r="AL172" s="59">
        <v>1.43</v>
      </c>
      <c r="AM172" s="59">
        <v>4.79</v>
      </c>
      <c r="AN172" s="59">
        <v>6.16</v>
      </c>
      <c r="AO172" s="150">
        <v>3.58</v>
      </c>
      <c r="AP172" s="149">
        <f>+'Cuadro 1'!F243</f>
        <v>8.5299999999999994</v>
      </c>
      <c r="AQ172" s="59">
        <v>25.37</v>
      </c>
      <c r="AR172" s="59">
        <v>6.05</v>
      </c>
      <c r="AS172" s="59">
        <v>-1.1000000000000001</v>
      </c>
      <c r="AT172" s="59">
        <v>4.3600000000000003</v>
      </c>
      <c r="AU172" s="59">
        <v>10.53</v>
      </c>
      <c r="AV172" s="59">
        <v>5.98</v>
      </c>
      <c r="AW172" s="59">
        <v>7.38</v>
      </c>
      <c r="AX172" s="59">
        <v>-11.14</v>
      </c>
      <c r="AY172" s="59">
        <v>3.03</v>
      </c>
      <c r="AZ172" s="59">
        <v>3.72</v>
      </c>
      <c r="BA172" s="59">
        <v>13.55</v>
      </c>
      <c r="BB172" s="150">
        <v>6.72</v>
      </c>
    </row>
    <row r="173" spans="1:54" ht="15" customHeight="1" x14ac:dyDescent="0.25">
      <c r="A173" s="480"/>
      <c r="B173" s="53" t="s">
        <v>58</v>
      </c>
      <c r="C173" s="150">
        <f>'Cuadro 1'!C244</f>
        <v>117.71</v>
      </c>
      <c r="D173" s="149">
        <v>147.21</v>
      </c>
      <c r="E173" s="59">
        <v>116.69</v>
      </c>
      <c r="F173" s="59">
        <v>100.35</v>
      </c>
      <c r="G173" s="59">
        <v>112.04</v>
      </c>
      <c r="H173" s="59">
        <v>115.65</v>
      </c>
      <c r="I173" s="59">
        <v>116.71</v>
      </c>
      <c r="J173" s="59">
        <v>115.28</v>
      </c>
      <c r="K173" s="59">
        <v>90.32</v>
      </c>
      <c r="L173" s="59">
        <v>108.26</v>
      </c>
      <c r="M173" s="59">
        <v>105.89</v>
      </c>
      <c r="N173" s="59">
        <v>125.91</v>
      </c>
      <c r="O173" s="150">
        <v>115</v>
      </c>
      <c r="P173" s="149">
        <f>'Cuadro 1'!D244</f>
        <v>1.25</v>
      </c>
      <c r="Q173" s="59">
        <v>2.75</v>
      </c>
      <c r="R173" s="59">
        <v>0.68</v>
      </c>
      <c r="S173" s="59">
        <v>2.99</v>
      </c>
      <c r="T173" s="59">
        <v>0.82</v>
      </c>
      <c r="U173" s="59">
        <v>1.49</v>
      </c>
      <c r="V173" s="59">
        <v>0.87</v>
      </c>
      <c r="W173" s="59">
        <v>0.66</v>
      </c>
      <c r="X173" s="59">
        <v>0.13</v>
      </c>
      <c r="Y173" s="59">
        <v>1.18</v>
      </c>
      <c r="Z173" s="59">
        <v>0.01</v>
      </c>
      <c r="AA173" s="59">
        <v>1.0900000000000001</v>
      </c>
      <c r="AB173" s="150">
        <v>0.96</v>
      </c>
      <c r="AC173" s="149">
        <f>'Cuadro 1'!E244</f>
        <v>5.66</v>
      </c>
      <c r="AD173" s="59">
        <v>13.25</v>
      </c>
      <c r="AE173" s="59">
        <v>3.07</v>
      </c>
      <c r="AF173" s="59">
        <v>6.52</v>
      </c>
      <c r="AG173" s="59">
        <v>2.6</v>
      </c>
      <c r="AH173" s="59">
        <v>9.14</v>
      </c>
      <c r="AI173" s="59">
        <v>4</v>
      </c>
      <c r="AJ173" s="59">
        <v>4.07</v>
      </c>
      <c r="AK173" s="59">
        <v>0.12</v>
      </c>
      <c r="AL173" s="59">
        <v>2.63</v>
      </c>
      <c r="AM173" s="59">
        <v>4.8</v>
      </c>
      <c r="AN173" s="59">
        <v>7.32</v>
      </c>
      <c r="AO173" s="150">
        <v>4.58</v>
      </c>
      <c r="AP173" s="149">
        <f>+'Cuadro 1'!F244</f>
        <v>9.23</v>
      </c>
      <c r="AQ173" s="59">
        <v>26.17</v>
      </c>
      <c r="AR173" s="59">
        <v>6.23</v>
      </c>
      <c r="AS173" s="59">
        <v>2.23</v>
      </c>
      <c r="AT173" s="59">
        <v>4.75</v>
      </c>
      <c r="AU173" s="59">
        <v>11.76</v>
      </c>
      <c r="AV173" s="59">
        <v>6.45</v>
      </c>
      <c r="AW173" s="59">
        <v>7.68</v>
      </c>
      <c r="AX173" s="59">
        <v>-10.01</v>
      </c>
      <c r="AY173" s="59">
        <v>4.18</v>
      </c>
      <c r="AZ173" s="59">
        <v>2.85</v>
      </c>
      <c r="BA173" s="59">
        <v>14.37</v>
      </c>
      <c r="BB173" s="150">
        <v>7.37</v>
      </c>
    </row>
    <row r="174" spans="1:54" ht="15" customHeight="1" x14ac:dyDescent="0.25">
      <c r="A174" s="480"/>
      <c r="B174" s="53" t="s">
        <v>59</v>
      </c>
      <c r="C174" s="150">
        <f>'Cuadro 1'!C245</f>
        <v>118.7</v>
      </c>
      <c r="D174" s="149">
        <v>149.5</v>
      </c>
      <c r="E174" s="59">
        <v>117.46</v>
      </c>
      <c r="F174" s="59">
        <v>100.9</v>
      </c>
      <c r="G174" s="59">
        <v>112.97</v>
      </c>
      <c r="H174" s="59">
        <v>116.6</v>
      </c>
      <c r="I174" s="59">
        <v>117.42</v>
      </c>
      <c r="J174" s="59">
        <v>115.58</v>
      </c>
      <c r="K174" s="59">
        <v>90.27</v>
      </c>
      <c r="L174" s="59">
        <v>108.67</v>
      </c>
      <c r="M174" s="59">
        <v>106.08</v>
      </c>
      <c r="N174" s="59">
        <v>127.4</v>
      </c>
      <c r="O174" s="150">
        <v>116</v>
      </c>
      <c r="P174" s="149">
        <f>'Cuadro 1'!D245</f>
        <v>0.84</v>
      </c>
      <c r="Q174" s="59">
        <v>1.56</v>
      </c>
      <c r="R174" s="59">
        <v>0.66</v>
      </c>
      <c r="S174" s="59">
        <v>0.55000000000000004</v>
      </c>
      <c r="T174" s="59">
        <v>0.83</v>
      </c>
      <c r="U174" s="59">
        <v>0.82</v>
      </c>
      <c r="V174" s="59">
        <v>0.61</v>
      </c>
      <c r="W174" s="59">
        <v>0.27</v>
      </c>
      <c r="X174" s="59">
        <v>-0.05</v>
      </c>
      <c r="Y174" s="59">
        <v>0.38</v>
      </c>
      <c r="Z174" s="59">
        <v>0.18</v>
      </c>
      <c r="AA174" s="59">
        <v>1.18</v>
      </c>
      <c r="AB174" s="150">
        <v>0.88</v>
      </c>
      <c r="AC174" s="149">
        <f>'Cuadro 1'!E245</f>
        <v>6.55</v>
      </c>
      <c r="AD174" s="59">
        <v>15.01</v>
      </c>
      <c r="AE174" s="59">
        <v>3.75</v>
      </c>
      <c r="AF174" s="59">
        <v>7.1</v>
      </c>
      <c r="AG174" s="59">
        <v>3.44</v>
      </c>
      <c r="AH174" s="59">
        <v>10.029999999999999</v>
      </c>
      <c r="AI174" s="59">
        <v>4.6399999999999997</v>
      </c>
      <c r="AJ174" s="59">
        <v>4.3499999999999996</v>
      </c>
      <c r="AK174" s="59">
        <v>0.06</v>
      </c>
      <c r="AL174" s="59">
        <v>3.02</v>
      </c>
      <c r="AM174" s="59">
        <v>4.9800000000000004</v>
      </c>
      <c r="AN174" s="59">
        <v>8.59</v>
      </c>
      <c r="AO174" s="150">
        <v>5.5</v>
      </c>
      <c r="AP174" s="149">
        <f>+'Cuadro 1'!F245</f>
        <v>9.07</v>
      </c>
      <c r="AQ174" s="59">
        <v>21.6</v>
      </c>
      <c r="AR174" s="59">
        <v>6.7</v>
      </c>
      <c r="AS174" s="59">
        <v>2.7</v>
      </c>
      <c r="AT174" s="59">
        <v>5.36</v>
      </c>
      <c r="AU174" s="59">
        <v>12.31</v>
      </c>
      <c r="AV174" s="59">
        <v>6.81</v>
      </c>
      <c r="AW174" s="59">
        <v>7.61</v>
      </c>
      <c r="AX174" s="59">
        <v>-7.11</v>
      </c>
      <c r="AY174" s="59">
        <v>4.3899999999999997</v>
      </c>
      <c r="AZ174" s="59">
        <v>2.97</v>
      </c>
      <c r="BA174" s="59">
        <v>14.73</v>
      </c>
      <c r="BB174" s="150">
        <v>8.0500000000000007</v>
      </c>
    </row>
    <row r="175" spans="1:54" ht="15" customHeight="1" x14ac:dyDescent="0.25">
      <c r="A175" s="480"/>
      <c r="B175" s="53" t="s">
        <v>60</v>
      </c>
      <c r="C175" s="150">
        <f>'Cuadro 1'!C246</f>
        <v>119.31</v>
      </c>
      <c r="D175" s="149">
        <v>150.46</v>
      </c>
      <c r="E175" s="59">
        <v>117.9</v>
      </c>
      <c r="F175" s="59">
        <v>98.24</v>
      </c>
      <c r="G175" s="59">
        <v>113.58</v>
      </c>
      <c r="H175" s="59">
        <v>117.72</v>
      </c>
      <c r="I175" s="59">
        <v>117.94</v>
      </c>
      <c r="J175" s="59">
        <v>116.47</v>
      </c>
      <c r="K175" s="59">
        <v>90.05</v>
      </c>
      <c r="L175" s="59">
        <v>109.34</v>
      </c>
      <c r="M175" s="59">
        <v>106.08</v>
      </c>
      <c r="N175" s="59">
        <v>128.76</v>
      </c>
      <c r="O175" s="150">
        <v>116.71</v>
      </c>
      <c r="P175" s="149">
        <f>'Cuadro 1'!D246</f>
        <v>0.51</v>
      </c>
      <c r="Q175" s="59">
        <v>0.65</v>
      </c>
      <c r="R175" s="59">
        <v>0.38</v>
      </c>
      <c r="S175" s="59">
        <v>-2.64</v>
      </c>
      <c r="T175" s="59">
        <v>0.54</v>
      </c>
      <c r="U175" s="59">
        <v>0.96</v>
      </c>
      <c r="V175" s="59">
        <v>0.44</v>
      </c>
      <c r="W175" s="59">
        <v>0.76</v>
      </c>
      <c r="X175" s="59">
        <v>-0.24</v>
      </c>
      <c r="Y175" s="59">
        <v>0.61</v>
      </c>
      <c r="Z175" s="59">
        <v>0</v>
      </c>
      <c r="AA175" s="59">
        <v>1.06</v>
      </c>
      <c r="AB175" s="150">
        <v>0.61</v>
      </c>
      <c r="AC175" s="149">
        <f>'Cuadro 1'!E246</f>
        <v>7.09</v>
      </c>
      <c r="AD175" s="59">
        <v>15.76</v>
      </c>
      <c r="AE175" s="59">
        <v>4.1399999999999997</v>
      </c>
      <c r="AF175" s="59">
        <v>4.2699999999999996</v>
      </c>
      <c r="AG175" s="59">
        <v>4</v>
      </c>
      <c r="AH175" s="59">
        <v>11.09</v>
      </c>
      <c r="AI175" s="59">
        <v>5.09</v>
      </c>
      <c r="AJ175" s="59">
        <v>5.14</v>
      </c>
      <c r="AK175" s="59">
        <v>-0.18</v>
      </c>
      <c r="AL175" s="59">
        <v>3.65</v>
      </c>
      <c r="AM175" s="59">
        <v>4.9800000000000004</v>
      </c>
      <c r="AN175" s="59">
        <v>9.75</v>
      </c>
      <c r="AO175" s="150">
        <v>6.14</v>
      </c>
      <c r="AP175" s="149">
        <f>+'Cuadro 1'!F246</f>
        <v>9.67</v>
      </c>
      <c r="AQ175" s="59">
        <v>23.65</v>
      </c>
      <c r="AR175" s="59">
        <v>6.84</v>
      </c>
      <c r="AS175" s="59">
        <v>-0.03</v>
      </c>
      <c r="AT175" s="59">
        <v>5.88</v>
      </c>
      <c r="AU175" s="59">
        <v>13</v>
      </c>
      <c r="AV175" s="59">
        <v>7.03</v>
      </c>
      <c r="AW175" s="59">
        <v>8.33</v>
      </c>
      <c r="AX175" s="59">
        <v>-7.09</v>
      </c>
      <c r="AY175" s="59">
        <v>4.9800000000000004</v>
      </c>
      <c r="AZ175" s="59">
        <v>2.97</v>
      </c>
      <c r="BA175" s="59">
        <v>15.17</v>
      </c>
      <c r="BB175" s="150">
        <v>8.42</v>
      </c>
    </row>
    <row r="176" spans="1:54" ht="15" customHeight="1" x14ac:dyDescent="0.25">
      <c r="A176" s="480"/>
      <c r="B176" s="53" t="s">
        <v>61</v>
      </c>
      <c r="C176" s="150">
        <f>'Cuadro 1'!C247</f>
        <v>120.27</v>
      </c>
      <c r="D176" s="149">
        <v>152.22</v>
      </c>
      <c r="E176" s="59">
        <v>118.17</v>
      </c>
      <c r="F176" s="59">
        <v>101.77</v>
      </c>
      <c r="G176" s="59">
        <v>114.22</v>
      </c>
      <c r="H176" s="59">
        <v>118.61</v>
      </c>
      <c r="I176" s="59">
        <v>118.97</v>
      </c>
      <c r="J176" s="59">
        <v>117.58</v>
      </c>
      <c r="K176" s="59">
        <v>90.14</v>
      </c>
      <c r="L176" s="59">
        <v>109.67</v>
      </c>
      <c r="M176" s="59">
        <v>106.08</v>
      </c>
      <c r="N176" s="59">
        <v>129.83000000000001</v>
      </c>
      <c r="O176" s="150">
        <v>117.34</v>
      </c>
      <c r="P176" s="149">
        <f>'Cuadro 1'!D247</f>
        <v>1.02</v>
      </c>
      <c r="Q176" s="59">
        <v>1.17</v>
      </c>
      <c r="R176" s="59">
        <v>0.23</v>
      </c>
      <c r="S176" s="59">
        <v>3.6</v>
      </c>
      <c r="T176" s="59">
        <v>0.56000000000000005</v>
      </c>
      <c r="U176" s="59">
        <v>0.75</v>
      </c>
      <c r="V176" s="59">
        <v>0.88</v>
      </c>
      <c r="W176" s="59">
        <v>0.96</v>
      </c>
      <c r="X176" s="59">
        <v>0.09</v>
      </c>
      <c r="Y176" s="59">
        <v>0.31</v>
      </c>
      <c r="Z176" s="59">
        <v>0</v>
      </c>
      <c r="AA176" s="59">
        <v>0.83</v>
      </c>
      <c r="AB176" s="150">
        <v>0.53</v>
      </c>
      <c r="AC176" s="149">
        <f>'Cuadro 1'!E247</f>
        <v>9.06</v>
      </c>
      <c r="AD176" s="59">
        <v>17.100000000000001</v>
      </c>
      <c r="AE176" s="59">
        <v>4.38</v>
      </c>
      <c r="AF176" s="59">
        <v>8.02</v>
      </c>
      <c r="AG176" s="59">
        <v>4.58</v>
      </c>
      <c r="AH176" s="59">
        <v>11.93</v>
      </c>
      <c r="AI176" s="59">
        <v>6.02</v>
      </c>
      <c r="AJ176" s="59">
        <v>6.15</v>
      </c>
      <c r="AK176" s="59">
        <v>-0.08</v>
      </c>
      <c r="AL176" s="59">
        <v>3.97</v>
      </c>
      <c r="AM176" s="59">
        <v>4.9800000000000004</v>
      </c>
      <c r="AN176" s="59">
        <v>10.66</v>
      </c>
      <c r="AO176" s="150">
        <v>6.71</v>
      </c>
      <c r="AP176" s="149">
        <f>+'Cuadro 1'!F247</f>
        <v>10.84</v>
      </c>
      <c r="AQ176" s="59">
        <v>24.61</v>
      </c>
      <c r="AR176" s="59">
        <v>6.8</v>
      </c>
      <c r="AS176" s="59">
        <v>3.38</v>
      </c>
      <c r="AT176" s="59">
        <v>6.13</v>
      </c>
      <c r="AU176" s="59">
        <v>13.58</v>
      </c>
      <c r="AV176" s="59">
        <v>7.68</v>
      </c>
      <c r="AW176" s="59">
        <v>9.1199999999999992</v>
      </c>
      <c r="AX176" s="59">
        <v>-6.9</v>
      </c>
      <c r="AY176" s="59">
        <v>4.9000000000000004</v>
      </c>
      <c r="AZ176" s="59">
        <v>2.97</v>
      </c>
      <c r="BA176" s="59">
        <v>15.2</v>
      </c>
      <c r="BB176" s="150">
        <v>8.65</v>
      </c>
    </row>
    <row r="177" spans="1:54" ht="15" customHeight="1" x14ac:dyDescent="0.25">
      <c r="A177" s="480"/>
      <c r="B177" s="53" t="s">
        <v>62</v>
      </c>
      <c r="C177" s="150">
        <f>'Cuadro 1'!C248</f>
        <v>121.5</v>
      </c>
      <c r="D177" s="149">
        <v>155.03</v>
      </c>
      <c r="E177" s="59">
        <v>118.49</v>
      </c>
      <c r="F177" s="59">
        <v>102.23</v>
      </c>
      <c r="G177" s="59">
        <v>115.08</v>
      </c>
      <c r="H177" s="59">
        <v>120.18</v>
      </c>
      <c r="I177" s="59">
        <v>119.86</v>
      </c>
      <c r="J177" s="59">
        <v>118.38</v>
      </c>
      <c r="K177" s="59">
        <v>90.21</v>
      </c>
      <c r="L177" s="59">
        <v>110.33</v>
      </c>
      <c r="M177" s="59">
        <v>106.26</v>
      </c>
      <c r="N177" s="59">
        <v>131.69999999999999</v>
      </c>
      <c r="O177" s="150">
        <v>119.15</v>
      </c>
      <c r="P177" s="149">
        <f>'Cuadro 1'!D248</f>
        <v>1.02</v>
      </c>
      <c r="Q177" s="59">
        <v>1.85</v>
      </c>
      <c r="R177" s="59">
        <v>0.27</v>
      </c>
      <c r="S177" s="59">
        <v>0.45</v>
      </c>
      <c r="T177" s="59">
        <v>0.76</v>
      </c>
      <c r="U177" s="59">
        <v>1.33</v>
      </c>
      <c r="V177" s="59">
        <v>0.74</v>
      </c>
      <c r="W177" s="59">
        <v>0.68</v>
      </c>
      <c r="X177" s="59">
        <v>0.08</v>
      </c>
      <c r="Y177" s="59">
        <v>0.6</v>
      </c>
      <c r="Z177" s="59">
        <v>0.17</v>
      </c>
      <c r="AA177" s="59">
        <v>1.45</v>
      </c>
      <c r="AB177" s="150">
        <v>1.54</v>
      </c>
      <c r="AC177" s="149">
        <f>'Cuadro 1'!E248</f>
        <v>9.06</v>
      </c>
      <c r="AD177" s="59">
        <v>19.27</v>
      </c>
      <c r="AE177" s="59">
        <v>4.66</v>
      </c>
      <c r="AF177" s="59">
        <v>8.51</v>
      </c>
      <c r="AG177" s="59">
        <v>5.38</v>
      </c>
      <c r="AH177" s="59">
        <v>13.41</v>
      </c>
      <c r="AI177" s="59">
        <v>6.81</v>
      </c>
      <c r="AJ177" s="59">
        <v>6.87</v>
      </c>
      <c r="AK177" s="59">
        <v>-0.01</v>
      </c>
      <c r="AL177" s="59">
        <v>4.59</v>
      </c>
      <c r="AM177" s="59">
        <v>5.17</v>
      </c>
      <c r="AN177" s="59">
        <v>12.26</v>
      </c>
      <c r="AO177" s="150">
        <v>8.35</v>
      </c>
      <c r="AP177" s="149">
        <f>+'Cuadro 1'!F248</f>
        <v>10.84</v>
      </c>
      <c r="AQ177" s="59">
        <v>25.57</v>
      </c>
      <c r="AR177" s="59">
        <v>6.86</v>
      </c>
      <c r="AS177" s="59">
        <v>3.77</v>
      </c>
      <c r="AT177" s="59">
        <v>6.74</v>
      </c>
      <c r="AU177" s="59">
        <v>14.75</v>
      </c>
      <c r="AV177" s="59">
        <v>8.2100000000000009</v>
      </c>
      <c r="AW177" s="59">
        <v>9.48</v>
      </c>
      <c r="AX177" s="59">
        <v>-6.66</v>
      </c>
      <c r="AY177" s="59">
        <v>5.33</v>
      </c>
      <c r="AZ177" s="59">
        <v>2.5099999999999998</v>
      </c>
      <c r="BA177" s="59">
        <v>15.73</v>
      </c>
      <c r="BB177" s="150">
        <v>10.01</v>
      </c>
    </row>
    <row r="178" spans="1:54" ht="15" customHeight="1" x14ac:dyDescent="0.25">
      <c r="A178" s="480"/>
      <c r="B178" s="53" t="s">
        <v>63</v>
      </c>
      <c r="C178" s="150">
        <f>'Cuadro 1'!C249</f>
        <v>122.63</v>
      </c>
      <c r="D178" s="149">
        <v>157.53</v>
      </c>
      <c r="E178" s="59">
        <v>119.03</v>
      </c>
      <c r="F178" s="59">
        <v>103.59</v>
      </c>
      <c r="G178" s="59">
        <v>115.74</v>
      </c>
      <c r="H178" s="59">
        <v>122.16</v>
      </c>
      <c r="I178" s="59">
        <v>120.47</v>
      </c>
      <c r="J178" s="59">
        <v>119.2</v>
      </c>
      <c r="K178" s="59">
        <v>90.29</v>
      </c>
      <c r="L178" s="59">
        <v>111.09</v>
      </c>
      <c r="M178" s="59">
        <v>107.11</v>
      </c>
      <c r="N178" s="59">
        <v>133.05000000000001</v>
      </c>
      <c r="O178" s="150">
        <v>120.59</v>
      </c>
      <c r="P178" s="149">
        <f>'Cuadro 1'!D249</f>
        <v>0.93</v>
      </c>
      <c r="Q178" s="59">
        <v>1.61</v>
      </c>
      <c r="R178" s="59">
        <v>0.46</v>
      </c>
      <c r="S178" s="59">
        <v>1.33</v>
      </c>
      <c r="T178" s="59">
        <v>0.56999999999999995</v>
      </c>
      <c r="U178" s="59">
        <v>1.65</v>
      </c>
      <c r="V178" s="59">
        <v>0.51</v>
      </c>
      <c r="W178" s="59">
        <v>0.69</v>
      </c>
      <c r="X178" s="59">
        <v>0.09</v>
      </c>
      <c r="Y178" s="59">
        <v>0.69</v>
      </c>
      <c r="Z178" s="59">
        <v>0.8</v>
      </c>
      <c r="AA178" s="59">
        <v>1.03</v>
      </c>
      <c r="AB178" s="150">
        <v>1.21</v>
      </c>
      <c r="AC178" s="149">
        <f>'Cuadro 1'!E249</f>
        <v>10.08</v>
      </c>
      <c r="AD178" s="59">
        <v>21.19</v>
      </c>
      <c r="AE178" s="59">
        <v>5.14</v>
      </c>
      <c r="AF178" s="59">
        <v>9.9499999999999993</v>
      </c>
      <c r="AG178" s="59">
        <v>5.98</v>
      </c>
      <c r="AH178" s="59">
        <v>15.28</v>
      </c>
      <c r="AI178" s="59">
        <v>7.35</v>
      </c>
      <c r="AJ178" s="59">
        <v>7.61</v>
      </c>
      <c r="AK178" s="59">
        <v>0.08</v>
      </c>
      <c r="AL178" s="59">
        <v>5.31</v>
      </c>
      <c r="AM178" s="59">
        <v>6.01</v>
      </c>
      <c r="AN178" s="59">
        <v>13.41</v>
      </c>
      <c r="AO178" s="150">
        <v>9.67</v>
      </c>
      <c r="AP178" s="149">
        <f>+'Cuadro 1'!F249</f>
        <v>11.44</v>
      </c>
      <c r="AQ178" s="59">
        <v>26.62</v>
      </c>
      <c r="AR178" s="59">
        <v>6.91</v>
      </c>
      <c r="AS178" s="59">
        <v>5.05</v>
      </c>
      <c r="AT178" s="59">
        <v>6.92</v>
      </c>
      <c r="AU178" s="59">
        <v>16.2</v>
      </c>
      <c r="AV178" s="59">
        <v>8.24</v>
      </c>
      <c r="AW178" s="59">
        <v>9.59</v>
      </c>
      <c r="AX178" s="59">
        <v>-6.65</v>
      </c>
      <c r="AY178" s="59">
        <v>5.24</v>
      </c>
      <c r="AZ178" s="59">
        <v>5.77</v>
      </c>
      <c r="BA178" s="59">
        <v>16.27</v>
      </c>
      <c r="BB178" s="150">
        <v>10.81</v>
      </c>
    </row>
    <row r="179" spans="1:54" ht="15" customHeight="1" x14ac:dyDescent="0.25">
      <c r="A179" s="480"/>
      <c r="B179" s="53" t="s">
        <v>64</v>
      </c>
      <c r="C179" s="150">
        <f>'Cuadro 1'!C250</f>
        <v>123.51</v>
      </c>
      <c r="D179" s="149">
        <v>159.44</v>
      </c>
      <c r="E179" s="59">
        <v>119.7</v>
      </c>
      <c r="F179" s="59">
        <v>103.83</v>
      </c>
      <c r="G179" s="59">
        <v>116.2</v>
      </c>
      <c r="H179" s="59">
        <v>123.09</v>
      </c>
      <c r="I179" s="59">
        <v>121.31</v>
      </c>
      <c r="J179" s="59">
        <v>120.49</v>
      </c>
      <c r="K179" s="59">
        <v>90.34</v>
      </c>
      <c r="L179" s="59">
        <v>112.08</v>
      </c>
      <c r="M179" s="59">
        <v>107.09</v>
      </c>
      <c r="N179" s="59">
        <v>134.08000000000001</v>
      </c>
      <c r="O179" s="150">
        <v>121.68</v>
      </c>
      <c r="P179" s="149">
        <f>'Cuadro 1'!D250</f>
        <v>0.72</v>
      </c>
      <c r="Q179" s="59">
        <v>1.21</v>
      </c>
      <c r="R179" s="59">
        <v>0.56000000000000005</v>
      </c>
      <c r="S179" s="59">
        <v>0.23</v>
      </c>
      <c r="T179" s="59">
        <v>0.4</v>
      </c>
      <c r="U179" s="59">
        <v>0.77</v>
      </c>
      <c r="V179" s="59">
        <v>0.7</v>
      </c>
      <c r="W179" s="59">
        <v>1.0900000000000001</v>
      </c>
      <c r="X179" s="59">
        <v>0.05</v>
      </c>
      <c r="Y179" s="59">
        <v>0.89</v>
      </c>
      <c r="Z179" s="59">
        <v>-0.02</v>
      </c>
      <c r="AA179" s="59">
        <v>0.77</v>
      </c>
      <c r="AB179" s="150">
        <v>0.9</v>
      </c>
      <c r="AC179" s="149">
        <f>'Cuadro 1'!E250</f>
        <v>10.86</v>
      </c>
      <c r="AD179" s="59">
        <v>22.66</v>
      </c>
      <c r="AE179" s="59">
        <v>5.73</v>
      </c>
      <c r="AF179" s="59">
        <v>10.199999999999999</v>
      </c>
      <c r="AG179" s="59">
        <v>6.4</v>
      </c>
      <c r="AH179" s="59">
        <v>16.16</v>
      </c>
      <c r="AI179" s="59">
        <v>8.1</v>
      </c>
      <c r="AJ179" s="59">
        <v>8.7799999999999994</v>
      </c>
      <c r="AK179" s="59">
        <v>0.14000000000000001</v>
      </c>
      <c r="AL179" s="59">
        <v>6.25</v>
      </c>
      <c r="AM179" s="59">
        <v>5.98</v>
      </c>
      <c r="AN179" s="59">
        <v>14.29</v>
      </c>
      <c r="AO179" s="150">
        <v>10.65</v>
      </c>
      <c r="AP179" s="149">
        <f>+'Cuadro 1'!F250</f>
        <v>12.22</v>
      </c>
      <c r="AQ179" s="59">
        <v>27.02</v>
      </c>
      <c r="AR179" s="59">
        <v>7.02</v>
      </c>
      <c r="AS179" s="59">
        <v>9.07</v>
      </c>
      <c r="AT179" s="59">
        <v>7.04</v>
      </c>
      <c r="AU179" s="59">
        <v>16.739999999999998</v>
      </c>
      <c r="AV179" s="59">
        <v>8.4499999999999993</v>
      </c>
      <c r="AW179" s="59">
        <v>10.23</v>
      </c>
      <c r="AX179" s="59">
        <v>0.21</v>
      </c>
      <c r="AY179" s="59">
        <v>6.4</v>
      </c>
      <c r="AZ179" s="59">
        <v>5.82</v>
      </c>
      <c r="BA179" s="59">
        <v>16.55</v>
      </c>
      <c r="BB179" s="150">
        <v>11.48</v>
      </c>
    </row>
    <row r="180" spans="1:54" ht="15" customHeight="1" x14ac:dyDescent="0.25">
      <c r="A180" s="480"/>
      <c r="B180" s="53" t="s">
        <v>65</v>
      </c>
      <c r="C180" s="150">
        <f>'Cuadro 1'!C251</f>
        <v>124.46</v>
      </c>
      <c r="D180" s="149">
        <v>161.82</v>
      </c>
      <c r="E180" s="59">
        <v>120.96</v>
      </c>
      <c r="F180" s="59">
        <v>104.16</v>
      </c>
      <c r="G180" s="59">
        <v>116.33</v>
      </c>
      <c r="H180" s="59">
        <v>124.05</v>
      </c>
      <c r="I180" s="59">
        <v>122.04</v>
      </c>
      <c r="J180" s="59">
        <v>122.12</v>
      </c>
      <c r="K180" s="59">
        <v>90.38</v>
      </c>
      <c r="L180" s="59">
        <v>113.15</v>
      </c>
      <c r="M180" s="59">
        <v>107.09</v>
      </c>
      <c r="N180" s="59">
        <v>135.66999999999999</v>
      </c>
      <c r="O180" s="150">
        <v>122.84</v>
      </c>
      <c r="P180" s="149">
        <f>'Cuadro 1'!D251</f>
        <v>0.77</v>
      </c>
      <c r="Q180" s="59">
        <v>1.5</v>
      </c>
      <c r="R180" s="59">
        <v>1.05</v>
      </c>
      <c r="S180" s="59">
        <v>0.32</v>
      </c>
      <c r="T180" s="59">
        <v>0.11</v>
      </c>
      <c r="U180" s="59">
        <v>0.78</v>
      </c>
      <c r="V180" s="59">
        <v>0.61</v>
      </c>
      <c r="W180" s="59">
        <v>1.35</v>
      </c>
      <c r="X180" s="59">
        <v>0.05</v>
      </c>
      <c r="Y180" s="59">
        <v>0.96</v>
      </c>
      <c r="Z180" s="59">
        <v>0</v>
      </c>
      <c r="AA180" s="59">
        <v>1.18</v>
      </c>
      <c r="AB180" s="150">
        <v>0.96</v>
      </c>
      <c r="AC180" s="149">
        <f>'Cuadro 1'!E251</f>
        <v>11.72</v>
      </c>
      <c r="AD180" s="59">
        <v>24.49</v>
      </c>
      <c r="AE180" s="59">
        <v>6.84</v>
      </c>
      <c r="AF180" s="59">
        <v>10.56</v>
      </c>
      <c r="AG180" s="59">
        <v>6.52</v>
      </c>
      <c r="AH180" s="59">
        <v>17.059999999999999</v>
      </c>
      <c r="AI180" s="59">
        <v>8.75</v>
      </c>
      <c r="AJ180" s="59">
        <v>10.24</v>
      </c>
      <c r="AK180" s="59">
        <v>0.19</v>
      </c>
      <c r="AL180" s="59">
        <v>7.26</v>
      </c>
      <c r="AM180" s="59">
        <v>5.98</v>
      </c>
      <c r="AN180" s="59">
        <v>15.63</v>
      </c>
      <c r="AO180" s="150">
        <v>11.71</v>
      </c>
      <c r="AP180" s="149">
        <f>+'Cuadro 1'!F251</f>
        <v>12.53</v>
      </c>
      <c r="AQ180" s="59">
        <v>27.08</v>
      </c>
      <c r="AR180" s="59">
        <v>7.68</v>
      </c>
      <c r="AS180" s="59">
        <v>10.11</v>
      </c>
      <c r="AT180" s="59">
        <v>6.86</v>
      </c>
      <c r="AU180" s="59">
        <v>17.329999999999998</v>
      </c>
      <c r="AV180" s="59">
        <v>8.7899999999999991</v>
      </c>
      <c r="AW180" s="59">
        <v>11.19</v>
      </c>
      <c r="AX180" s="59">
        <v>0.18</v>
      </c>
      <c r="AY180" s="59">
        <v>7.96</v>
      </c>
      <c r="AZ180" s="59">
        <v>5.82</v>
      </c>
      <c r="BA180" s="59">
        <v>16.84</v>
      </c>
      <c r="BB180" s="150">
        <v>12.2</v>
      </c>
    </row>
    <row r="181" spans="1:54" ht="15" customHeight="1" x14ac:dyDescent="0.25">
      <c r="A181" s="481"/>
      <c r="B181" s="54" t="s">
        <v>66</v>
      </c>
      <c r="C181" s="150">
        <f>'Cuadro 1'!C252</f>
        <v>126.03</v>
      </c>
      <c r="D181" s="149">
        <v>166.13</v>
      </c>
      <c r="E181" s="59">
        <v>122.7</v>
      </c>
      <c r="F181" s="59">
        <v>104.79</v>
      </c>
      <c r="G181" s="59">
        <v>116.79</v>
      </c>
      <c r="H181" s="59">
        <v>125.31</v>
      </c>
      <c r="I181" s="59">
        <v>122.92</v>
      </c>
      <c r="J181" s="59">
        <v>123.61</v>
      </c>
      <c r="K181" s="59">
        <v>90.44</v>
      </c>
      <c r="L181" s="59">
        <v>114.3</v>
      </c>
      <c r="M181" s="59">
        <v>107.09</v>
      </c>
      <c r="N181" s="59">
        <v>139.07</v>
      </c>
      <c r="O181" s="150">
        <v>124.36</v>
      </c>
      <c r="P181" s="149">
        <f>'Cuadro 1'!D252</f>
        <v>1.26</v>
      </c>
      <c r="Q181" s="59">
        <v>2.66</v>
      </c>
      <c r="R181" s="59">
        <v>1.43</v>
      </c>
      <c r="S181" s="59">
        <v>0.6</v>
      </c>
      <c r="T181" s="59">
        <v>0.39</v>
      </c>
      <c r="U181" s="59">
        <v>1.02</v>
      </c>
      <c r="V181" s="59">
        <v>0.72</v>
      </c>
      <c r="W181" s="59">
        <v>1.22</v>
      </c>
      <c r="X181" s="59">
        <v>0.06</v>
      </c>
      <c r="Y181" s="59">
        <v>1.02</v>
      </c>
      <c r="Z181" s="59">
        <v>0</v>
      </c>
      <c r="AA181" s="59">
        <v>2.5099999999999998</v>
      </c>
      <c r="AB181" s="150">
        <v>1.23</v>
      </c>
      <c r="AC181" s="149">
        <f>'Cuadro 1'!E252</f>
        <v>13.12</v>
      </c>
      <c r="AD181" s="59">
        <v>27.81</v>
      </c>
      <c r="AE181" s="59">
        <v>8.3699999999999992</v>
      </c>
      <c r="AF181" s="59">
        <v>11.22</v>
      </c>
      <c r="AG181" s="59">
        <v>6.94</v>
      </c>
      <c r="AH181" s="59">
        <v>18.25</v>
      </c>
      <c r="AI181" s="59">
        <v>9.5299999999999994</v>
      </c>
      <c r="AJ181" s="59">
        <v>11.59</v>
      </c>
      <c r="AK181" s="59">
        <v>0.25</v>
      </c>
      <c r="AL181" s="59">
        <v>8.36</v>
      </c>
      <c r="AM181" s="59">
        <v>5.98</v>
      </c>
      <c r="AN181" s="59">
        <v>18.54</v>
      </c>
      <c r="AO181" s="150">
        <v>13.09</v>
      </c>
      <c r="AP181" s="149">
        <f>+'Cuadro 1'!F252</f>
        <v>13.12</v>
      </c>
      <c r="AQ181" s="59">
        <v>27.81</v>
      </c>
      <c r="AR181" s="59">
        <v>8.3699999999999992</v>
      </c>
      <c r="AS181" s="59">
        <v>11.22</v>
      </c>
      <c r="AT181" s="59">
        <v>6.94</v>
      </c>
      <c r="AU181" s="59">
        <v>18.25</v>
      </c>
      <c r="AV181" s="59">
        <v>9.5299999999999994</v>
      </c>
      <c r="AW181" s="59">
        <v>11.59</v>
      </c>
      <c r="AX181" s="59">
        <v>0.25</v>
      </c>
      <c r="AY181" s="59">
        <v>8.36</v>
      </c>
      <c r="AZ181" s="59">
        <v>5.98</v>
      </c>
      <c r="BA181" s="59">
        <v>18.54</v>
      </c>
      <c r="BB181" s="150">
        <v>13.09</v>
      </c>
    </row>
    <row r="182" spans="1:54" ht="15" customHeight="1" x14ac:dyDescent="0.25">
      <c r="A182" s="479">
        <v>2023</v>
      </c>
      <c r="B182" s="236" t="s">
        <v>55</v>
      </c>
      <c r="C182" s="243">
        <f>'Cuadro 1'!C253</f>
        <v>128.27000000000001</v>
      </c>
      <c r="D182" s="241">
        <v>170.23</v>
      </c>
      <c r="E182" s="242">
        <v>124.5</v>
      </c>
      <c r="F182" s="242">
        <v>105.21</v>
      </c>
      <c r="G182" s="242">
        <v>117.36</v>
      </c>
      <c r="H182" s="242">
        <v>128.18</v>
      </c>
      <c r="I182" s="242">
        <v>124.92</v>
      </c>
      <c r="J182" s="242">
        <v>128.53</v>
      </c>
      <c r="K182" s="242">
        <v>90.51</v>
      </c>
      <c r="L182" s="242">
        <v>116</v>
      </c>
      <c r="M182" s="242">
        <v>107.09</v>
      </c>
      <c r="N182" s="242">
        <v>143.38999999999999</v>
      </c>
      <c r="O182" s="243">
        <v>126.75</v>
      </c>
      <c r="P182" s="241">
        <f>'Cuadro 1'!D253</f>
        <v>1.78</v>
      </c>
      <c r="Q182" s="242">
        <v>2.46</v>
      </c>
      <c r="R182" s="242">
        <v>1.47</v>
      </c>
      <c r="S182" s="242">
        <v>0.4</v>
      </c>
      <c r="T182" s="242">
        <v>0.49</v>
      </c>
      <c r="U182" s="242">
        <v>2.29</v>
      </c>
      <c r="V182" s="242">
        <v>1.63</v>
      </c>
      <c r="W182" s="242">
        <v>3.98</v>
      </c>
      <c r="X182" s="242">
        <v>0.08</v>
      </c>
      <c r="Y182" s="242">
        <v>1.48</v>
      </c>
      <c r="Z182" s="242">
        <v>0</v>
      </c>
      <c r="AA182" s="242">
        <v>3.11</v>
      </c>
      <c r="AB182" s="243">
        <v>1.92</v>
      </c>
      <c r="AC182" s="241">
        <f>'Cuadro 1'!E253</f>
        <v>1.78</v>
      </c>
      <c r="AD182" s="242">
        <v>2.46</v>
      </c>
      <c r="AE182" s="242">
        <v>1.47</v>
      </c>
      <c r="AF182" s="242">
        <v>0.4</v>
      </c>
      <c r="AG182" s="242">
        <v>0.49</v>
      </c>
      <c r="AH182" s="242">
        <v>2.29</v>
      </c>
      <c r="AI182" s="242">
        <v>1.63</v>
      </c>
      <c r="AJ182" s="242">
        <v>3.98</v>
      </c>
      <c r="AK182" s="242">
        <v>0.08</v>
      </c>
      <c r="AL182" s="242">
        <v>1.48</v>
      </c>
      <c r="AM182" s="242">
        <v>0</v>
      </c>
      <c r="AN182" s="242">
        <v>3.11</v>
      </c>
      <c r="AO182" s="243">
        <v>1.92</v>
      </c>
      <c r="AP182" s="241">
        <f>+'Cuadro 1'!F253</f>
        <v>13.25</v>
      </c>
      <c r="AQ182" s="242">
        <v>26.18</v>
      </c>
      <c r="AR182" s="242">
        <v>9.18</v>
      </c>
      <c r="AS182" s="242">
        <v>7.34</v>
      </c>
      <c r="AT182" s="242">
        <v>6.97</v>
      </c>
      <c r="AU182" s="242">
        <v>17.52</v>
      </c>
      <c r="AV182" s="242">
        <v>10.3</v>
      </c>
      <c r="AW182" s="242">
        <v>13.92</v>
      </c>
      <c r="AX182" s="242">
        <v>0.2</v>
      </c>
      <c r="AY182" s="242">
        <v>9.33</v>
      </c>
      <c r="AZ182" s="242">
        <v>5.98</v>
      </c>
      <c r="BA182" s="242">
        <v>19.36</v>
      </c>
      <c r="BB182" s="243">
        <v>13.8</v>
      </c>
    </row>
    <row r="183" spans="1:54" ht="15" customHeight="1" x14ac:dyDescent="0.25">
      <c r="A183" s="480"/>
      <c r="B183" s="53" t="s">
        <v>56</v>
      </c>
      <c r="C183" s="150">
        <f>'Cuadro 1'!C254</f>
        <v>130.4</v>
      </c>
      <c r="D183" s="149">
        <v>172.94</v>
      </c>
      <c r="E183" s="59">
        <v>126.1</v>
      </c>
      <c r="F183" s="59">
        <v>106.19</v>
      </c>
      <c r="G183" s="59">
        <v>118.47</v>
      </c>
      <c r="H183" s="59">
        <v>130.80000000000001</v>
      </c>
      <c r="I183" s="59">
        <v>126.49</v>
      </c>
      <c r="J183" s="59">
        <v>131.09</v>
      </c>
      <c r="K183" s="59">
        <v>90.45</v>
      </c>
      <c r="L183" s="59">
        <v>117.38</v>
      </c>
      <c r="M183" s="59">
        <v>116.19</v>
      </c>
      <c r="N183" s="59">
        <v>145.85</v>
      </c>
      <c r="O183" s="150">
        <v>129.25</v>
      </c>
      <c r="P183" s="149">
        <f>'Cuadro 1'!D254</f>
        <v>1.66</v>
      </c>
      <c r="Q183" s="59">
        <v>1.6</v>
      </c>
      <c r="R183" s="59">
        <v>1.29</v>
      </c>
      <c r="S183" s="59">
        <v>0.93</v>
      </c>
      <c r="T183" s="59">
        <v>0.95</v>
      </c>
      <c r="U183" s="59">
        <v>2.04</v>
      </c>
      <c r="V183" s="59">
        <v>1.26</v>
      </c>
      <c r="W183" s="59">
        <v>1.99</v>
      </c>
      <c r="X183" s="59">
        <v>-7.0000000000000007E-2</v>
      </c>
      <c r="Y183" s="59">
        <v>1.19</v>
      </c>
      <c r="Z183" s="59">
        <v>8.5</v>
      </c>
      <c r="AA183" s="59">
        <v>1.71</v>
      </c>
      <c r="AB183" s="150">
        <v>1.97</v>
      </c>
      <c r="AC183" s="149">
        <f>'Cuadro 1'!E254</f>
        <v>3.47</v>
      </c>
      <c r="AD183" s="59">
        <v>4.0999999999999996</v>
      </c>
      <c r="AE183" s="59">
        <v>2.77</v>
      </c>
      <c r="AF183" s="59">
        <v>1.34</v>
      </c>
      <c r="AG183" s="59">
        <v>1.44</v>
      </c>
      <c r="AH183" s="59">
        <v>4.38</v>
      </c>
      <c r="AI183" s="59">
        <v>2.91</v>
      </c>
      <c r="AJ183" s="59">
        <v>6.05</v>
      </c>
      <c r="AK183" s="59">
        <v>0.01</v>
      </c>
      <c r="AL183" s="59">
        <v>2.69</v>
      </c>
      <c r="AM183" s="59">
        <v>8.5</v>
      </c>
      <c r="AN183" s="59">
        <v>4.87</v>
      </c>
      <c r="AO183" s="150">
        <v>3.94</v>
      </c>
      <c r="AP183" s="149">
        <f>+'Cuadro 1'!F254</f>
        <v>13.28</v>
      </c>
      <c r="AQ183" s="59">
        <v>24.14</v>
      </c>
      <c r="AR183" s="59">
        <v>9.74</v>
      </c>
      <c r="AS183" s="59">
        <v>7.03</v>
      </c>
      <c r="AT183" s="59">
        <v>7.22</v>
      </c>
      <c r="AU183" s="59">
        <v>16.88</v>
      </c>
      <c r="AV183" s="59">
        <v>10.38</v>
      </c>
      <c r="AW183" s="59">
        <v>14.89</v>
      </c>
      <c r="AX183" s="59">
        <v>0.09</v>
      </c>
      <c r="AY183" s="59">
        <v>9.7200000000000006</v>
      </c>
      <c r="AZ183" s="59">
        <v>10.06</v>
      </c>
      <c r="BA183" s="59">
        <v>18.77</v>
      </c>
      <c r="BB183" s="150">
        <v>14.61</v>
      </c>
    </row>
    <row r="184" spans="1:54" ht="15" customHeight="1" x14ac:dyDescent="0.25">
      <c r="A184" s="480"/>
      <c r="B184" s="53" t="s">
        <v>57</v>
      </c>
      <c r="C184" s="150">
        <f>'Cuadro 1'!C255</f>
        <v>131.77000000000001</v>
      </c>
      <c r="D184" s="149">
        <v>174.51</v>
      </c>
      <c r="E184" s="59">
        <v>127.75</v>
      </c>
      <c r="F184" s="59">
        <v>106.96</v>
      </c>
      <c r="G184" s="59">
        <v>119.67</v>
      </c>
      <c r="H184" s="59">
        <v>132.72</v>
      </c>
      <c r="I184" s="59">
        <v>128.28</v>
      </c>
      <c r="J184" s="59">
        <v>132.88</v>
      </c>
      <c r="K184" s="59">
        <v>90.48</v>
      </c>
      <c r="L184" s="59">
        <v>118.16</v>
      </c>
      <c r="M184" s="59">
        <v>116.45</v>
      </c>
      <c r="N184" s="59">
        <v>147.80000000000001</v>
      </c>
      <c r="O184" s="150">
        <v>131.35</v>
      </c>
      <c r="P184" s="149">
        <f>'Cuadro 1'!D255</f>
        <v>1.05</v>
      </c>
      <c r="Q184" s="59">
        <v>0.91</v>
      </c>
      <c r="R184" s="59">
        <v>1.31</v>
      </c>
      <c r="S184" s="59">
        <v>0.73</v>
      </c>
      <c r="T184" s="59">
        <v>1.01</v>
      </c>
      <c r="U184" s="59">
        <v>1.47</v>
      </c>
      <c r="V184" s="59">
        <v>1.41</v>
      </c>
      <c r="W184" s="59">
        <v>1.37</v>
      </c>
      <c r="X184" s="59">
        <v>0.04</v>
      </c>
      <c r="Y184" s="59">
        <v>0.66</v>
      </c>
      <c r="Z184" s="59">
        <v>0.23</v>
      </c>
      <c r="AA184" s="59">
        <v>1.34</v>
      </c>
      <c r="AB184" s="150">
        <v>1.62</v>
      </c>
      <c r="AC184" s="149">
        <f>'Cuadro 1'!E255</f>
        <v>4.5599999999999996</v>
      </c>
      <c r="AD184" s="59">
        <v>5.04</v>
      </c>
      <c r="AE184" s="59">
        <v>4.12</v>
      </c>
      <c r="AF184" s="59">
        <v>2.0699999999999998</v>
      </c>
      <c r="AG184" s="59">
        <v>2.4700000000000002</v>
      </c>
      <c r="AH184" s="59">
        <v>5.92</v>
      </c>
      <c r="AI184" s="59">
        <v>4.3600000000000003</v>
      </c>
      <c r="AJ184" s="59">
        <v>7.5</v>
      </c>
      <c r="AK184" s="59">
        <v>0.05</v>
      </c>
      <c r="AL184" s="59">
        <v>3.37</v>
      </c>
      <c r="AM184" s="59">
        <v>8.75</v>
      </c>
      <c r="AN184" s="59">
        <v>6.28</v>
      </c>
      <c r="AO184" s="150">
        <v>5.62</v>
      </c>
      <c r="AP184" s="149">
        <f>+'Cuadro 1'!F255</f>
        <v>13.34</v>
      </c>
      <c r="AQ184" s="59">
        <v>21.81</v>
      </c>
      <c r="AR184" s="59">
        <v>10.23</v>
      </c>
      <c r="AS184" s="59">
        <v>9.77</v>
      </c>
      <c r="AT184" s="59">
        <v>7.68</v>
      </c>
      <c r="AU184" s="59">
        <v>16.47</v>
      </c>
      <c r="AV184" s="59">
        <v>10.86</v>
      </c>
      <c r="AW184" s="59">
        <v>16.03</v>
      </c>
      <c r="AX184" s="59">
        <v>0.32</v>
      </c>
      <c r="AY184" s="59">
        <v>10.43</v>
      </c>
      <c r="AZ184" s="59">
        <v>9.99</v>
      </c>
      <c r="BA184" s="59">
        <v>18.670000000000002</v>
      </c>
      <c r="BB184" s="150">
        <v>15.32</v>
      </c>
    </row>
    <row r="185" spans="1:54" ht="15" customHeight="1" x14ac:dyDescent="0.25">
      <c r="A185" s="480"/>
      <c r="B185" s="53" t="s">
        <v>58</v>
      </c>
      <c r="C185" s="150">
        <f>'Cuadro 1'!C256</f>
        <v>132.80000000000001</v>
      </c>
      <c r="D185" s="149">
        <v>695.81</v>
      </c>
      <c r="E185" s="59">
        <v>520.96</v>
      </c>
      <c r="F185" s="59">
        <v>433.76</v>
      </c>
      <c r="G185" s="59">
        <v>483.68000000000006</v>
      </c>
      <c r="H185" s="59">
        <v>544.95000000000005</v>
      </c>
      <c r="I185" s="59">
        <v>523.82000000000005</v>
      </c>
      <c r="J185" s="59">
        <v>538.08000000000004</v>
      </c>
      <c r="K185" s="59">
        <v>362.65</v>
      </c>
      <c r="L185" s="59">
        <v>478.32</v>
      </c>
      <c r="M185" s="59">
        <v>463.90999999999997</v>
      </c>
      <c r="N185" s="59">
        <v>598.33000000000004</v>
      </c>
      <c r="O185" s="150">
        <v>530.69999999999993</v>
      </c>
      <c r="P185" s="149">
        <f>'Cuadro 1'!D256</f>
        <v>0.78</v>
      </c>
      <c r="Q185" s="59">
        <v>-7.0000000000000007E-2</v>
      </c>
      <c r="R185" s="59">
        <v>1.43</v>
      </c>
      <c r="S185" s="59">
        <v>0.56000000000000005</v>
      </c>
      <c r="T185" s="59">
        <v>1.1499999999999999</v>
      </c>
      <c r="U185" s="59">
        <v>1.05</v>
      </c>
      <c r="V185" s="59">
        <v>1.04</v>
      </c>
      <c r="W185" s="59">
        <v>1.28</v>
      </c>
      <c r="X185" s="59">
        <v>0.03</v>
      </c>
      <c r="Y185" s="59">
        <v>0.44</v>
      </c>
      <c r="Z185" s="59">
        <v>0.11</v>
      </c>
      <c r="AA185" s="59">
        <v>1.04</v>
      </c>
      <c r="AB185" s="150">
        <v>0.9</v>
      </c>
      <c r="AC185" s="149">
        <f>'Cuadro 1'!E256</f>
        <v>5.38</v>
      </c>
      <c r="AD185" s="59">
        <v>4.97</v>
      </c>
      <c r="AE185" s="59">
        <v>5.61</v>
      </c>
      <c r="AF185" s="59">
        <v>2.64</v>
      </c>
      <c r="AG185" s="59">
        <v>3.65</v>
      </c>
      <c r="AH185" s="59">
        <v>7.03</v>
      </c>
      <c r="AI185" s="59">
        <v>5.44</v>
      </c>
      <c r="AJ185" s="59">
        <v>8.8800000000000008</v>
      </c>
      <c r="AK185" s="59">
        <v>0.08</v>
      </c>
      <c r="AL185" s="59">
        <v>3.83</v>
      </c>
      <c r="AM185" s="59">
        <v>8.8699999999999992</v>
      </c>
      <c r="AN185" s="59">
        <v>7.38</v>
      </c>
      <c r="AO185" s="150">
        <v>6.58</v>
      </c>
      <c r="AP185" s="149">
        <f>+'Cuadro 1'!F256</f>
        <v>12.82</v>
      </c>
      <c r="AQ185" s="59">
        <v>15.66</v>
      </c>
      <c r="AR185" s="59">
        <v>11.58</v>
      </c>
      <c r="AS185" s="59">
        <v>7.23</v>
      </c>
      <c r="AT185" s="59">
        <v>8.1300000000000008</v>
      </c>
      <c r="AU185" s="59">
        <v>15.53</v>
      </c>
      <c r="AV185" s="59">
        <v>11.31</v>
      </c>
      <c r="AW185" s="59">
        <v>17.82</v>
      </c>
      <c r="AX185" s="59">
        <v>0.32</v>
      </c>
      <c r="AY185" s="59">
        <v>9.23</v>
      </c>
      <c r="AZ185" s="59">
        <v>9.92</v>
      </c>
      <c r="BA185" s="59">
        <v>18.010000000000002</v>
      </c>
      <c r="BB185" s="150">
        <v>14.68</v>
      </c>
    </row>
    <row r="186" spans="1:54" ht="15" customHeight="1" x14ac:dyDescent="0.25">
      <c r="A186" s="480"/>
      <c r="B186" s="53" t="s">
        <v>59</v>
      </c>
      <c r="C186" s="150">
        <f>'Cuadro 1'!C257</f>
        <v>133.38</v>
      </c>
      <c r="D186" s="149">
        <v>172.91</v>
      </c>
      <c r="E186" s="59">
        <v>131.06</v>
      </c>
      <c r="F186" s="59">
        <v>108.2</v>
      </c>
      <c r="G186" s="59">
        <v>122.16</v>
      </c>
      <c r="H186" s="59">
        <v>134.71</v>
      </c>
      <c r="I186" s="59">
        <v>130.71</v>
      </c>
      <c r="J186" s="59">
        <v>136.18</v>
      </c>
      <c r="K186" s="59">
        <v>90.56</v>
      </c>
      <c r="L186" s="59">
        <v>118.7</v>
      </c>
      <c r="M186" s="59">
        <v>116.6</v>
      </c>
      <c r="N186" s="59">
        <v>150.35</v>
      </c>
      <c r="O186" s="150">
        <v>133.03</v>
      </c>
      <c r="P186" s="149">
        <f>'Cuadro 1'!D257</f>
        <v>0.43</v>
      </c>
      <c r="Q186" s="59">
        <v>-0.85</v>
      </c>
      <c r="R186" s="59">
        <v>1.1499999999999999</v>
      </c>
      <c r="S186" s="59">
        <v>0.6</v>
      </c>
      <c r="T186" s="59">
        <v>0.92</v>
      </c>
      <c r="U186" s="59">
        <v>0.44</v>
      </c>
      <c r="V186" s="59">
        <v>0.85</v>
      </c>
      <c r="W186" s="59">
        <v>1.19</v>
      </c>
      <c r="X186" s="59">
        <v>0.05</v>
      </c>
      <c r="Y186" s="59">
        <v>0.02</v>
      </c>
      <c r="Z186" s="59">
        <v>0.02</v>
      </c>
      <c r="AA186" s="59">
        <v>0.68</v>
      </c>
      <c r="AB186" s="150">
        <v>0.37</v>
      </c>
      <c r="AC186" s="149">
        <f>'Cuadro 1'!E257</f>
        <v>5.83</v>
      </c>
      <c r="AD186" s="59">
        <v>4.08</v>
      </c>
      <c r="AE186" s="59">
        <v>6.82</v>
      </c>
      <c r="AF186" s="59">
        <v>3.26</v>
      </c>
      <c r="AG186" s="59">
        <v>4.5999999999999996</v>
      </c>
      <c r="AH186" s="59">
        <v>7.5</v>
      </c>
      <c r="AI186" s="59">
        <v>6.34</v>
      </c>
      <c r="AJ186" s="59">
        <v>10.17</v>
      </c>
      <c r="AK186" s="59">
        <v>0.13</v>
      </c>
      <c r="AL186" s="59">
        <v>3.85</v>
      </c>
      <c r="AM186" s="59">
        <v>8.8800000000000008</v>
      </c>
      <c r="AN186" s="59">
        <v>8.11</v>
      </c>
      <c r="AO186" s="150">
        <v>6.97</v>
      </c>
      <c r="AP186" s="149">
        <f>+'Cuadro 1'!F257</f>
        <v>12.36</v>
      </c>
      <c r="AQ186" s="59">
        <v>14.31</v>
      </c>
      <c r="AR186" s="59">
        <v>11.7</v>
      </c>
      <c r="AS186" s="59">
        <v>10.53</v>
      </c>
      <c r="AT186" s="59">
        <v>8.07</v>
      </c>
      <c r="AU186" s="59">
        <v>14.61</v>
      </c>
      <c r="AV186" s="59">
        <v>11.26</v>
      </c>
      <c r="AW186" s="59">
        <v>18.190000000000001</v>
      </c>
      <c r="AX186" s="59">
        <v>0.6</v>
      </c>
      <c r="AY186" s="59">
        <v>8.66</v>
      </c>
      <c r="AZ186" s="59">
        <v>9.93</v>
      </c>
      <c r="BA186" s="59">
        <v>17.43</v>
      </c>
      <c r="BB186" s="150">
        <v>14.38</v>
      </c>
    </row>
    <row r="187" spans="1:54" ht="15" customHeight="1" x14ac:dyDescent="0.25">
      <c r="A187" s="480"/>
      <c r="B187" s="53" t="s">
        <v>60</v>
      </c>
      <c r="C187" s="150">
        <f>'Cuadro 1'!C258</f>
        <v>133.78</v>
      </c>
      <c r="D187" s="149">
        <v>172</v>
      </c>
      <c r="E187" s="59">
        <v>131.69999999999999</v>
      </c>
      <c r="F187" s="59">
        <v>108.59</v>
      </c>
      <c r="G187" s="59">
        <v>122.74</v>
      </c>
      <c r="H187" s="59">
        <v>134.91999999999999</v>
      </c>
      <c r="I187" s="59">
        <v>131.22</v>
      </c>
      <c r="J187" s="59">
        <v>137.65</v>
      </c>
      <c r="K187" s="59">
        <v>90.6</v>
      </c>
      <c r="L187" s="59">
        <v>118.8</v>
      </c>
      <c r="M187" s="59">
        <v>116.61</v>
      </c>
      <c r="N187" s="59">
        <v>151.19999999999999</v>
      </c>
      <c r="O187" s="150">
        <v>133.5</v>
      </c>
      <c r="P187" s="149">
        <f>'Cuadro 1'!D258</f>
        <v>0.3</v>
      </c>
      <c r="Q187" s="59">
        <v>-0.53</v>
      </c>
      <c r="R187" s="59">
        <v>0.48</v>
      </c>
      <c r="S187" s="59">
        <v>0.36</v>
      </c>
      <c r="T187" s="59">
        <v>0.48</v>
      </c>
      <c r="U187" s="59">
        <v>0.16</v>
      </c>
      <c r="V187" s="59">
        <v>0.39</v>
      </c>
      <c r="W187" s="59">
        <v>1.08</v>
      </c>
      <c r="X187" s="59">
        <v>0.04</v>
      </c>
      <c r="Y187" s="59">
        <v>0.09</v>
      </c>
      <c r="Z187" s="59">
        <v>0.01</v>
      </c>
      <c r="AA187" s="59">
        <v>0.56000000000000005</v>
      </c>
      <c r="AB187" s="150">
        <v>0.35</v>
      </c>
      <c r="AC187" s="149">
        <f>'Cuadro 1'!E258</f>
        <v>6.15</v>
      </c>
      <c r="AD187" s="59">
        <v>3.53</v>
      </c>
      <c r="AE187" s="59">
        <v>7.34</v>
      </c>
      <c r="AF187" s="59">
        <v>3.62</v>
      </c>
      <c r="AG187" s="59">
        <v>5.0999999999999996</v>
      </c>
      <c r="AH187" s="59">
        <v>7.67</v>
      </c>
      <c r="AI187" s="59">
        <v>6.75</v>
      </c>
      <c r="AJ187" s="59">
        <v>11.36</v>
      </c>
      <c r="AK187" s="59">
        <v>0.17</v>
      </c>
      <c r="AL187" s="59">
        <v>3.94</v>
      </c>
      <c r="AM187" s="59">
        <v>8.89</v>
      </c>
      <c r="AN187" s="59">
        <v>8.7200000000000006</v>
      </c>
      <c r="AO187" s="150">
        <v>7.35</v>
      </c>
      <c r="AP187" s="149">
        <f>+'Cuadro 1'!F258</f>
        <v>12.13</v>
      </c>
      <c r="AQ187" s="59">
        <v>14.31</v>
      </c>
      <c r="AR187" s="59">
        <v>11.7</v>
      </c>
      <c r="AS187" s="59">
        <v>10.53</v>
      </c>
      <c r="AT187" s="59">
        <v>8.07</v>
      </c>
      <c r="AU187" s="59">
        <v>14.61</v>
      </c>
      <c r="AV187" s="59">
        <v>11.26</v>
      </c>
      <c r="AW187" s="59">
        <v>18.190000000000001</v>
      </c>
      <c r="AX187" s="59">
        <v>0.6</v>
      </c>
      <c r="AY187" s="59">
        <v>8.66</v>
      </c>
      <c r="AZ187" s="59">
        <v>9.93</v>
      </c>
      <c r="BA187" s="59">
        <v>17.43</v>
      </c>
      <c r="BB187" s="150">
        <v>14.38</v>
      </c>
    </row>
    <row r="188" spans="1:54" ht="15" customHeight="1" x14ac:dyDescent="0.25">
      <c r="A188" s="480"/>
      <c r="B188" s="53" t="s">
        <v>61</v>
      </c>
      <c r="C188" s="150">
        <f>'Cuadro 1'!C259</f>
        <v>134.44999999999999</v>
      </c>
      <c r="D188" s="149">
        <v>172.37</v>
      </c>
      <c r="E188" s="59">
        <v>132.30000000000001</v>
      </c>
      <c r="F188" s="59">
        <v>109.09</v>
      </c>
      <c r="G188" s="59">
        <v>123.51</v>
      </c>
      <c r="H188" s="59">
        <v>135.22</v>
      </c>
      <c r="I188" s="59">
        <v>131.93</v>
      </c>
      <c r="J188" s="59">
        <v>139.12</v>
      </c>
      <c r="K188" s="59">
        <v>90.58</v>
      </c>
      <c r="L188" s="59">
        <v>119.19</v>
      </c>
      <c r="M188" s="59">
        <v>116.62</v>
      </c>
      <c r="N188" s="59">
        <v>152.22</v>
      </c>
      <c r="O188" s="150">
        <v>133.6</v>
      </c>
      <c r="P188" s="149">
        <f>'Cuadro 1'!D259</f>
        <v>0.5</v>
      </c>
      <c r="Q188" s="59">
        <v>0.22</v>
      </c>
      <c r="R188" s="59">
        <v>0.46</v>
      </c>
      <c r="S188" s="59">
        <v>0.46</v>
      </c>
      <c r="T188" s="59">
        <v>0.62</v>
      </c>
      <c r="U188" s="59">
        <v>0.22</v>
      </c>
      <c r="V188" s="59">
        <v>0.54</v>
      </c>
      <c r="W188" s="59">
        <v>1.07</v>
      </c>
      <c r="X188" s="59">
        <v>-0.02</v>
      </c>
      <c r="Y188" s="59">
        <v>0.33</v>
      </c>
      <c r="Z188" s="59">
        <v>0.01</v>
      </c>
      <c r="AA188" s="59">
        <v>0.68</v>
      </c>
      <c r="AB188" s="150">
        <v>7.0000000000000007E-2</v>
      </c>
      <c r="AC188" s="149">
        <f>'Cuadro 1'!E259</f>
        <v>6.68</v>
      </c>
      <c r="AD188" s="59">
        <v>3.76</v>
      </c>
      <c r="AE188" s="59">
        <v>7.83</v>
      </c>
      <c r="AF188" s="59">
        <v>4.0999999999999996</v>
      </c>
      <c r="AG188" s="59">
        <v>5.75</v>
      </c>
      <c r="AH188" s="59">
        <v>7.91</v>
      </c>
      <c r="AI188" s="59">
        <v>7.33</v>
      </c>
      <c r="AJ188" s="59">
        <v>12.55</v>
      </c>
      <c r="AK188" s="59">
        <v>0.16</v>
      </c>
      <c r="AL188" s="59">
        <v>4.28</v>
      </c>
      <c r="AM188" s="59">
        <v>8.9</v>
      </c>
      <c r="AN188" s="59">
        <v>9.4499999999999993</v>
      </c>
      <c r="AO188" s="150">
        <v>7.43</v>
      </c>
      <c r="AP188" s="149">
        <f>+'Cuadro 1'!F259</f>
        <v>11.78</v>
      </c>
      <c r="AQ188" s="59">
        <v>13.24</v>
      </c>
      <c r="AR188" s="59">
        <v>11.96</v>
      </c>
      <c r="AS188" s="59">
        <v>7.19</v>
      </c>
      <c r="AT188" s="59">
        <v>8.14</v>
      </c>
      <c r="AU188" s="59">
        <v>14.01</v>
      </c>
      <c r="AV188" s="59">
        <v>10.89</v>
      </c>
      <c r="AW188" s="59">
        <v>18.32</v>
      </c>
      <c r="AX188" s="59">
        <v>0.49</v>
      </c>
      <c r="AY188" s="59">
        <v>8.68</v>
      </c>
      <c r="AZ188" s="59">
        <v>9.94</v>
      </c>
      <c r="BA188" s="59">
        <v>17.25</v>
      </c>
      <c r="BB188" s="150">
        <v>13.86</v>
      </c>
    </row>
    <row r="189" spans="1:54" ht="15" customHeight="1" x14ac:dyDescent="0.25">
      <c r="A189" s="480"/>
      <c r="B189" s="53" t="s">
        <v>62</v>
      </c>
      <c r="C189" s="150">
        <f>'Cuadro 1'!C260</f>
        <v>135.38999999999999</v>
      </c>
      <c r="D189" s="149">
        <v>174.32</v>
      </c>
      <c r="E189" s="59">
        <v>133.81</v>
      </c>
      <c r="F189" s="59">
        <v>109.37</v>
      </c>
      <c r="G189" s="59">
        <v>124.26</v>
      </c>
      <c r="H189" s="59">
        <v>135.59</v>
      </c>
      <c r="I189" s="59">
        <v>132.29</v>
      </c>
      <c r="J189" s="59">
        <v>140.38</v>
      </c>
      <c r="K189" s="59">
        <v>90.61</v>
      </c>
      <c r="L189" s="59">
        <v>120.4</v>
      </c>
      <c r="M189" s="59">
        <v>117.07</v>
      </c>
      <c r="N189" s="59">
        <v>153.01</v>
      </c>
      <c r="O189" s="150">
        <v>134.21</v>
      </c>
      <c r="P189" s="149">
        <f>'Cuadro 1'!D260</f>
        <v>0.7</v>
      </c>
      <c r="Q189" s="59">
        <v>1.1299999999999999</v>
      </c>
      <c r="R189" s="59">
        <v>1.1399999999999999</v>
      </c>
      <c r="S189" s="59">
        <v>0.26</v>
      </c>
      <c r="T189" s="59">
        <v>0.61</v>
      </c>
      <c r="U189" s="59">
        <v>0.27</v>
      </c>
      <c r="V189" s="59">
        <v>0.28000000000000003</v>
      </c>
      <c r="W189" s="59">
        <v>0.9</v>
      </c>
      <c r="X189" s="59">
        <v>0.04</v>
      </c>
      <c r="Y189" s="59">
        <v>1.02</v>
      </c>
      <c r="Z189" s="59">
        <v>0.38</v>
      </c>
      <c r="AA189" s="59">
        <v>0.52</v>
      </c>
      <c r="AB189" s="150">
        <v>0.46</v>
      </c>
      <c r="AC189" s="149">
        <f>'Cuadro 1'!E260</f>
        <v>7.43</v>
      </c>
      <c r="AD189" s="59">
        <v>4.93</v>
      </c>
      <c r="AE189" s="59">
        <v>9.06</v>
      </c>
      <c r="AF189" s="59">
        <v>4.37</v>
      </c>
      <c r="AG189" s="59">
        <v>6.4</v>
      </c>
      <c r="AH189" s="59">
        <v>8.1999999999999993</v>
      </c>
      <c r="AI189" s="59">
        <v>7.63</v>
      </c>
      <c r="AJ189" s="59">
        <v>13.57</v>
      </c>
      <c r="AK189" s="59">
        <v>0.19</v>
      </c>
      <c r="AL189" s="59">
        <v>5.34</v>
      </c>
      <c r="AM189" s="59">
        <v>9.32</v>
      </c>
      <c r="AN189" s="59">
        <v>10.02</v>
      </c>
      <c r="AO189" s="150">
        <v>7.92</v>
      </c>
      <c r="AP189" s="149">
        <f>+'Cuadro 1'!F260</f>
        <v>11.43</v>
      </c>
      <c r="AQ189" s="59">
        <v>12.44</v>
      </c>
      <c r="AR189" s="59">
        <v>12.93</v>
      </c>
      <c r="AS189" s="59">
        <v>6.98</v>
      </c>
      <c r="AT189" s="59">
        <v>7.97</v>
      </c>
      <c r="AU189" s="59">
        <v>12.82</v>
      </c>
      <c r="AV189" s="59">
        <v>10.38</v>
      </c>
      <c r="AW189" s="59">
        <v>18.59</v>
      </c>
      <c r="AX189" s="59">
        <v>0.45</v>
      </c>
      <c r="AY189" s="59">
        <v>9.1300000000000008</v>
      </c>
      <c r="AZ189" s="59">
        <v>10.17</v>
      </c>
      <c r="BA189" s="59">
        <v>16.18</v>
      </c>
      <c r="BB189" s="150">
        <v>12.65</v>
      </c>
    </row>
    <row r="190" spans="1:54" ht="15" customHeight="1" x14ac:dyDescent="0.25">
      <c r="A190" s="480"/>
      <c r="B190" s="53" t="s">
        <v>63</v>
      </c>
      <c r="C190" s="150">
        <f>'Cuadro 1'!C261</f>
        <v>136.11000000000001</v>
      </c>
      <c r="D190" s="149">
        <v>175.61</v>
      </c>
      <c r="E190" s="59">
        <v>134.9</v>
      </c>
      <c r="F190" s="59">
        <v>109.58</v>
      </c>
      <c r="G190" s="59">
        <v>124.75</v>
      </c>
      <c r="H190" s="59">
        <v>136.03</v>
      </c>
      <c r="I190" s="59">
        <v>132.91</v>
      </c>
      <c r="J190" s="59">
        <v>141.32</v>
      </c>
      <c r="K190" s="59">
        <v>90.67</v>
      </c>
      <c r="L190" s="59">
        <v>120.64</v>
      </c>
      <c r="M190" s="59">
        <v>119.16</v>
      </c>
      <c r="N190" s="59">
        <v>153.44</v>
      </c>
      <c r="O190" s="150">
        <v>135.13</v>
      </c>
      <c r="P190" s="149">
        <f>'Cuadro 1'!D261</f>
        <v>0.54</v>
      </c>
      <c r="Q190" s="59">
        <v>0.74</v>
      </c>
      <c r="R190" s="59">
        <v>0.82</v>
      </c>
      <c r="S190" s="59">
        <v>0.2</v>
      </c>
      <c r="T190" s="59">
        <v>0.4</v>
      </c>
      <c r="U190" s="59">
        <v>0.32</v>
      </c>
      <c r="V190" s="59">
        <v>0.46</v>
      </c>
      <c r="W190" s="59">
        <v>0.67</v>
      </c>
      <c r="X190" s="59">
        <v>7.0000000000000007E-2</v>
      </c>
      <c r="Y190" s="59">
        <v>0.19</v>
      </c>
      <c r="Z190" s="59">
        <v>1.79</v>
      </c>
      <c r="AA190" s="59">
        <v>0.28000000000000003</v>
      </c>
      <c r="AB190" s="150">
        <v>0.68</v>
      </c>
      <c r="AC190" s="149">
        <f>'Cuadro 1'!E261</f>
        <v>8.01</v>
      </c>
      <c r="AD190" s="59">
        <v>5.7</v>
      </c>
      <c r="AE190" s="59">
        <v>9.9499999999999993</v>
      </c>
      <c r="AF190" s="59">
        <v>4.58</v>
      </c>
      <c r="AG190" s="59">
        <v>6.82</v>
      </c>
      <c r="AH190" s="59">
        <v>8.5500000000000007</v>
      </c>
      <c r="AI190" s="59">
        <v>8.1300000000000008</v>
      </c>
      <c r="AJ190" s="59">
        <v>14.33</v>
      </c>
      <c r="AK190" s="59">
        <v>0.26</v>
      </c>
      <c r="AL190" s="59">
        <v>5.54</v>
      </c>
      <c r="AM190" s="59">
        <v>11.28</v>
      </c>
      <c r="AN190" s="59">
        <v>10.33</v>
      </c>
      <c r="AO190" s="150">
        <v>8.66</v>
      </c>
      <c r="AP190" s="149">
        <f>+'Cuadro 1'!F261</f>
        <v>10.99</v>
      </c>
      <c r="AQ190" s="59">
        <v>11.47</v>
      </c>
      <c r="AR190" s="59">
        <v>13.33</v>
      </c>
      <c r="AS190" s="59">
        <v>5.79</v>
      </c>
      <c r="AT190" s="59">
        <v>7.79</v>
      </c>
      <c r="AU190" s="59">
        <v>11.36</v>
      </c>
      <c r="AV190" s="59">
        <v>10.33</v>
      </c>
      <c r="AW190" s="59">
        <v>18.559999999999999</v>
      </c>
      <c r="AX190" s="59">
        <v>0.43</v>
      </c>
      <c r="AY190" s="59">
        <v>8.6</v>
      </c>
      <c r="AZ190" s="59">
        <v>11.25</v>
      </c>
      <c r="BA190" s="59">
        <v>15.32</v>
      </c>
      <c r="BB190" s="150">
        <v>12.05</v>
      </c>
    </row>
    <row r="191" spans="1:54" ht="15" customHeight="1" x14ac:dyDescent="0.25">
      <c r="A191" s="480"/>
      <c r="B191" s="53" t="s">
        <v>64</v>
      </c>
      <c r="C191" s="150">
        <f>'Cuadro 1'!C262</f>
        <v>136.44999999999999</v>
      </c>
      <c r="D191" s="149">
        <v>175.96</v>
      </c>
      <c r="E191" s="59">
        <v>135.58000000000001</v>
      </c>
      <c r="F191" s="59">
        <v>109.8</v>
      </c>
      <c r="G191" s="59">
        <v>125.19</v>
      </c>
      <c r="H191" s="59">
        <v>136.09</v>
      </c>
      <c r="I191" s="59">
        <v>133.51</v>
      </c>
      <c r="J191" s="59">
        <v>141.29</v>
      </c>
      <c r="K191" s="59">
        <v>90.73</v>
      </c>
      <c r="L191" s="59">
        <v>121.3</v>
      </c>
      <c r="M191" s="59">
        <v>119.3</v>
      </c>
      <c r="N191" s="59">
        <v>153.85</v>
      </c>
      <c r="O191" s="150">
        <v>135.82</v>
      </c>
      <c r="P191" s="149">
        <f>'Cuadro 1'!D262</f>
        <v>0.25</v>
      </c>
      <c r="Q191" s="59">
        <v>0.2</v>
      </c>
      <c r="R191" s="59">
        <v>0.51</v>
      </c>
      <c r="S191" s="59">
        <v>0.2</v>
      </c>
      <c r="T191" s="59">
        <v>0.35</v>
      </c>
      <c r="U191" s="59">
        <v>0.04</v>
      </c>
      <c r="V191" s="59">
        <v>0.45</v>
      </c>
      <c r="W191" s="59">
        <v>-0.02</v>
      </c>
      <c r="X191" s="59">
        <v>0.06</v>
      </c>
      <c r="Y191" s="59">
        <v>0.55000000000000004</v>
      </c>
      <c r="Z191" s="59">
        <v>0.12</v>
      </c>
      <c r="AA191" s="59">
        <v>0.27</v>
      </c>
      <c r="AB191" s="150">
        <v>0.51</v>
      </c>
      <c r="AC191" s="149">
        <f>'Cuadro 1'!E262</f>
        <v>8.27</v>
      </c>
      <c r="AD191" s="59">
        <v>5.92</v>
      </c>
      <c r="AE191" s="59">
        <v>10.5</v>
      </c>
      <c r="AF191" s="59">
        <v>4.78</v>
      </c>
      <c r="AG191" s="59">
        <v>7.2</v>
      </c>
      <c r="AH191" s="59">
        <v>8.6</v>
      </c>
      <c r="AI191" s="59">
        <v>8.61</v>
      </c>
      <c r="AJ191" s="59">
        <v>14.31</v>
      </c>
      <c r="AK191" s="59">
        <v>0.32</v>
      </c>
      <c r="AL191" s="59">
        <v>6.12</v>
      </c>
      <c r="AM191" s="59">
        <v>11.41</v>
      </c>
      <c r="AN191" s="59">
        <v>10.63</v>
      </c>
      <c r="AO191" s="150">
        <v>9.2200000000000006</v>
      </c>
      <c r="AP191" s="149">
        <f>+'Cuadro 1'!F262</f>
        <v>10.48</v>
      </c>
      <c r="AQ191" s="59">
        <v>10.36</v>
      </c>
      <c r="AR191" s="59">
        <v>13.27</v>
      </c>
      <c r="AS191" s="59">
        <v>5.75</v>
      </c>
      <c r="AT191" s="59">
        <v>7.74</v>
      </c>
      <c r="AU191" s="59">
        <v>10.56</v>
      </c>
      <c r="AV191" s="59">
        <v>10.050000000000001</v>
      </c>
      <c r="AW191" s="59">
        <v>17.260000000000002</v>
      </c>
      <c r="AX191" s="59">
        <v>0.43</v>
      </c>
      <c r="AY191" s="59">
        <v>8.23</v>
      </c>
      <c r="AZ191" s="59">
        <v>11.4</v>
      </c>
      <c r="BA191" s="59">
        <v>14.74</v>
      </c>
      <c r="BB191" s="150">
        <v>11.62</v>
      </c>
    </row>
    <row r="192" spans="1:54" ht="15" customHeight="1" x14ac:dyDescent="0.25">
      <c r="A192" s="480"/>
      <c r="B192" s="53" t="s">
        <v>65</v>
      </c>
      <c r="C192" s="150">
        <f>'Cuadro 1'!C263</f>
        <v>137.09</v>
      </c>
      <c r="D192" s="149">
        <v>175.17</v>
      </c>
      <c r="E192" s="59">
        <v>136.43</v>
      </c>
      <c r="F192" s="59">
        <v>110.05</v>
      </c>
      <c r="G192" s="59">
        <v>126.51</v>
      </c>
      <c r="H192" s="59">
        <v>136.27000000000001</v>
      </c>
      <c r="I192" s="59">
        <v>134.29</v>
      </c>
      <c r="J192" s="59">
        <v>142.32</v>
      </c>
      <c r="K192" s="59">
        <v>90.71</v>
      </c>
      <c r="L192" s="59">
        <v>121.54</v>
      </c>
      <c r="M192" s="59">
        <v>119.3</v>
      </c>
      <c r="N192" s="59">
        <v>155.13</v>
      </c>
      <c r="O192" s="150">
        <v>136.19</v>
      </c>
      <c r="P192" s="149">
        <f>'Cuadro 1'!D263</f>
        <v>0.47</v>
      </c>
      <c r="Q192" s="59">
        <v>-0.45</v>
      </c>
      <c r="R192" s="59">
        <v>0.62</v>
      </c>
      <c r="S192" s="59">
        <v>0.23</v>
      </c>
      <c r="T192" s="59">
        <v>1.05</v>
      </c>
      <c r="U192" s="59">
        <v>0.14000000000000001</v>
      </c>
      <c r="V192" s="59">
        <v>0.57999999999999996</v>
      </c>
      <c r="W192" s="59">
        <v>0.72</v>
      </c>
      <c r="X192" s="59">
        <v>-0.01</v>
      </c>
      <c r="Y192" s="59">
        <v>0.2</v>
      </c>
      <c r="Z192" s="59">
        <v>0</v>
      </c>
      <c r="AA192" s="59">
        <v>0.83</v>
      </c>
      <c r="AB192" s="150">
        <v>0.27</v>
      </c>
      <c r="AC192" s="149">
        <f>'Cuadro 1'!E263</f>
        <v>8.7799999999999994</v>
      </c>
      <c r="AD192" s="59">
        <v>5.44</v>
      </c>
      <c r="AE192" s="59">
        <v>11.19</v>
      </c>
      <c r="AF192" s="59">
        <v>5.0199999999999996</v>
      </c>
      <c r="AG192" s="59">
        <v>8.33</v>
      </c>
      <c r="AH192" s="59">
        <v>8.75</v>
      </c>
      <c r="AI192" s="59">
        <v>9.25</v>
      </c>
      <c r="AJ192" s="59">
        <v>15.13</v>
      </c>
      <c r="AK192" s="59">
        <v>0.3</v>
      </c>
      <c r="AL192" s="59">
        <v>6.33</v>
      </c>
      <c r="AM192" s="59">
        <v>11.41</v>
      </c>
      <c r="AN192" s="59">
        <v>11.55</v>
      </c>
      <c r="AO192" s="150">
        <v>9.51</v>
      </c>
      <c r="AP192" s="149">
        <f>+'Cuadro 1'!F263</f>
        <v>10.15</v>
      </c>
      <c r="AQ192" s="59">
        <v>8.25</v>
      </c>
      <c r="AR192" s="59">
        <v>12.78</v>
      </c>
      <c r="AS192" s="59">
        <v>5.65</v>
      </c>
      <c r="AT192" s="59">
        <v>8.75</v>
      </c>
      <c r="AU192" s="59">
        <v>9.85</v>
      </c>
      <c r="AV192" s="59">
        <v>10.029999999999999</v>
      </c>
      <c r="AW192" s="59">
        <v>16.54</v>
      </c>
      <c r="AX192" s="59">
        <v>0.36</v>
      </c>
      <c r="AY192" s="59">
        <v>7.42</v>
      </c>
      <c r="AZ192" s="59">
        <v>11.41</v>
      </c>
      <c r="BA192" s="59">
        <v>14.35</v>
      </c>
      <c r="BB192" s="150">
        <v>10.86</v>
      </c>
    </row>
    <row r="193" spans="1:54" ht="15" customHeight="1" x14ac:dyDescent="0.25">
      <c r="A193" s="480"/>
      <c r="B193" s="53" t="s">
        <v>66</v>
      </c>
      <c r="C193" s="150">
        <f>'Cuadro 1'!C264</f>
        <v>137.72</v>
      </c>
      <c r="D193" s="149">
        <v>174.44</v>
      </c>
      <c r="E193" s="59">
        <v>137.36000000000001</v>
      </c>
      <c r="F193" s="59">
        <v>110.27</v>
      </c>
      <c r="G193" s="59">
        <v>127.6</v>
      </c>
      <c r="H193" s="59">
        <v>136.51</v>
      </c>
      <c r="I193" s="59">
        <v>134.59</v>
      </c>
      <c r="J193" s="59">
        <v>142.68</v>
      </c>
      <c r="K193" s="59">
        <v>90.55</v>
      </c>
      <c r="L193" s="59">
        <v>122.41</v>
      </c>
      <c r="M193" s="59">
        <v>119.3</v>
      </c>
      <c r="N193" s="59">
        <v>157.46</v>
      </c>
      <c r="O193" s="150">
        <v>136.88999999999999</v>
      </c>
      <c r="P193" s="149">
        <f>'Cuadro 1'!D264</f>
        <v>0.45</v>
      </c>
      <c r="Q193" s="59">
        <v>-0.42</v>
      </c>
      <c r="R193" s="59">
        <v>0.68</v>
      </c>
      <c r="S193" s="59">
        <v>0.2</v>
      </c>
      <c r="T193" s="59">
        <v>0.86</v>
      </c>
      <c r="U193" s="59">
        <v>0.18</v>
      </c>
      <c r="V193" s="59">
        <v>0.22</v>
      </c>
      <c r="W193" s="59">
        <v>0.25</v>
      </c>
      <c r="X193" s="59">
        <v>-0.18</v>
      </c>
      <c r="Y193" s="59">
        <v>0.72</v>
      </c>
      <c r="Z193" s="59">
        <v>0</v>
      </c>
      <c r="AA193" s="59">
        <v>1.5</v>
      </c>
      <c r="AB193" s="150">
        <v>0.51</v>
      </c>
      <c r="AC193" s="149">
        <f>'Cuadro 1'!E264</f>
        <v>9.2799999999999994</v>
      </c>
      <c r="AD193" s="59">
        <v>5</v>
      </c>
      <c r="AE193" s="59">
        <v>11.95</v>
      </c>
      <c r="AF193" s="59">
        <v>5.23</v>
      </c>
      <c r="AG193" s="59">
        <v>9.26</v>
      </c>
      <c r="AH193" s="59">
        <v>8.94</v>
      </c>
      <c r="AI193" s="59">
        <v>9.49</v>
      </c>
      <c r="AJ193" s="59">
        <v>15.42</v>
      </c>
      <c r="AK193" s="59">
        <v>0.12</v>
      </c>
      <c r="AL193" s="59">
        <v>7.1</v>
      </c>
      <c r="AM193" s="59">
        <v>11.41</v>
      </c>
      <c r="AN193" s="59">
        <v>13.22</v>
      </c>
      <c r="AO193" s="150">
        <v>10.08</v>
      </c>
      <c r="AP193" s="149">
        <f>+'Cuadro 1'!F264</f>
        <v>9.2799999999999994</v>
      </c>
      <c r="AQ193" s="59">
        <v>5</v>
      </c>
      <c r="AR193" s="59">
        <v>11.95</v>
      </c>
      <c r="AS193" s="59">
        <v>5.23</v>
      </c>
      <c r="AT193" s="59">
        <v>9.26</v>
      </c>
      <c r="AU193" s="59">
        <v>8.94</v>
      </c>
      <c r="AV193" s="59">
        <v>9.49</v>
      </c>
      <c r="AW193" s="59">
        <v>15.42</v>
      </c>
      <c r="AX193" s="59">
        <v>0.12</v>
      </c>
      <c r="AY193" s="59">
        <v>7.1</v>
      </c>
      <c r="AZ193" s="59">
        <v>11.41</v>
      </c>
      <c r="BA193" s="59">
        <v>13.22</v>
      </c>
      <c r="BB193" s="150">
        <v>10.08</v>
      </c>
    </row>
    <row r="194" spans="1:54" x14ac:dyDescent="0.25">
      <c r="A194" s="478">
        <v>2024</v>
      </c>
      <c r="B194" s="268" t="s">
        <v>55</v>
      </c>
      <c r="C194" s="243">
        <f>'Cuadro 1'!C265</f>
        <v>138.97999999999999</v>
      </c>
      <c r="D194" s="242">
        <v>175.27</v>
      </c>
      <c r="E194" s="242">
        <v>138.88</v>
      </c>
      <c r="F194" s="242">
        <v>110.6</v>
      </c>
      <c r="G194" s="242">
        <v>128.66999999999999</v>
      </c>
      <c r="H194" s="242">
        <v>137.44999999999999</v>
      </c>
      <c r="I194" s="242">
        <v>136.07</v>
      </c>
      <c r="J194" s="242">
        <v>145.52000000000001</v>
      </c>
      <c r="K194" s="242">
        <v>90.44</v>
      </c>
      <c r="L194" s="242">
        <v>122.16</v>
      </c>
      <c r="M194" s="242">
        <v>119.3</v>
      </c>
      <c r="N194" s="242">
        <v>160.16999999999999</v>
      </c>
      <c r="O194" s="242">
        <v>138.21</v>
      </c>
      <c r="P194" s="241">
        <f>'Cuadro 1'!D265</f>
        <v>0.92</v>
      </c>
      <c r="Q194" s="242">
        <v>0.42</v>
      </c>
      <c r="R194" s="242">
        <v>1.1100000000000001</v>
      </c>
      <c r="S194" s="242">
        <v>0.3</v>
      </c>
      <c r="T194" s="242">
        <v>0.84</v>
      </c>
      <c r="U194" s="242">
        <v>0.69</v>
      </c>
      <c r="V194" s="242">
        <v>1.1000000000000001</v>
      </c>
      <c r="W194" s="242">
        <v>1.99</v>
      </c>
      <c r="X194" s="242">
        <v>-0.12</v>
      </c>
      <c r="Y194" s="242">
        <v>-0.21</v>
      </c>
      <c r="Z194" s="242" t="s">
        <v>254</v>
      </c>
      <c r="AA194" s="242">
        <v>1.72</v>
      </c>
      <c r="AB194" s="242">
        <v>0.97</v>
      </c>
      <c r="AC194" s="241">
        <f>'Cuadro 1'!E265</f>
        <v>0.92</v>
      </c>
      <c r="AD194" s="242">
        <v>0.42</v>
      </c>
      <c r="AE194" s="242">
        <v>1.1100000000000001</v>
      </c>
      <c r="AF194" s="242">
        <v>0.3</v>
      </c>
      <c r="AG194" s="242">
        <v>0.84</v>
      </c>
      <c r="AH194" s="242">
        <v>0.69</v>
      </c>
      <c r="AI194" s="242">
        <v>1.1000000000000001</v>
      </c>
      <c r="AJ194" s="242">
        <v>1.99</v>
      </c>
      <c r="AK194" s="242">
        <v>-0.12</v>
      </c>
      <c r="AL194" s="242">
        <v>-0.21</v>
      </c>
      <c r="AM194" s="242" t="s">
        <v>254</v>
      </c>
      <c r="AN194" s="242">
        <v>1.72</v>
      </c>
      <c r="AO194" s="242">
        <v>0.97</v>
      </c>
      <c r="AP194" s="241">
        <f>+'Cuadro 1'!F265</f>
        <v>8.35</v>
      </c>
      <c r="AQ194" s="242">
        <v>2.29</v>
      </c>
      <c r="AR194" s="242">
        <v>11.55</v>
      </c>
      <c r="AS194" s="242">
        <v>5.13</v>
      </c>
      <c r="AT194" s="242">
        <v>9.64</v>
      </c>
      <c r="AU194" s="242">
        <v>7.23</v>
      </c>
      <c r="AV194" s="242">
        <v>8.93</v>
      </c>
      <c r="AW194" s="242">
        <v>13.22</v>
      </c>
      <c r="AX194" s="242">
        <v>-0.08</v>
      </c>
      <c r="AY194" s="242">
        <v>5.31</v>
      </c>
      <c r="AZ194" s="242">
        <v>11.41</v>
      </c>
      <c r="BA194" s="242">
        <v>11.7</v>
      </c>
      <c r="BB194" s="313">
        <v>9.0399999999999991</v>
      </c>
    </row>
    <row r="195" spans="1:54" x14ac:dyDescent="0.25">
      <c r="A195" s="416"/>
      <c r="B195" s="167" t="s">
        <v>56</v>
      </c>
      <c r="C195" s="150">
        <f>'Cuadro 1'!C266</f>
        <v>140.49</v>
      </c>
      <c r="D195" s="35">
        <v>176.21</v>
      </c>
      <c r="E195" s="35">
        <v>140.44999999999999</v>
      </c>
      <c r="F195" s="35">
        <v>111.37</v>
      </c>
      <c r="G195" s="35">
        <v>130.04</v>
      </c>
      <c r="H195" s="35">
        <v>137.97999999999999</v>
      </c>
      <c r="I195" s="35">
        <v>136.87</v>
      </c>
      <c r="J195" s="35">
        <v>146.77000000000001</v>
      </c>
      <c r="K195" s="35">
        <v>90.64</v>
      </c>
      <c r="L195" s="35">
        <v>122.08</v>
      </c>
      <c r="M195" s="35">
        <v>129.74</v>
      </c>
      <c r="N195" s="35">
        <v>161.97999999999999</v>
      </c>
      <c r="O195" s="35">
        <v>138.62</v>
      </c>
      <c r="P195" s="149">
        <f>'Cuadro 1'!D266</f>
        <v>1.0900000000000001</v>
      </c>
      <c r="Q195" s="35">
        <v>0.54</v>
      </c>
      <c r="R195" s="35">
        <v>1.1299999999999999</v>
      </c>
      <c r="S195" s="35">
        <v>0.7</v>
      </c>
      <c r="T195" s="35">
        <v>1.07</v>
      </c>
      <c r="U195" s="35">
        <v>0.38</v>
      </c>
      <c r="V195" s="35">
        <v>0.59</v>
      </c>
      <c r="W195" s="35">
        <v>0.86</v>
      </c>
      <c r="X195" s="35">
        <v>0.22</v>
      </c>
      <c r="Y195" s="35">
        <v>-0.06</v>
      </c>
      <c r="Z195" s="35">
        <v>8.74</v>
      </c>
      <c r="AA195" s="35">
        <v>1.1299999999999999</v>
      </c>
      <c r="AB195" s="35">
        <v>0.3</v>
      </c>
      <c r="AC195" s="149">
        <f>'Cuadro 1'!E266</f>
        <v>2.0099999999999998</v>
      </c>
      <c r="AD195" s="35">
        <v>0.96</v>
      </c>
      <c r="AE195" s="35">
        <v>2.25</v>
      </c>
      <c r="AF195" s="35">
        <v>1</v>
      </c>
      <c r="AG195" s="35">
        <v>1.91</v>
      </c>
      <c r="AH195" s="35">
        <v>1.08</v>
      </c>
      <c r="AI195" s="35">
        <v>1.7</v>
      </c>
      <c r="AJ195" s="35">
        <v>2.87</v>
      </c>
      <c r="AK195" s="35">
        <v>0.1</v>
      </c>
      <c r="AL195" s="35">
        <v>-0.27</v>
      </c>
      <c r="AM195" s="35">
        <v>8.74</v>
      </c>
      <c r="AN195" s="35">
        <v>2.87</v>
      </c>
      <c r="AO195" s="35">
        <v>1.27</v>
      </c>
      <c r="AP195" s="149">
        <f>+'Cuadro 1'!F266</f>
        <v>7.74</v>
      </c>
      <c r="AQ195" s="35">
        <v>1.24</v>
      </c>
      <c r="AR195" s="35">
        <v>11.38</v>
      </c>
      <c r="AS195" s="35">
        <v>4.88</v>
      </c>
      <c r="AT195" s="35">
        <v>9.77</v>
      </c>
      <c r="AU195" s="35">
        <v>5.49</v>
      </c>
      <c r="AV195" s="35">
        <v>8.2100000000000009</v>
      </c>
      <c r="AW195" s="35">
        <v>11.97</v>
      </c>
      <c r="AX195" s="35">
        <v>0.21</v>
      </c>
      <c r="AY195" s="35">
        <v>4</v>
      </c>
      <c r="AZ195" s="35">
        <v>11.66</v>
      </c>
      <c r="BA195" s="35">
        <v>11.06</v>
      </c>
      <c r="BB195" s="257">
        <v>7.25</v>
      </c>
    </row>
    <row r="196" spans="1:54" x14ac:dyDescent="0.25">
      <c r="A196" s="416"/>
      <c r="B196" s="167" t="s">
        <v>57</v>
      </c>
      <c r="C196" s="150">
        <f>'Cuadro 1'!C267</f>
        <v>141.47999999999999</v>
      </c>
      <c r="D196" s="35">
        <v>177.54</v>
      </c>
      <c r="E196" s="35">
        <v>141.55000000000001</v>
      </c>
      <c r="F196" s="35">
        <v>111.51</v>
      </c>
      <c r="G196" s="35">
        <v>131.13</v>
      </c>
      <c r="H196" s="35">
        <v>138.33000000000001</v>
      </c>
      <c r="I196" s="35">
        <v>138.41999999999999</v>
      </c>
      <c r="J196" s="35">
        <v>148.44999999999999</v>
      </c>
      <c r="K196" s="35">
        <v>90.63</v>
      </c>
      <c r="L196" s="35">
        <v>121.42</v>
      </c>
      <c r="M196" s="35">
        <v>129.97</v>
      </c>
      <c r="N196" s="35">
        <v>163.5</v>
      </c>
      <c r="O196" s="35">
        <v>138.96</v>
      </c>
      <c r="P196" s="149">
        <f>'Cuadro 1'!D267</f>
        <v>0.7</v>
      </c>
      <c r="Q196" s="35">
        <v>0.75</v>
      </c>
      <c r="R196" s="35">
        <v>0.78</v>
      </c>
      <c r="S196" s="35">
        <v>0.12</v>
      </c>
      <c r="T196" s="35">
        <v>0.83</v>
      </c>
      <c r="U196" s="35">
        <v>0.25</v>
      </c>
      <c r="V196" s="35">
        <v>1.1299999999999999</v>
      </c>
      <c r="W196" s="35">
        <v>1.1399999999999999</v>
      </c>
      <c r="X196" s="35">
        <v>-0.01</v>
      </c>
      <c r="Y196" s="35">
        <v>-0.54</v>
      </c>
      <c r="Z196" s="35">
        <v>0.18</v>
      </c>
      <c r="AA196" s="35">
        <v>0.94</v>
      </c>
      <c r="AB196" s="35">
        <v>0.24</v>
      </c>
      <c r="AC196" s="149">
        <f>'Cuadro 1'!E267</f>
        <v>2.73</v>
      </c>
      <c r="AD196" s="35">
        <v>1.78</v>
      </c>
      <c r="AE196" s="35">
        <v>3.06</v>
      </c>
      <c r="AF196" s="35">
        <v>1.1200000000000001</v>
      </c>
      <c r="AG196" s="35">
        <v>2.76</v>
      </c>
      <c r="AH196" s="35">
        <v>1.33</v>
      </c>
      <c r="AI196" s="35">
        <v>2.85</v>
      </c>
      <c r="AJ196" s="35">
        <v>4.05</v>
      </c>
      <c r="AK196" s="35">
        <v>0.09</v>
      </c>
      <c r="AL196" s="35">
        <v>-0.81</v>
      </c>
      <c r="AM196" s="35">
        <v>8.94</v>
      </c>
      <c r="AN196" s="35">
        <v>3.83</v>
      </c>
      <c r="AO196" s="35">
        <v>1.51</v>
      </c>
      <c r="AP196" s="149">
        <f>+'Cuadro 1'!F267</f>
        <v>7.36</v>
      </c>
      <c r="AQ196" s="35">
        <v>1.73</v>
      </c>
      <c r="AR196" s="35">
        <v>10.81</v>
      </c>
      <c r="AS196" s="35">
        <v>4.25</v>
      </c>
      <c r="AT196" s="35">
        <v>9.58</v>
      </c>
      <c r="AU196" s="35">
        <v>4.22</v>
      </c>
      <c r="AV196" s="35">
        <v>7.91</v>
      </c>
      <c r="AW196" s="35">
        <v>11.72</v>
      </c>
      <c r="AX196" s="35">
        <v>0.16</v>
      </c>
      <c r="AY196" s="35">
        <v>2.76</v>
      </c>
      <c r="AZ196" s="35">
        <v>11.6</v>
      </c>
      <c r="BA196" s="35">
        <v>10.62</v>
      </c>
      <c r="BB196" s="257">
        <v>5.79</v>
      </c>
    </row>
    <row r="197" spans="1:54" x14ac:dyDescent="0.25">
      <c r="A197" s="416"/>
      <c r="B197" s="167" t="s">
        <v>58</v>
      </c>
      <c r="C197" s="150">
        <f>'Cuadro 1'!C268</f>
        <v>142.32</v>
      </c>
      <c r="D197" s="35">
        <v>179.6</v>
      </c>
      <c r="E197" s="35">
        <v>142.16999999999999</v>
      </c>
      <c r="F197" s="35">
        <v>111.58</v>
      </c>
      <c r="G197" s="35">
        <v>132.35</v>
      </c>
      <c r="H197" s="35">
        <v>138.91999999999999</v>
      </c>
      <c r="I197" s="35">
        <v>138.91999999999999</v>
      </c>
      <c r="J197" s="35">
        <v>148.6</v>
      </c>
      <c r="K197" s="35">
        <v>90.53</v>
      </c>
      <c r="L197" s="35">
        <v>121.08</v>
      </c>
      <c r="M197" s="35">
        <v>129.88</v>
      </c>
      <c r="N197" s="35">
        <v>163.96</v>
      </c>
      <c r="O197" s="35">
        <v>139.63</v>
      </c>
      <c r="P197" s="149">
        <f>'Cuadro 1'!D268</f>
        <v>0.59</v>
      </c>
      <c r="Q197" s="35">
        <v>1.1599999999999999</v>
      </c>
      <c r="R197" s="35">
        <v>0.43</v>
      </c>
      <c r="S197" s="35">
        <v>0.06</v>
      </c>
      <c r="T197" s="35">
        <v>0.93</v>
      </c>
      <c r="U197" s="35">
        <v>0.43</v>
      </c>
      <c r="V197" s="35">
        <v>0.36</v>
      </c>
      <c r="W197" s="35">
        <v>0.1</v>
      </c>
      <c r="X197" s="35">
        <v>-0.1</v>
      </c>
      <c r="Y197" s="35">
        <v>-0.28000000000000003</v>
      </c>
      <c r="Z197" s="35">
        <v>-7.0000000000000007E-2</v>
      </c>
      <c r="AA197" s="35">
        <v>0.28000000000000003</v>
      </c>
      <c r="AB197" s="35">
        <v>0.48</v>
      </c>
      <c r="AC197" s="149">
        <f>'Cuadro 1'!E268</f>
        <v>3.34</v>
      </c>
      <c r="AD197" s="35">
        <v>2.96</v>
      </c>
      <c r="AE197" s="35">
        <v>3.5</v>
      </c>
      <c r="AF197" s="35">
        <v>1.19</v>
      </c>
      <c r="AG197" s="35">
        <v>3.72</v>
      </c>
      <c r="AH197" s="35">
        <v>1.77</v>
      </c>
      <c r="AI197" s="35">
        <v>3.22</v>
      </c>
      <c r="AJ197" s="35">
        <v>4.1500000000000004</v>
      </c>
      <c r="AK197" s="35">
        <v>-0.02</v>
      </c>
      <c r="AL197" s="35">
        <v>-1.0900000000000001</v>
      </c>
      <c r="AM197" s="35">
        <v>8.86</v>
      </c>
      <c r="AN197" s="35">
        <v>4.13</v>
      </c>
      <c r="AO197" s="35">
        <v>2</v>
      </c>
      <c r="AP197" s="149">
        <f>+'Cuadro 1'!F268</f>
        <v>7.16</v>
      </c>
      <c r="AQ197" s="35">
        <v>2.98</v>
      </c>
      <c r="AR197" s="35">
        <v>9.7200000000000006</v>
      </c>
      <c r="AS197" s="35">
        <v>3.75</v>
      </c>
      <c r="AT197" s="35">
        <v>9.34</v>
      </c>
      <c r="AU197" s="35">
        <v>3.58</v>
      </c>
      <c r="AV197" s="35">
        <v>7.18</v>
      </c>
      <c r="AW197" s="35">
        <v>10.42</v>
      </c>
      <c r="AX197" s="35">
        <v>0.03</v>
      </c>
      <c r="AY197" s="35">
        <v>2.02</v>
      </c>
      <c r="AZ197" s="35">
        <v>11.4</v>
      </c>
      <c r="BA197" s="35">
        <v>9.8000000000000007</v>
      </c>
      <c r="BB197" s="257">
        <v>5.35</v>
      </c>
    </row>
    <row r="198" spans="1:54" x14ac:dyDescent="0.25">
      <c r="A198" s="416"/>
      <c r="B198" s="167" t="s">
        <v>59</v>
      </c>
      <c r="C198" s="150">
        <f>'Cuadro 1'!C269</f>
        <v>142.91999999999999</v>
      </c>
      <c r="D198" s="35">
        <v>180.52</v>
      </c>
      <c r="E198" s="35">
        <v>142.33000000000001</v>
      </c>
      <c r="F198" s="35">
        <v>111.81</v>
      </c>
      <c r="G198" s="35">
        <v>133.33000000000001</v>
      </c>
      <c r="H198" s="35">
        <v>139.1</v>
      </c>
      <c r="I198" s="35">
        <v>139.43</v>
      </c>
      <c r="J198" s="35">
        <v>148.53</v>
      </c>
      <c r="K198" s="35">
        <v>90.38</v>
      </c>
      <c r="L198" s="35">
        <v>121.05</v>
      </c>
      <c r="M198" s="35">
        <v>129.91</v>
      </c>
      <c r="N198" s="35">
        <v>165.02</v>
      </c>
      <c r="O198" s="35">
        <v>140.21</v>
      </c>
      <c r="P198" s="149">
        <f>'Cuadro 1'!D269</f>
        <v>0.43</v>
      </c>
      <c r="Q198" s="35">
        <v>0.51</v>
      </c>
      <c r="R198" s="35">
        <v>0.11</v>
      </c>
      <c r="S198" s="35">
        <v>0.2</v>
      </c>
      <c r="T198" s="35">
        <v>0.74</v>
      </c>
      <c r="U198" s="35">
        <v>0.13</v>
      </c>
      <c r="V198" s="35">
        <v>0.36</v>
      </c>
      <c r="W198" s="35">
        <v>-0.05</v>
      </c>
      <c r="X198" s="35">
        <v>-0.16</v>
      </c>
      <c r="Y198" s="35">
        <v>-0.02</v>
      </c>
      <c r="Z198" s="35">
        <v>0.03</v>
      </c>
      <c r="AA198" s="35">
        <v>0.65</v>
      </c>
      <c r="AB198" s="35">
        <v>0.42</v>
      </c>
      <c r="AC198" s="149">
        <f>'Cuadro 1'!E269</f>
        <v>3.78</v>
      </c>
      <c r="AD198" s="35">
        <v>3.48</v>
      </c>
      <c r="AE198" s="35">
        <v>3.62</v>
      </c>
      <c r="AF198" s="35">
        <v>1.39</v>
      </c>
      <c r="AG198" s="35">
        <v>4.49</v>
      </c>
      <c r="AH198" s="35">
        <v>1.9</v>
      </c>
      <c r="AI198" s="35">
        <v>3.6</v>
      </c>
      <c r="AJ198" s="35">
        <v>4.0999999999999996</v>
      </c>
      <c r="AK198" s="35">
        <v>-0.18</v>
      </c>
      <c r="AL198" s="35">
        <v>-1.1100000000000001</v>
      </c>
      <c r="AM198" s="35">
        <v>8.89</v>
      </c>
      <c r="AN198" s="35">
        <v>4.8</v>
      </c>
      <c r="AO198" s="35">
        <v>2.4300000000000002</v>
      </c>
      <c r="AP198" s="149">
        <f>+'Cuadro 1'!F269</f>
        <v>7.16</v>
      </c>
      <c r="AQ198" s="35">
        <v>4.4000000000000004</v>
      </c>
      <c r="AR198" s="35">
        <v>8.59</v>
      </c>
      <c r="AS198" s="35">
        <v>3.34</v>
      </c>
      <c r="AT198" s="35">
        <v>9.14</v>
      </c>
      <c r="AU198" s="35">
        <v>3.26</v>
      </c>
      <c r="AV198" s="35">
        <v>6.67</v>
      </c>
      <c r="AW198" s="35">
        <v>9.07</v>
      </c>
      <c r="AX198" s="35">
        <v>-0.19</v>
      </c>
      <c r="AY198" s="35">
        <v>1.98</v>
      </c>
      <c r="AZ198" s="35">
        <v>11.42</v>
      </c>
      <c r="BA198" s="35">
        <v>9.76</v>
      </c>
      <c r="BB198" s="257">
        <v>5.4</v>
      </c>
    </row>
    <row r="199" spans="1:54" x14ac:dyDescent="0.25">
      <c r="A199" s="416"/>
      <c r="B199" s="167" t="s">
        <v>60</v>
      </c>
      <c r="C199" s="150">
        <f>'Cuadro 1'!C270</f>
        <v>143.38</v>
      </c>
      <c r="D199" s="35">
        <v>181.05</v>
      </c>
      <c r="E199" s="35">
        <v>142.44</v>
      </c>
      <c r="F199" s="35">
        <v>111.91</v>
      </c>
      <c r="G199" s="35">
        <v>134.1</v>
      </c>
      <c r="H199" s="35">
        <v>139.19999999999999</v>
      </c>
      <c r="I199" s="35">
        <v>140.12</v>
      </c>
      <c r="J199" s="35">
        <v>148.81</v>
      </c>
      <c r="K199" s="35">
        <v>90.46</v>
      </c>
      <c r="L199" s="35">
        <v>121.18</v>
      </c>
      <c r="M199" s="35">
        <v>129.68</v>
      </c>
      <c r="N199" s="35">
        <v>165.67</v>
      </c>
      <c r="O199" s="35">
        <v>140.41</v>
      </c>
      <c r="P199" s="149">
        <f>'Cuadro 1'!D270</f>
        <v>0.32</v>
      </c>
      <c r="Q199" s="35">
        <v>0.3</v>
      </c>
      <c r="R199" s="35">
        <v>0.08</v>
      </c>
      <c r="S199" s="35">
        <v>0.09</v>
      </c>
      <c r="T199" s="35">
        <v>0.57999999999999996</v>
      </c>
      <c r="U199" s="35">
        <v>7.0000000000000007E-2</v>
      </c>
      <c r="V199" s="35">
        <v>0.49</v>
      </c>
      <c r="W199" s="35">
        <v>0.19</v>
      </c>
      <c r="X199" s="35">
        <v>0.08</v>
      </c>
      <c r="Y199" s="35">
        <v>0.1</v>
      </c>
      <c r="Z199" s="35">
        <v>-0.18</v>
      </c>
      <c r="AA199" s="35">
        <v>0.39</v>
      </c>
      <c r="AB199" s="35">
        <v>0.14000000000000001</v>
      </c>
      <c r="AC199" s="149">
        <f>'Cuadro 1'!E270</f>
        <v>4.12</v>
      </c>
      <c r="AD199" s="35">
        <v>3.79</v>
      </c>
      <c r="AE199" s="35">
        <v>3.7</v>
      </c>
      <c r="AF199" s="35">
        <v>1.49</v>
      </c>
      <c r="AG199" s="35">
        <v>5.09</v>
      </c>
      <c r="AH199" s="35">
        <v>1.97</v>
      </c>
      <c r="AI199" s="35">
        <v>4.1100000000000003</v>
      </c>
      <c r="AJ199" s="35">
        <v>4.3</v>
      </c>
      <c r="AK199" s="35">
        <v>-0.1</v>
      </c>
      <c r="AL199" s="35">
        <v>-1.01</v>
      </c>
      <c r="AM199" s="35">
        <v>8.6999999999999993</v>
      </c>
      <c r="AN199" s="35">
        <v>5.21</v>
      </c>
      <c r="AO199" s="35">
        <v>2.57</v>
      </c>
      <c r="AP199" s="149">
        <f>+'Cuadro 1'!F270</f>
        <v>7.18</v>
      </c>
      <c r="AQ199" s="35">
        <v>5.27</v>
      </c>
      <c r="AR199" s="35">
        <v>8.15</v>
      </c>
      <c r="AS199" s="35">
        <v>3.06</v>
      </c>
      <c r="AT199" s="35">
        <v>9.25</v>
      </c>
      <c r="AU199" s="35">
        <v>3.17</v>
      </c>
      <c r="AV199" s="35">
        <v>6.78</v>
      </c>
      <c r="AW199" s="35">
        <v>8.1</v>
      </c>
      <c r="AX199" s="35">
        <v>-0.15</v>
      </c>
      <c r="AY199" s="35">
        <v>2</v>
      </c>
      <c r="AZ199" s="61">
        <v>11.21</v>
      </c>
      <c r="BA199" s="35">
        <v>9.57</v>
      </c>
      <c r="BB199" s="257">
        <v>5.18</v>
      </c>
    </row>
    <row r="200" spans="1:54" x14ac:dyDescent="0.25">
      <c r="A200" s="416"/>
      <c r="B200" s="167" t="s">
        <v>61</v>
      </c>
      <c r="C200" s="150">
        <f>'Cuadro 1'!C271</f>
        <v>143.66999999999999</v>
      </c>
      <c r="D200" s="35">
        <v>181.44</v>
      </c>
      <c r="E200" s="35">
        <v>142.9</v>
      </c>
      <c r="F200" s="35">
        <v>111.82</v>
      </c>
      <c r="G200" s="35">
        <v>134.69999999999999</v>
      </c>
      <c r="H200" s="35">
        <v>139.1</v>
      </c>
      <c r="I200" s="35">
        <v>140.44999999999999</v>
      </c>
      <c r="J200" s="35">
        <v>148.69999999999999</v>
      </c>
      <c r="K200" s="35">
        <v>90.32</v>
      </c>
      <c r="L200" s="35">
        <v>121.2</v>
      </c>
      <c r="M200" s="35">
        <v>129.68</v>
      </c>
      <c r="N200" s="35">
        <v>166.03</v>
      </c>
      <c r="O200" s="35">
        <v>140.55000000000001</v>
      </c>
      <c r="P200" s="149">
        <f>'Cuadro 1'!D271</f>
        <v>0.2</v>
      </c>
      <c r="Q200" s="35">
        <v>0.21</v>
      </c>
      <c r="R200" s="35">
        <v>0.33</v>
      </c>
      <c r="S200" s="35">
        <v>-0.08</v>
      </c>
      <c r="T200" s="35">
        <v>0.45</v>
      </c>
      <c r="U200" s="35">
        <v>-0.06</v>
      </c>
      <c r="V200" s="35">
        <v>0.24</v>
      </c>
      <c r="W200" s="35">
        <v>-0.08</v>
      </c>
      <c r="X200" s="35">
        <v>-0.15</v>
      </c>
      <c r="Y200" s="35">
        <v>0.02</v>
      </c>
      <c r="Z200" s="35" t="s">
        <v>254</v>
      </c>
      <c r="AA200" s="35">
        <v>0.22</v>
      </c>
      <c r="AB200" s="35">
        <v>0.1</v>
      </c>
      <c r="AC200" s="149">
        <f>'Cuadro 1'!E271</f>
        <v>4.32</v>
      </c>
      <c r="AD200" s="35">
        <v>4.01</v>
      </c>
      <c r="AE200" s="35">
        <v>4.04</v>
      </c>
      <c r="AF200" s="35">
        <v>1.41</v>
      </c>
      <c r="AG200" s="35">
        <v>5.57</v>
      </c>
      <c r="AH200" s="35">
        <v>1.9</v>
      </c>
      <c r="AI200" s="340">
        <v>4.3600000000000003</v>
      </c>
      <c r="AJ200" s="35">
        <v>4.22</v>
      </c>
      <c r="AK200" s="35">
        <v>-0.25</v>
      </c>
      <c r="AL200" s="35">
        <v>-0.99</v>
      </c>
      <c r="AM200" s="35">
        <v>8.6999999999999993</v>
      </c>
      <c r="AN200" s="35">
        <v>5.44</v>
      </c>
      <c r="AO200" s="35">
        <v>2.67</v>
      </c>
      <c r="AP200" s="149">
        <f>+'Cuadro 1'!F271</f>
        <v>6.86</v>
      </c>
      <c r="AQ200" s="35">
        <v>5.26</v>
      </c>
      <c r="AR200" s="35">
        <v>8.01</v>
      </c>
      <c r="AS200" s="35">
        <v>2.5</v>
      </c>
      <c r="AT200" s="35">
        <v>9.06</v>
      </c>
      <c r="AU200" s="35">
        <v>2.87</v>
      </c>
      <c r="AV200" s="35">
        <v>6.46</v>
      </c>
      <c r="AW200" s="35">
        <v>6.88</v>
      </c>
      <c r="AX200" s="35">
        <v>-0.28999999999999998</v>
      </c>
      <c r="AY200" s="35">
        <v>1.69</v>
      </c>
      <c r="AZ200" s="61">
        <v>11.2</v>
      </c>
      <c r="BA200" s="35">
        <v>9.07</v>
      </c>
      <c r="BB200" s="257">
        <v>5.21</v>
      </c>
    </row>
    <row r="201" spans="1:54" x14ac:dyDescent="0.25">
      <c r="A201" s="416"/>
      <c r="B201" s="167" t="s">
        <v>62</v>
      </c>
      <c r="C201" s="150">
        <f>'Cuadro 1'!C272</f>
        <v>143.66999999999999</v>
      </c>
      <c r="D201" s="35">
        <v>180.21</v>
      </c>
      <c r="E201" s="35">
        <v>143.22</v>
      </c>
      <c r="F201" s="35">
        <v>111.89</v>
      </c>
      <c r="G201" s="35">
        <v>135.1</v>
      </c>
      <c r="H201" s="35">
        <v>139.13</v>
      </c>
      <c r="I201" s="35">
        <v>140.68</v>
      </c>
      <c r="J201" s="35">
        <v>148.88999999999999</v>
      </c>
      <c r="K201" s="35">
        <v>89.97</v>
      </c>
      <c r="L201" s="35">
        <v>120.93</v>
      </c>
      <c r="M201" s="35">
        <v>129.47999999999999</v>
      </c>
      <c r="N201" s="35">
        <v>166.55</v>
      </c>
      <c r="O201" s="35">
        <v>140.56</v>
      </c>
      <c r="P201" s="149">
        <f>'Cuadro 1'!D272</f>
        <v>0</v>
      </c>
      <c r="Q201" s="35">
        <v>-0.68</v>
      </c>
      <c r="R201" s="35">
        <v>0.22</v>
      </c>
      <c r="S201" s="35">
        <v>0.06</v>
      </c>
      <c r="T201" s="35">
        <v>0.3</v>
      </c>
      <c r="U201" s="35">
        <v>0.02</v>
      </c>
      <c r="V201" s="35">
        <v>0.17</v>
      </c>
      <c r="W201" s="35">
        <v>0.13</v>
      </c>
      <c r="X201" s="35">
        <v>-0.4</v>
      </c>
      <c r="Y201" s="35">
        <v>-0.22</v>
      </c>
      <c r="Z201" s="35">
        <v>-0.16</v>
      </c>
      <c r="AA201" s="35">
        <v>0.31</v>
      </c>
      <c r="AB201" s="35">
        <v>0</v>
      </c>
      <c r="AC201" s="149">
        <f>'Cuadro 1'!E272</f>
        <v>4.33</v>
      </c>
      <c r="AD201" s="35">
        <v>3.31</v>
      </c>
      <c r="AE201" s="35">
        <v>4.2699999999999996</v>
      </c>
      <c r="AF201" s="35">
        <v>1.47</v>
      </c>
      <c r="AG201" s="35">
        <v>5.88</v>
      </c>
      <c r="AH201" s="35">
        <v>1.92</v>
      </c>
      <c r="AI201" s="340">
        <v>4.53</v>
      </c>
      <c r="AJ201" s="35">
        <v>4.3600000000000003</v>
      </c>
      <c r="AK201" s="35">
        <v>-0.64</v>
      </c>
      <c r="AL201" s="35">
        <v>-1.21</v>
      </c>
      <c r="AM201" s="35">
        <v>8.5299999999999994</v>
      </c>
      <c r="AN201" s="35">
        <v>5.77</v>
      </c>
      <c r="AO201" s="35">
        <v>2.68</v>
      </c>
      <c r="AP201" s="149">
        <f>+'Cuadro 1'!F272</f>
        <v>6.12</v>
      </c>
      <c r="AQ201" s="35">
        <v>3.38</v>
      </c>
      <c r="AR201" s="35">
        <v>7.03</v>
      </c>
      <c r="AS201" s="35">
        <v>2.31</v>
      </c>
      <c r="AT201" s="35">
        <v>8.73</v>
      </c>
      <c r="AU201" s="35">
        <v>2.61</v>
      </c>
      <c r="AV201" s="35">
        <v>6.34</v>
      </c>
      <c r="AW201" s="35">
        <v>6.06</v>
      </c>
      <c r="AX201" s="35">
        <v>-0.72</v>
      </c>
      <c r="AY201" s="35">
        <v>0.44</v>
      </c>
      <c r="AZ201" s="61">
        <v>10.6</v>
      </c>
      <c r="BA201" s="35">
        <v>8.85</v>
      </c>
      <c r="BB201" s="257">
        <v>4.7300000000000004</v>
      </c>
    </row>
    <row r="202" spans="1:54" x14ac:dyDescent="0.25">
      <c r="A202" s="416"/>
      <c r="B202" s="167" t="s">
        <v>63</v>
      </c>
      <c r="C202" s="150">
        <f>'Cuadro 1'!C273</f>
        <v>144.02000000000001</v>
      </c>
      <c r="D202" s="35">
        <v>180.41</v>
      </c>
      <c r="E202" s="35">
        <v>143.32</v>
      </c>
      <c r="F202" s="35">
        <v>112.01</v>
      </c>
      <c r="G202" s="35">
        <v>135.34</v>
      </c>
      <c r="H202" s="35">
        <v>139.16999999999999</v>
      </c>
      <c r="I202" s="35">
        <v>141.1</v>
      </c>
      <c r="J202" s="35">
        <v>149.25</v>
      </c>
      <c r="K202" s="35">
        <v>89.98</v>
      </c>
      <c r="L202" s="35">
        <v>120.62</v>
      </c>
      <c r="M202" s="35">
        <v>131.97999999999999</v>
      </c>
      <c r="N202" s="35">
        <v>167.36</v>
      </c>
      <c r="O202" s="257">
        <v>140.6</v>
      </c>
      <c r="P202" s="59">
        <f>'Cuadro 1'!D273</f>
        <v>0.24</v>
      </c>
      <c r="Q202" s="35">
        <v>0.11</v>
      </c>
      <c r="R202" s="35">
        <v>7.0000000000000007E-2</v>
      </c>
      <c r="S202" s="35">
        <v>0.11</v>
      </c>
      <c r="T202" s="35">
        <v>0.18</v>
      </c>
      <c r="U202" s="35">
        <v>0.02</v>
      </c>
      <c r="V202" s="35">
        <v>0.28999999999999998</v>
      </c>
      <c r="W202" s="35">
        <v>0.24</v>
      </c>
      <c r="X202" s="35">
        <v>0.02</v>
      </c>
      <c r="Y202" s="35">
        <v>-0.26</v>
      </c>
      <c r="Z202" s="35">
        <v>1.93</v>
      </c>
      <c r="AA202" s="35">
        <v>0.49</v>
      </c>
      <c r="AB202" s="257">
        <v>0.03</v>
      </c>
      <c r="AC202" s="59">
        <f>'Cuadro 1'!E273</f>
        <v>4.58</v>
      </c>
      <c r="AD202" s="35">
        <v>3.42</v>
      </c>
      <c r="AE202" s="35">
        <v>4.34</v>
      </c>
      <c r="AF202" s="35">
        <v>1.58</v>
      </c>
      <c r="AG202" s="35">
        <v>6.07</v>
      </c>
      <c r="AH202" s="35">
        <v>1.94</v>
      </c>
      <c r="AI202" s="340">
        <v>4.84</v>
      </c>
      <c r="AJ202" s="35">
        <v>4.6100000000000003</v>
      </c>
      <c r="AK202" s="35">
        <v>-0.62</v>
      </c>
      <c r="AL202" s="35">
        <v>-1.46</v>
      </c>
      <c r="AM202" s="35">
        <v>10.62</v>
      </c>
      <c r="AN202" s="35">
        <v>6.29</v>
      </c>
      <c r="AO202" s="257">
        <v>2.71</v>
      </c>
      <c r="AP202" s="59">
        <f>+'Cuadro 1'!F273</f>
        <v>5.81</v>
      </c>
      <c r="AQ202" s="35">
        <v>2.73</v>
      </c>
      <c r="AR202" s="35">
        <v>6.24</v>
      </c>
      <c r="AS202" s="35">
        <v>2.2200000000000002</v>
      </c>
      <c r="AT202" s="35">
        <v>8.49</v>
      </c>
      <c r="AU202" s="35">
        <v>2.31</v>
      </c>
      <c r="AV202" s="35">
        <v>6.16</v>
      </c>
      <c r="AW202" s="35">
        <v>5.61</v>
      </c>
      <c r="AX202" s="35">
        <v>-0.76</v>
      </c>
      <c r="AY202" s="35">
        <v>-0.01</v>
      </c>
      <c r="AZ202" s="61">
        <v>10.76</v>
      </c>
      <c r="BA202" s="35">
        <v>9.08</v>
      </c>
      <c r="BB202" s="257">
        <v>4.05</v>
      </c>
    </row>
    <row r="203" spans="1:54" x14ac:dyDescent="0.25">
      <c r="A203" s="416"/>
      <c r="B203" s="167" t="s">
        <v>64</v>
      </c>
      <c r="C203" s="150">
        <v>143.83000000000001</v>
      </c>
      <c r="D203" s="35">
        <v>179.04</v>
      </c>
      <c r="E203" s="35">
        <v>143.62</v>
      </c>
      <c r="F203" s="35">
        <v>112.14</v>
      </c>
      <c r="G203" s="35">
        <v>135.29</v>
      </c>
      <c r="H203" s="35">
        <v>139.1</v>
      </c>
      <c r="I203" s="35">
        <v>141.33000000000001</v>
      </c>
      <c r="J203" s="35">
        <v>149.24</v>
      </c>
      <c r="K203" s="35">
        <v>89.84</v>
      </c>
      <c r="L203" s="35">
        <v>120.41</v>
      </c>
      <c r="M203" s="35">
        <v>132</v>
      </c>
      <c r="N203" s="35">
        <v>167.59</v>
      </c>
      <c r="O203" s="257">
        <v>140.82</v>
      </c>
      <c r="P203" s="149">
        <v>-0.13</v>
      </c>
      <c r="Q203" s="35">
        <v>-0.76</v>
      </c>
      <c r="R203" s="35">
        <v>0.21</v>
      </c>
      <c r="S203" s="35">
        <v>0.12</v>
      </c>
      <c r="T203" s="35">
        <v>-0.04</v>
      </c>
      <c r="U203" s="35">
        <v>-0.05</v>
      </c>
      <c r="V203" s="35">
        <v>0.17</v>
      </c>
      <c r="W203" s="35">
        <v>-0.01</v>
      </c>
      <c r="X203" s="35">
        <v>-0.16</v>
      </c>
      <c r="Y203" s="35">
        <v>-0.17</v>
      </c>
      <c r="Z203" s="35">
        <v>0.02</v>
      </c>
      <c r="AA203" s="35">
        <v>0.14000000000000001</v>
      </c>
      <c r="AB203" s="257">
        <v>0.16</v>
      </c>
      <c r="AC203" s="149">
        <v>4.4400000000000004</v>
      </c>
      <c r="AD203" s="35">
        <v>2.64</v>
      </c>
      <c r="AE203" s="35">
        <v>4.5599999999999996</v>
      </c>
      <c r="AF203" s="35">
        <v>1.7</v>
      </c>
      <c r="AG203" s="35">
        <v>6.03</v>
      </c>
      <c r="AH203" s="35">
        <v>1.9</v>
      </c>
      <c r="AI203" s="340">
        <v>5.01</v>
      </c>
      <c r="AJ203" s="35">
        <v>4.5999999999999996</v>
      </c>
      <c r="AK203" s="35">
        <v>-0.78</v>
      </c>
      <c r="AL203" s="35">
        <v>-1.63</v>
      </c>
      <c r="AM203" s="35">
        <v>10.64</v>
      </c>
      <c r="AN203" s="35">
        <v>6.43</v>
      </c>
      <c r="AO203" s="257">
        <v>2.87</v>
      </c>
      <c r="AP203" s="149">
        <v>5.41</v>
      </c>
      <c r="AQ203" s="35">
        <v>1.75</v>
      </c>
      <c r="AR203" s="35">
        <v>5.93</v>
      </c>
      <c r="AS203" s="35">
        <v>2.13</v>
      </c>
      <c r="AT203" s="35">
        <v>8.07</v>
      </c>
      <c r="AU203" s="35">
        <v>2.21</v>
      </c>
      <c r="AV203" s="35">
        <v>5.86</v>
      </c>
      <c r="AW203" s="35">
        <v>5.62</v>
      </c>
      <c r="AX203" s="35">
        <v>-0.98</v>
      </c>
      <c r="AY203" s="35">
        <v>-0.73</v>
      </c>
      <c r="AZ203" s="61">
        <v>10.65</v>
      </c>
      <c r="BA203" s="35">
        <v>8.93</v>
      </c>
      <c r="BB203" s="257">
        <v>3.68</v>
      </c>
    </row>
    <row r="204" spans="1:54" x14ac:dyDescent="0.25">
      <c r="A204" s="416"/>
      <c r="B204" s="167" t="s">
        <v>65</v>
      </c>
      <c r="C204" s="150">
        <v>144.22</v>
      </c>
      <c r="D204" s="35">
        <v>179.27</v>
      </c>
      <c r="E204" s="35">
        <v>144.38</v>
      </c>
      <c r="F204" s="35">
        <v>112.4</v>
      </c>
      <c r="G204" s="35">
        <v>135.69</v>
      </c>
      <c r="H204" s="35">
        <v>139.34</v>
      </c>
      <c r="I204" s="35">
        <v>141.85</v>
      </c>
      <c r="J204" s="35">
        <v>149.51</v>
      </c>
      <c r="K204" s="35">
        <v>89.8</v>
      </c>
      <c r="L204" s="35">
        <v>122.43</v>
      </c>
      <c r="M204" s="35">
        <v>131.97</v>
      </c>
      <c r="N204" s="35">
        <v>168.18</v>
      </c>
      <c r="O204" s="35">
        <v>141.19999999999999</v>
      </c>
      <c r="P204" s="149">
        <v>0.27</v>
      </c>
      <c r="Q204" s="35">
        <v>0.13</v>
      </c>
      <c r="R204" s="35">
        <v>0.53</v>
      </c>
      <c r="S204" s="35">
        <v>0.23</v>
      </c>
      <c r="T204" s="35">
        <v>0.28999999999999998</v>
      </c>
      <c r="U204" s="35">
        <v>0.17</v>
      </c>
      <c r="V204" s="35">
        <v>0.36</v>
      </c>
      <c r="W204" s="35">
        <v>0.18</v>
      </c>
      <c r="X204" s="35">
        <v>-0.04</v>
      </c>
      <c r="Y204" s="35">
        <v>1.68</v>
      </c>
      <c r="Z204" s="35">
        <v>-0.02</v>
      </c>
      <c r="AA204" s="35">
        <v>0.35</v>
      </c>
      <c r="AB204" s="35">
        <v>0.27</v>
      </c>
      <c r="AC204" s="149">
        <v>4.72</v>
      </c>
      <c r="AD204" s="35">
        <v>2.77</v>
      </c>
      <c r="AE204" s="35">
        <v>5.1100000000000003</v>
      </c>
      <c r="AF204" s="35">
        <v>1.93</v>
      </c>
      <c r="AG204" s="35">
        <v>6.34</v>
      </c>
      <c r="AH204" s="35">
        <v>2.0699999999999998</v>
      </c>
      <c r="AI204" s="340">
        <v>5.39</v>
      </c>
      <c r="AJ204" s="35">
        <v>4.79</v>
      </c>
      <c r="AK204" s="35">
        <v>-0.83</v>
      </c>
      <c r="AL204" s="35">
        <v>0.02</v>
      </c>
      <c r="AM204" s="35">
        <v>10.62</v>
      </c>
      <c r="AN204" s="35">
        <v>6.81</v>
      </c>
      <c r="AO204" s="35">
        <v>3.15</v>
      </c>
      <c r="AP204" s="149">
        <v>5.2</v>
      </c>
      <c r="AQ204" s="35">
        <v>2.34</v>
      </c>
      <c r="AR204" s="35">
        <v>5.83</v>
      </c>
      <c r="AS204" s="35">
        <v>2.13</v>
      </c>
      <c r="AT204" s="35">
        <v>7.25</v>
      </c>
      <c r="AU204" s="35">
        <v>2.25</v>
      </c>
      <c r="AV204" s="35">
        <v>5.63</v>
      </c>
      <c r="AW204" s="35">
        <v>5.05</v>
      </c>
      <c r="AX204" s="35">
        <v>-1.01</v>
      </c>
      <c r="AY204" s="35">
        <v>0.73</v>
      </c>
      <c r="AZ204" s="61">
        <v>10.62</v>
      </c>
      <c r="BA204" s="35">
        <v>8.41</v>
      </c>
      <c r="BB204" s="257">
        <v>3.68</v>
      </c>
    </row>
    <row r="205" spans="1:54" x14ac:dyDescent="0.25">
      <c r="A205" s="416"/>
      <c r="B205" s="167" t="s">
        <v>66</v>
      </c>
      <c r="C205" s="150">
        <v>144.88</v>
      </c>
      <c r="D205" s="35">
        <v>180.22</v>
      </c>
      <c r="E205" s="35">
        <v>145.01</v>
      </c>
      <c r="F205" s="35">
        <v>112.54</v>
      </c>
      <c r="G205" s="35">
        <v>136.47999999999999</v>
      </c>
      <c r="H205" s="35">
        <v>139.49</v>
      </c>
      <c r="I205" s="35">
        <v>142.05000000000001</v>
      </c>
      <c r="J205" s="35">
        <v>150.08000000000001</v>
      </c>
      <c r="K205" s="35">
        <v>89.71</v>
      </c>
      <c r="L205" s="35">
        <v>122.15</v>
      </c>
      <c r="M205" s="35">
        <v>131.97</v>
      </c>
      <c r="N205" s="35">
        <v>169.85</v>
      </c>
      <c r="O205" s="35">
        <v>141.44999999999999</v>
      </c>
      <c r="P205" s="149">
        <v>0.46</v>
      </c>
      <c r="Q205" s="35">
        <v>0.53</v>
      </c>
      <c r="R205" s="35">
        <v>0.44</v>
      </c>
      <c r="S205" s="35">
        <v>0.12</v>
      </c>
      <c r="T205" s="35">
        <v>0.57999999999999996</v>
      </c>
      <c r="U205" s="35">
        <v>0.11</v>
      </c>
      <c r="V205" s="35">
        <v>0.14000000000000001</v>
      </c>
      <c r="W205" s="35">
        <v>0.39</v>
      </c>
      <c r="X205" s="35">
        <v>-0.1</v>
      </c>
      <c r="Y205" s="35">
        <v>-0.23</v>
      </c>
      <c r="Z205" s="35">
        <v>0</v>
      </c>
      <c r="AA205" s="35">
        <v>0.99</v>
      </c>
      <c r="AB205" s="35">
        <v>0.18</v>
      </c>
      <c r="AC205" s="149">
        <v>5.2</v>
      </c>
      <c r="AD205" s="35">
        <v>3.31</v>
      </c>
      <c r="AE205" s="35">
        <v>5.57</v>
      </c>
      <c r="AF205" s="35">
        <v>2.06</v>
      </c>
      <c r="AG205" s="35">
        <v>6.96</v>
      </c>
      <c r="AH205" s="35">
        <v>2.1800000000000002</v>
      </c>
      <c r="AI205" s="340">
        <v>5.54</v>
      </c>
      <c r="AJ205" s="35">
        <v>5.19</v>
      </c>
      <c r="AK205" s="35">
        <v>-0.93</v>
      </c>
      <c r="AL205" s="35">
        <v>-0.21</v>
      </c>
      <c r="AM205" s="35">
        <v>10.62</v>
      </c>
      <c r="AN205" s="35">
        <v>7.87</v>
      </c>
      <c r="AO205" s="35">
        <v>3.33</v>
      </c>
      <c r="AP205" s="149">
        <v>5.2</v>
      </c>
      <c r="AQ205" s="35">
        <v>3.31</v>
      </c>
      <c r="AR205" s="35">
        <v>5.57</v>
      </c>
      <c r="AS205" s="35">
        <v>2.06</v>
      </c>
      <c r="AT205" s="35">
        <v>6.96</v>
      </c>
      <c r="AU205" s="35">
        <v>2.1800000000000002</v>
      </c>
      <c r="AV205" s="35">
        <v>5.54</v>
      </c>
      <c r="AW205" s="35">
        <v>5.19</v>
      </c>
      <c r="AX205" s="35">
        <v>-0.93</v>
      </c>
      <c r="AY205" s="35">
        <v>-0.21</v>
      </c>
      <c r="AZ205" s="61">
        <v>10.62</v>
      </c>
      <c r="BA205" s="35">
        <v>7.87</v>
      </c>
      <c r="BB205" s="257">
        <v>3.33</v>
      </c>
    </row>
    <row r="206" spans="1:54" x14ac:dyDescent="0.25">
      <c r="A206" s="478">
        <v>2025</v>
      </c>
      <c r="B206" s="268" t="s">
        <v>55</v>
      </c>
      <c r="C206" s="306">
        <v>146.24</v>
      </c>
      <c r="D206" s="394">
        <v>183.15</v>
      </c>
      <c r="E206" s="242">
        <v>145.93</v>
      </c>
      <c r="F206" s="242">
        <v>112.37</v>
      </c>
      <c r="G206" s="242">
        <v>137.01</v>
      </c>
      <c r="H206" s="242">
        <v>140.47</v>
      </c>
      <c r="I206" s="242">
        <v>143.52000000000001</v>
      </c>
      <c r="J206" s="242">
        <v>152.65</v>
      </c>
      <c r="K206" s="242">
        <v>89.54</v>
      </c>
      <c r="L206" s="242">
        <v>121.94</v>
      </c>
      <c r="M206" s="242">
        <v>131.97</v>
      </c>
      <c r="N206" s="242">
        <v>173.09</v>
      </c>
      <c r="O206" s="242">
        <v>142.22</v>
      </c>
      <c r="P206" s="394">
        <v>0.94</v>
      </c>
      <c r="Q206" s="242">
        <v>1.62</v>
      </c>
      <c r="R206" s="242">
        <v>0.64</v>
      </c>
      <c r="S206" s="242">
        <v>-0.15</v>
      </c>
      <c r="T206" s="242">
        <v>0.39</v>
      </c>
      <c r="U206" s="242">
        <v>0.7</v>
      </c>
      <c r="V206" s="242">
        <v>1.04</v>
      </c>
      <c r="W206" s="242">
        <v>1.71</v>
      </c>
      <c r="X206" s="242">
        <v>-0.19</v>
      </c>
      <c r="Y206" s="242">
        <v>-0.18</v>
      </c>
      <c r="Z206" s="242">
        <v>0</v>
      </c>
      <c r="AA206" s="242">
        <v>1.9</v>
      </c>
      <c r="AB206" s="313">
        <v>0.54</v>
      </c>
      <c r="AC206" s="394">
        <v>0.94</v>
      </c>
      <c r="AD206" s="242">
        <v>1.62</v>
      </c>
      <c r="AE206" s="242">
        <v>0.64</v>
      </c>
      <c r="AF206" s="242">
        <v>-0.15</v>
      </c>
      <c r="AG206" s="242">
        <v>0.39</v>
      </c>
      <c r="AH206" s="242">
        <v>0.7</v>
      </c>
      <c r="AI206" s="242">
        <v>1.04</v>
      </c>
      <c r="AJ206" s="242">
        <v>1.71</v>
      </c>
      <c r="AK206" s="242">
        <v>-0.19</v>
      </c>
      <c r="AL206" s="242">
        <v>-0.18</v>
      </c>
      <c r="AM206" s="242">
        <v>0</v>
      </c>
      <c r="AN206" s="242">
        <v>1.9</v>
      </c>
      <c r="AO206" s="313">
        <v>0.54</v>
      </c>
      <c r="AP206" s="394">
        <v>5.22</v>
      </c>
      <c r="AQ206" s="242">
        <v>4.49</v>
      </c>
      <c r="AR206" s="242">
        <v>5.08</v>
      </c>
      <c r="AS206" s="242">
        <v>1.6</v>
      </c>
      <c r="AT206" s="242">
        <v>6.48</v>
      </c>
      <c r="AU206" s="242">
        <v>2.2000000000000002</v>
      </c>
      <c r="AV206" s="242">
        <v>5.47</v>
      </c>
      <c r="AW206" s="242">
        <v>4.9000000000000004</v>
      </c>
      <c r="AX206" s="242">
        <v>-0.99</v>
      </c>
      <c r="AY206" s="242">
        <v>-0.18</v>
      </c>
      <c r="AZ206" s="242">
        <v>10.62</v>
      </c>
      <c r="BA206" s="242">
        <v>8.06</v>
      </c>
      <c r="BB206" s="313">
        <v>2.9</v>
      </c>
    </row>
    <row r="207" spans="1:54" ht="15" customHeight="1" x14ac:dyDescent="0.25">
      <c r="A207" s="416"/>
      <c r="B207" s="167" t="s">
        <v>56</v>
      </c>
      <c r="C207" s="305">
        <v>147.9</v>
      </c>
      <c r="D207" s="256">
        <v>184.25</v>
      </c>
      <c r="E207" s="35">
        <v>147.36000000000001</v>
      </c>
      <c r="F207" s="35">
        <v>112.98</v>
      </c>
      <c r="G207" s="35">
        <v>138.6</v>
      </c>
      <c r="H207" s="35">
        <v>141.38</v>
      </c>
      <c r="I207" s="35">
        <v>144.29</v>
      </c>
      <c r="J207" s="35">
        <v>155.05000000000001</v>
      </c>
      <c r="K207" s="35">
        <v>89.52</v>
      </c>
      <c r="L207" s="35">
        <v>123.07</v>
      </c>
      <c r="M207" s="35">
        <v>139.31</v>
      </c>
      <c r="N207" s="35">
        <v>174.5</v>
      </c>
      <c r="O207" s="35">
        <v>143.37</v>
      </c>
      <c r="P207" s="396">
        <v>1.1399999999999999</v>
      </c>
      <c r="Q207" s="35">
        <v>0.6</v>
      </c>
      <c r="R207" s="35">
        <v>0.97</v>
      </c>
      <c r="S207" s="35">
        <v>0.54</v>
      </c>
      <c r="T207" s="35">
        <v>1.1599999999999999</v>
      </c>
      <c r="U207" s="35">
        <v>0.65</v>
      </c>
      <c r="V207" s="35">
        <v>0.54</v>
      </c>
      <c r="W207" s="35">
        <v>1.57</v>
      </c>
      <c r="X207" s="35">
        <v>-0.02</v>
      </c>
      <c r="Y207" s="35">
        <v>0.93</v>
      </c>
      <c r="Z207" s="35">
        <v>5.57</v>
      </c>
      <c r="AA207" s="35">
        <v>0.82</v>
      </c>
      <c r="AB207" s="257">
        <v>0.81</v>
      </c>
      <c r="AC207" s="396">
        <v>2.08</v>
      </c>
      <c r="AD207" s="35">
        <v>2.2400000000000002</v>
      </c>
      <c r="AE207" s="35">
        <v>1.62</v>
      </c>
      <c r="AF207" s="35">
        <v>0.39</v>
      </c>
      <c r="AG207" s="35">
        <v>1.56</v>
      </c>
      <c r="AH207" s="35">
        <v>1.35</v>
      </c>
      <c r="AI207" s="35">
        <v>1.58</v>
      </c>
      <c r="AJ207" s="35">
        <v>3.31</v>
      </c>
      <c r="AK207" s="35">
        <v>-0.21</v>
      </c>
      <c r="AL207" s="35">
        <v>0.75</v>
      </c>
      <c r="AM207" s="35">
        <v>5.57</v>
      </c>
      <c r="AN207" s="35">
        <v>2.74</v>
      </c>
      <c r="AO207" s="257">
        <v>1.36</v>
      </c>
      <c r="AP207" s="396">
        <v>5.28</v>
      </c>
      <c r="AQ207" s="35">
        <v>4.5599999999999996</v>
      </c>
      <c r="AR207" s="35">
        <v>4.92</v>
      </c>
      <c r="AS207" s="35">
        <v>1.44</v>
      </c>
      <c r="AT207" s="35">
        <v>6.58</v>
      </c>
      <c r="AU207" s="35">
        <v>2.46</v>
      </c>
      <c r="AV207" s="35">
        <v>5.42</v>
      </c>
      <c r="AW207" s="35">
        <v>5.64</v>
      </c>
      <c r="AX207" s="35">
        <v>-1.24</v>
      </c>
      <c r="AY207" s="35">
        <v>0.81</v>
      </c>
      <c r="AZ207" s="35">
        <v>7.38</v>
      </c>
      <c r="BA207" s="35">
        <v>7.73</v>
      </c>
      <c r="BB207" s="257">
        <v>3.43</v>
      </c>
    </row>
    <row r="208" spans="1:54" ht="15" customHeight="1" x14ac:dyDescent="0.25">
      <c r="A208" s="416"/>
      <c r="B208" s="167" t="s">
        <v>57</v>
      </c>
      <c r="C208" s="305">
        <v>148.68</v>
      </c>
      <c r="D208" s="256">
        <v>185.83</v>
      </c>
      <c r="E208" s="35">
        <v>148.19</v>
      </c>
      <c r="F208" s="35">
        <v>113.19</v>
      </c>
      <c r="G208" s="35">
        <v>139.37</v>
      </c>
      <c r="H208" s="35">
        <v>141.97</v>
      </c>
      <c r="I208" s="35">
        <v>145.75</v>
      </c>
      <c r="J208" s="35">
        <v>155.69</v>
      </c>
      <c r="K208" s="35">
        <v>89.33</v>
      </c>
      <c r="L208" s="35">
        <v>123.3</v>
      </c>
      <c r="M208" s="35">
        <v>139.41999999999999</v>
      </c>
      <c r="N208" s="35">
        <v>175.5</v>
      </c>
      <c r="O208" s="35">
        <v>143.86000000000001</v>
      </c>
      <c r="P208" s="396">
        <v>0.52</v>
      </c>
      <c r="Q208" s="35">
        <v>0.86</v>
      </c>
      <c r="R208" s="35">
        <v>0.56999999999999995</v>
      </c>
      <c r="S208" s="35">
        <v>0.18</v>
      </c>
      <c r="T208" s="35">
        <v>0.56000000000000005</v>
      </c>
      <c r="U208" s="35">
        <v>0.42</v>
      </c>
      <c r="V208" s="35">
        <v>1.01</v>
      </c>
      <c r="W208" s="35">
        <v>0.41</v>
      </c>
      <c r="X208" s="35">
        <v>-0.2</v>
      </c>
      <c r="Y208" s="35">
        <v>0.19</v>
      </c>
      <c r="Z208" s="35">
        <v>0.08</v>
      </c>
      <c r="AA208" s="35">
        <v>0.56999999999999995</v>
      </c>
      <c r="AB208" s="257">
        <v>0.34</v>
      </c>
      <c r="AC208" s="396">
        <v>2.62</v>
      </c>
      <c r="AD208" s="35">
        <v>3.11</v>
      </c>
      <c r="AE208" s="35">
        <v>2.2000000000000002</v>
      </c>
      <c r="AF208" s="35">
        <v>0.57999999999999996</v>
      </c>
      <c r="AG208" s="35">
        <v>2.12</v>
      </c>
      <c r="AH208" s="35">
        <v>1.78</v>
      </c>
      <c r="AI208" s="35">
        <v>2.61</v>
      </c>
      <c r="AJ208" s="35">
        <v>3.74</v>
      </c>
      <c r="AK208" s="35">
        <v>-0.42</v>
      </c>
      <c r="AL208" s="35">
        <v>0.94</v>
      </c>
      <c r="AM208" s="35">
        <v>5.65</v>
      </c>
      <c r="AN208" s="35">
        <v>3.33</v>
      </c>
      <c r="AO208" s="257">
        <v>1.71</v>
      </c>
      <c r="AP208" s="396">
        <v>5.09</v>
      </c>
      <c r="AQ208" s="35">
        <v>4.67</v>
      </c>
      <c r="AR208" s="35">
        <v>4.6900000000000004</v>
      </c>
      <c r="AS208" s="35">
        <v>1.5</v>
      </c>
      <c r="AT208" s="35">
        <v>6.29</v>
      </c>
      <c r="AU208" s="35">
        <v>2.64</v>
      </c>
      <c r="AV208" s="35">
        <v>5.3</v>
      </c>
      <c r="AW208" s="35">
        <v>4.88</v>
      </c>
      <c r="AX208" s="35">
        <v>-1.43</v>
      </c>
      <c r="AY208" s="35">
        <v>1.55</v>
      </c>
      <c r="AZ208" s="35">
        <v>7.27</v>
      </c>
      <c r="BA208" s="35">
        <v>7.34</v>
      </c>
      <c r="BB208" s="257">
        <v>3.53</v>
      </c>
    </row>
    <row r="209" spans="1:54" ht="15" customHeight="1" x14ac:dyDescent="0.25">
      <c r="A209" s="416"/>
      <c r="B209" s="167" t="s">
        <v>58</v>
      </c>
      <c r="C209" s="380">
        <v>149.66</v>
      </c>
      <c r="D209" s="256">
        <v>187.88</v>
      </c>
      <c r="E209" s="35">
        <v>148.76</v>
      </c>
      <c r="F209" s="35">
        <v>113.64</v>
      </c>
      <c r="G209" s="35">
        <v>140.41</v>
      </c>
      <c r="H209" s="35">
        <v>142.72999999999999</v>
      </c>
      <c r="I209" s="35">
        <v>146.30000000000001</v>
      </c>
      <c r="J209" s="35">
        <v>156.46</v>
      </c>
      <c r="K209" s="35">
        <v>89.17</v>
      </c>
      <c r="L209" s="35">
        <v>123.85</v>
      </c>
      <c r="M209" s="35">
        <v>139.46</v>
      </c>
      <c r="N209" s="35">
        <v>176.61</v>
      </c>
      <c r="O209" s="35">
        <v>144.74</v>
      </c>
      <c r="P209" s="396">
        <v>0.66</v>
      </c>
      <c r="Q209" s="35">
        <v>1.1000000000000001</v>
      </c>
      <c r="R209" s="35">
        <v>0.38</v>
      </c>
      <c r="S209" s="35">
        <v>0.4</v>
      </c>
      <c r="T209" s="35">
        <v>0.74</v>
      </c>
      <c r="U209" s="35">
        <v>0.53</v>
      </c>
      <c r="V209" s="35">
        <v>0.38</v>
      </c>
      <c r="W209" s="35">
        <v>0.49</v>
      </c>
      <c r="X209" s="35">
        <v>-0.19</v>
      </c>
      <c r="Y209" s="35">
        <v>0.45</v>
      </c>
      <c r="Z209" s="35">
        <v>0.03</v>
      </c>
      <c r="AA209" s="35">
        <v>0.63</v>
      </c>
      <c r="AB209" s="257">
        <v>0.61</v>
      </c>
      <c r="AC209" s="256">
        <v>3.3</v>
      </c>
      <c r="AD209" s="35">
        <v>4.25</v>
      </c>
      <c r="AE209" s="35">
        <v>2.59</v>
      </c>
      <c r="AF209" s="35">
        <v>0.97</v>
      </c>
      <c r="AG209" s="35">
        <v>2.88</v>
      </c>
      <c r="AH209" s="35">
        <v>2.3199999999999998</v>
      </c>
      <c r="AI209" s="35">
        <v>3</v>
      </c>
      <c r="AJ209" s="35">
        <v>4.25</v>
      </c>
      <c r="AK209" s="35">
        <v>-0.61</v>
      </c>
      <c r="AL209" s="35">
        <v>1.39</v>
      </c>
      <c r="AM209" s="35">
        <v>5.68</v>
      </c>
      <c r="AN209" s="35">
        <v>3.98</v>
      </c>
      <c r="AO209" s="257">
        <v>2.33</v>
      </c>
      <c r="AP209" s="256">
        <v>5.16</v>
      </c>
      <c r="AQ209" s="35">
        <v>4.6100000000000003</v>
      </c>
      <c r="AR209" s="35">
        <v>4.6399999999999997</v>
      </c>
      <c r="AS209" s="35">
        <v>1.84</v>
      </c>
      <c r="AT209" s="35">
        <v>6.09</v>
      </c>
      <c r="AU209" s="35">
        <v>2.74</v>
      </c>
      <c r="AV209" s="35">
        <v>5.31</v>
      </c>
      <c r="AW209" s="35">
        <v>5.29</v>
      </c>
      <c r="AX209" s="35">
        <v>-1.51</v>
      </c>
      <c r="AY209" s="35">
        <v>2.29</v>
      </c>
      <c r="AZ209" s="35">
        <v>7.38</v>
      </c>
      <c r="BA209" s="35">
        <v>7.71</v>
      </c>
      <c r="BB209" s="257">
        <v>3.66</v>
      </c>
    </row>
    <row r="210" spans="1:54" ht="15" customHeight="1" x14ac:dyDescent="0.25">
      <c r="A210" s="416"/>
      <c r="B210" s="167" t="s">
        <v>59</v>
      </c>
      <c r="C210" s="380">
        <v>150.13999999999999</v>
      </c>
      <c r="D210" s="256">
        <v>189.01</v>
      </c>
      <c r="E210" s="35">
        <v>149.35</v>
      </c>
      <c r="F210" s="35">
        <v>114.08</v>
      </c>
      <c r="G210" s="35">
        <v>141.09</v>
      </c>
      <c r="H210" s="35">
        <v>142.97999999999999</v>
      </c>
      <c r="I210" s="35">
        <v>146.88</v>
      </c>
      <c r="J210" s="35">
        <v>156.34</v>
      </c>
      <c r="K210" s="35">
        <v>89.03</v>
      </c>
      <c r="L210" s="35">
        <v>123.21</v>
      </c>
      <c r="M210" s="35">
        <v>139.47</v>
      </c>
      <c r="N210" s="35">
        <v>177.25</v>
      </c>
      <c r="O210" s="35">
        <v>145.13999999999999</v>
      </c>
      <c r="P210" s="396">
        <v>0.32</v>
      </c>
      <c r="Q210" s="35">
        <v>0.6</v>
      </c>
      <c r="R210" s="35">
        <v>0.39</v>
      </c>
      <c r="S210" s="35">
        <v>0.39</v>
      </c>
      <c r="T210" s="35">
        <v>0.48</v>
      </c>
      <c r="U210" s="35">
        <v>0.18</v>
      </c>
      <c r="V210" s="35">
        <v>0.39</v>
      </c>
      <c r="W210" s="35">
        <v>-0.08</v>
      </c>
      <c r="X210" s="35">
        <v>-0.15</v>
      </c>
      <c r="Y210" s="35">
        <v>-0.52</v>
      </c>
      <c r="Z210" s="35">
        <v>0</v>
      </c>
      <c r="AA210" s="35">
        <v>0.36</v>
      </c>
      <c r="AB210" s="257">
        <v>0.28000000000000003</v>
      </c>
      <c r="AC210" s="256">
        <v>3.63</v>
      </c>
      <c r="AD210" s="35">
        <v>4.88</v>
      </c>
      <c r="AE210" s="35">
        <v>2.99</v>
      </c>
      <c r="AF210" s="35">
        <v>1.37</v>
      </c>
      <c r="AG210" s="35">
        <v>3.38</v>
      </c>
      <c r="AH210" s="35">
        <v>2.5</v>
      </c>
      <c r="AI210" s="35">
        <v>3.4</v>
      </c>
      <c r="AJ210" s="35">
        <v>4.17</v>
      </c>
      <c r="AK210" s="35">
        <v>-0.76</v>
      </c>
      <c r="AL210" s="35">
        <v>0.87</v>
      </c>
      <c r="AM210" s="35">
        <v>5.68</v>
      </c>
      <c r="AN210" s="35">
        <v>4.3600000000000003</v>
      </c>
      <c r="AO210" s="257">
        <v>2.61</v>
      </c>
      <c r="AP210" s="256">
        <v>5.05</v>
      </c>
      <c r="AQ210" s="35">
        <v>4.71</v>
      </c>
      <c r="AR210" s="35">
        <v>4.93</v>
      </c>
      <c r="AS210" s="35">
        <v>2.0299999999999998</v>
      </c>
      <c r="AT210" s="35">
        <v>5.82</v>
      </c>
      <c r="AU210" s="35">
        <v>2.79</v>
      </c>
      <c r="AV210" s="35">
        <v>5.34</v>
      </c>
      <c r="AW210" s="35">
        <v>5.26</v>
      </c>
      <c r="AX210" s="35">
        <v>-1.5</v>
      </c>
      <c r="AY210" s="35">
        <v>1.79</v>
      </c>
      <c r="AZ210" s="35">
        <v>7.35</v>
      </c>
      <c r="BA210" s="35">
        <v>7.41</v>
      </c>
      <c r="BB210" s="257">
        <v>3.52</v>
      </c>
    </row>
    <row r="211" spans="1:54" ht="15" customHeight="1" x14ac:dyDescent="0.25">
      <c r="A211" s="416"/>
      <c r="B211" s="167" t="s">
        <v>60</v>
      </c>
      <c r="C211" s="380">
        <v>150.30000000000001</v>
      </c>
      <c r="D211" s="256">
        <v>188.87</v>
      </c>
      <c r="E211" s="35">
        <v>149.75</v>
      </c>
      <c r="F211" s="35">
        <v>114.26</v>
      </c>
      <c r="G211" s="35">
        <v>141.11000000000001</v>
      </c>
      <c r="H211" s="35">
        <v>143.26</v>
      </c>
      <c r="I211" s="35">
        <v>147.4</v>
      </c>
      <c r="J211" s="35">
        <v>156.66</v>
      </c>
      <c r="K211" s="35">
        <v>89.13</v>
      </c>
      <c r="L211" s="35">
        <v>123.21</v>
      </c>
      <c r="M211" s="35">
        <v>139.47999999999999</v>
      </c>
      <c r="N211" s="35">
        <v>178</v>
      </c>
      <c r="O211" s="35">
        <v>145.47999999999999</v>
      </c>
      <c r="P211" s="396">
        <v>0.1</v>
      </c>
      <c r="Q211" s="35">
        <v>-0.08</v>
      </c>
      <c r="R211" s="35">
        <v>0.27</v>
      </c>
      <c r="S211" s="35">
        <v>0.16</v>
      </c>
      <c r="T211" s="35">
        <v>0.01</v>
      </c>
      <c r="U211" s="35">
        <v>0.2</v>
      </c>
      <c r="V211" s="35">
        <v>0.36</v>
      </c>
      <c r="W211" s="35">
        <v>0.2</v>
      </c>
      <c r="X211" s="35">
        <v>0.12</v>
      </c>
      <c r="Y211" s="35">
        <v>0</v>
      </c>
      <c r="Z211" s="35">
        <v>0.01</v>
      </c>
      <c r="AA211" s="35">
        <v>0.42</v>
      </c>
      <c r="AB211" s="257">
        <v>0.23</v>
      </c>
      <c r="AC211" s="256">
        <v>3.74</v>
      </c>
      <c r="AD211" s="35">
        <v>4.8</v>
      </c>
      <c r="AE211" s="35">
        <v>3.27</v>
      </c>
      <c r="AF211" s="35">
        <v>1.53</v>
      </c>
      <c r="AG211" s="35">
        <v>3.39</v>
      </c>
      <c r="AH211" s="35">
        <v>2.7</v>
      </c>
      <c r="AI211" s="35">
        <v>3.77</v>
      </c>
      <c r="AJ211" s="35">
        <v>4.38</v>
      </c>
      <c r="AK211" s="35">
        <v>-0.64</v>
      </c>
      <c r="AL211" s="35">
        <v>0.87</v>
      </c>
      <c r="AM211" s="35">
        <v>5.69</v>
      </c>
      <c r="AN211" s="35">
        <v>4.8</v>
      </c>
      <c r="AO211" s="257">
        <v>2.85</v>
      </c>
      <c r="AP211" s="256">
        <v>4.82</v>
      </c>
      <c r="AQ211" s="35">
        <v>4.3099999999999996</v>
      </c>
      <c r="AR211" s="35">
        <v>5.14</v>
      </c>
      <c r="AS211" s="35">
        <v>2.1</v>
      </c>
      <c r="AT211" s="35">
        <v>5.23</v>
      </c>
      <c r="AU211" s="35">
        <v>2.92</v>
      </c>
      <c r="AV211" s="35">
        <v>5.2</v>
      </c>
      <c r="AW211" s="35">
        <v>5.27</v>
      </c>
      <c r="AX211" s="35">
        <v>-1.46</v>
      </c>
      <c r="AY211" s="35">
        <v>1.68</v>
      </c>
      <c r="AZ211" s="35">
        <v>7.56</v>
      </c>
      <c r="BA211" s="35">
        <v>7.44</v>
      </c>
      <c r="BB211" s="257">
        <v>3.61</v>
      </c>
    </row>
    <row r="212" spans="1:54" ht="15.75" customHeight="1" x14ac:dyDescent="0.2">
      <c r="A212" s="416"/>
      <c r="B212" s="167" t="s">
        <v>61</v>
      </c>
      <c r="C212" s="380">
        <v>150.71</v>
      </c>
      <c r="D212" s="256">
        <v>190.41</v>
      </c>
      <c r="E212" s="35">
        <v>149.97</v>
      </c>
      <c r="F212" s="35">
        <v>114.17</v>
      </c>
      <c r="G212" s="35">
        <v>141.37</v>
      </c>
      <c r="H212" s="35">
        <v>143.47999999999999</v>
      </c>
      <c r="I212" s="35">
        <v>147.97999999999999</v>
      </c>
      <c r="J212" s="230">
        <v>156.66999999999999</v>
      </c>
      <c r="K212" s="230">
        <v>89.33</v>
      </c>
      <c r="L212" s="216">
        <v>123.28</v>
      </c>
      <c r="M212" s="216">
        <v>139.47999999999999</v>
      </c>
      <c r="N212" s="217">
        <v>178.63</v>
      </c>
      <c r="O212" s="217">
        <v>145.54</v>
      </c>
      <c r="P212" s="396">
        <v>0.28000000000000003</v>
      </c>
      <c r="Q212" s="35">
        <v>0.82</v>
      </c>
      <c r="R212" s="35">
        <v>0.14000000000000001</v>
      </c>
      <c r="S212" s="35">
        <v>-0.08</v>
      </c>
      <c r="T212" s="35">
        <v>0.19</v>
      </c>
      <c r="U212" s="35">
        <v>0.15</v>
      </c>
      <c r="V212" s="35">
        <v>0.39</v>
      </c>
      <c r="W212" s="35">
        <v>0.01</v>
      </c>
      <c r="X212" s="35">
        <v>0.22</v>
      </c>
      <c r="Y212" s="35">
        <v>0.05</v>
      </c>
      <c r="Z212" s="35">
        <v>0</v>
      </c>
      <c r="AA212" s="35">
        <v>0.35</v>
      </c>
      <c r="AB212" s="257">
        <v>0.04</v>
      </c>
      <c r="AC212" s="256">
        <v>4.0199999999999996</v>
      </c>
      <c r="AD212" s="35">
        <v>5.65</v>
      </c>
      <c r="AE212" s="35">
        <v>3.42</v>
      </c>
      <c r="AF212" s="35">
        <v>1.45</v>
      </c>
      <c r="AG212" s="35">
        <v>3.59</v>
      </c>
      <c r="AH212" s="35">
        <v>2.86</v>
      </c>
      <c r="AI212" s="35">
        <v>4.17</v>
      </c>
      <c r="AJ212" s="35">
        <v>4.3899999999999997</v>
      </c>
      <c r="AK212" s="35">
        <v>-0.42</v>
      </c>
      <c r="AL212" s="59">
        <v>0.92</v>
      </c>
      <c r="AM212" s="35">
        <v>5.69</v>
      </c>
      <c r="AN212" s="35">
        <v>5.17</v>
      </c>
      <c r="AO212" s="257">
        <v>2.89</v>
      </c>
      <c r="AP212" s="256">
        <v>4.9000000000000004</v>
      </c>
      <c r="AQ212" s="35">
        <v>4.9400000000000004</v>
      </c>
      <c r="AR212" s="35">
        <v>4.95</v>
      </c>
      <c r="AS212" s="35">
        <v>2.1</v>
      </c>
      <c r="AT212" s="35">
        <v>4.95</v>
      </c>
      <c r="AU212" s="35">
        <v>3.15</v>
      </c>
      <c r="AV212" s="35">
        <v>5.36</v>
      </c>
      <c r="AW212" s="35">
        <v>5.36</v>
      </c>
      <c r="AX212" s="35">
        <v>-1.1000000000000001</v>
      </c>
      <c r="AY212" s="35">
        <v>1.72</v>
      </c>
      <c r="AZ212" s="35">
        <v>7.56</v>
      </c>
      <c r="BA212" s="35">
        <v>7.59</v>
      </c>
      <c r="BB212" s="257">
        <v>3.55</v>
      </c>
    </row>
    <row r="213" spans="1:54" ht="15" customHeight="1" x14ac:dyDescent="0.2">
      <c r="A213" s="416"/>
      <c r="B213" s="167" t="s">
        <v>62</v>
      </c>
      <c r="C213" s="380">
        <v>150.99</v>
      </c>
      <c r="D213" s="256">
        <v>191.26</v>
      </c>
      <c r="E213" s="35">
        <v>150.86000000000001</v>
      </c>
      <c r="F213" s="35">
        <v>114.15</v>
      </c>
      <c r="G213" s="35">
        <v>141.46</v>
      </c>
      <c r="H213" s="35">
        <v>143.56</v>
      </c>
      <c r="I213" s="35">
        <v>148.66</v>
      </c>
      <c r="J213" s="230">
        <v>156.62</v>
      </c>
      <c r="K213" s="230">
        <v>89.2</v>
      </c>
      <c r="L213" s="216">
        <v>122.91</v>
      </c>
      <c r="M213" s="216">
        <v>139.66999999999999</v>
      </c>
      <c r="N213" s="217">
        <v>179.51</v>
      </c>
      <c r="O213" s="217">
        <v>146.18</v>
      </c>
      <c r="P213" s="397">
        <v>0.19</v>
      </c>
      <c r="Q213" s="217">
        <v>0.45</v>
      </c>
      <c r="R213" s="35">
        <v>0.59</v>
      </c>
      <c r="S213" s="35">
        <v>-0.02</v>
      </c>
      <c r="T213" s="35">
        <v>0.06</v>
      </c>
      <c r="U213" s="35">
        <v>0.05</v>
      </c>
      <c r="V213" s="35">
        <v>0.46</v>
      </c>
      <c r="W213" s="35">
        <v>-0.03</v>
      </c>
      <c r="X213" s="35">
        <v>-0.15</v>
      </c>
      <c r="Y213" s="35">
        <v>-0.3</v>
      </c>
      <c r="Z213" s="35">
        <v>0.13</v>
      </c>
      <c r="AA213" s="35">
        <v>0.49</v>
      </c>
      <c r="AB213" s="257">
        <v>0.44</v>
      </c>
      <c r="AC213" s="256">
        <v>4.22</v>
      </c>
      <c r="AD213" s="35">
        <v>6.13</v>
      </c>
      <c r="AE213" s="35">
        <v>4.03</v>
      </c>
      <c r="AF213" s="35">
        <v>1.43</v>
      </c>
      <c r="AG213" s="35">
        <v>3.65</v>
      </c>
      <c r="AH213" s="35">
        <v>2.92</v>
      </c>
      <c r="AI213" s="35">
        <v>4.66</v>
      </c>
      <c r="AJ213" s="35">
        <v>4.3499999999999996</v>
      </c>
      <c r="AK213" s="35">
        <v>-0.56999999999999995</v>
      </c>
      <c r="AL213" s="35">
        <v>0.62</v>
      </c>
      <c r="AM213" s="35">
        <v>5.84</v>
      </c>
      <c r="AN213" s="35">
        <v>5.68</v>
      </c>
      <c r="AO213" s="257">
        <v>3.34</v>
      </c>
      <c r="AP213" s="256">
        <v>5.0999999999999996</v>
      </c>
      <c r="AQ213" s="35">
        <v>6.13</v>
      </c>
      <c r="AR213" s="35">
        <v>5.33</v>
      </c>
      <c r="AS213" s="35">
        <v>2.02</v>
      </c>
      <c r="AT213" s="35">
        <v>4.7</v>
      </c>
      <c r="AU213" s="35">
        <v>3.18</v>
      </c>
      <c r="AV213" s="35">
        <v>5.67</v>
      </c>
      <c r="AW213" s="35">
        <v>5.19</v>
      </c>
      <c r="AX213" s="35">
        <v>-0.85</v>
      </c>
      <c r="AY213" s="35">
        <v>1.63</v>
      </c>
      <c r="AZ213" s="35">
        <v>7.87</v>
      </c>
      <c r="BA213" s="35">
        <v>7.78</v>
      </c>
      <c r="BB213" s="257">
        <v>4</v>
      </c>
    </row>
    <row r="214" spans="1:54" x14ac:dyDescent="0.2">
      <c r="A214" s="419"/>
      <c r="B214" s="47" t="s">
        <v>63</v>
      </c>
      <c r="C214" s="381">
        <v>151.47999999999999</v>
      </c>
      <c r="D214" s="41">
        <v>191.6</v>
      </c>
      <c r="E214" s="39">
        <v>152.47</v>
      </c>
      <c r="F214" s="39">
        <v>114.42</v>
      </c>
      <c r="G214" s="39">
        <v>141.88999999999999</v>
      </c>
      <c r="H214" s="39">
        <v>143.78</v>
      </c>
      <c r="I214" s="39">
        <v>149.55000000000001</v>
      </c>
      <c r="J214" s="395">
        <v>156.79</v>
      </c>
      <c r="K214" s="395">
        <v>90.48</v>
      </c>
      <c r="L214" s="385">
        <v>122.71</v>
      </c>
      <c r="M214" s="385">
        <v>141.61000000000001</v>
      </c>
      <c r="N214" s="392">
        <v>179.87</v>
      </c>
      <c r="O214" s="392">
        <v>146.82</v>
      </c>
      <c r="P214" s="398">
        <v>0.32</v>
      </c>
      <c r="Q214" s="392">
        <v>0.18</v>
      </c>
      <c r="R214" s="39">
        <v>1.07</v>
      </c>
      <c r="S214" s="39">
        <v>0.23</v>
      </c>
      <c r="T214" s="39">
        <v>0.31</v>
      </c>
      <c r="U214" s="39">
        <v>0.16</v>
      </c>
      <c r="V214" s="39">
        <v>0.6</v>
      </c>
      <c r="W214" s="39">
        <v>0.11</v>
      </c>
      <c r="X214" s="39">
        <v>1.43</v>
      </c>
      <c r="Y214" s="39">
        <v>-0.16</v>
      </c>
      <c r="Z214" s="39">
        <v>1.39</v>
      </c>
      <c r="AA214" s="39">
        <v>0.2</v>
      </c>
      <c r="AB214" s="42">
        <v>0.44</v>
      </c>
      <c r="AC214" s="41">
        <v>4.55</v>
      </c>
      <c r="AD214" s="39">
        <v>6.31</v>
      </c>
      <c r="AE214" s="39">
        <v>5.15</v>
      </c>
      <c r="AF214" s="39">
        <v>1.67</v>
      </c>
      <c r="AG214" s="39">
        <v>3.97</v>
      </c>
      <c r="AH214" s="39">
        <v>3.08</v>
      </c>
      <c r="AI214" s="39">
        <v>5.28</v>
      </c>
      <c r="AJ214" s="39">
        <v>4.47</v>
      </c>
      <c r="AK214" s="39">
        <v>0.86</v>
      </c>
      <c r="AL214" s="39">
        <v>0.46</v>
      </c>
      <c r="AM214" s="39">
        <v>7.3</v>
      </c>
      <c r="AN214" s="39">
        <v>5.9</v>
      </c>
      <c r="AO214" s="42">
        <v>3.8</v>
      </c>
      <c r="AP214" s="381">
        <v>5.18</v>
      </c>
      <c r="AQ214" s="39">
        <v>6.21</v>
      </c>
      <c r="AR214" s="39">
        <v>6.38</v>
      </c>
      <c r="AS214" s="39">
        <v>2.15</v>
      </c>
      <c r="AT214" s="39">
        <v>4.84</v>
      </c>
      <c r="AU214" s="39">
        <v>3.32</v>
      </c>
      <c r="AV214" s="39">
        <v>5.99</v>
      </c>
      <c r="AW214" s="39">
        <v>5.05</v>
      </c>
      <c r="AX214" s="39">
        <v>0.55000000000000004</v>
      </c>
      <c r="AY214" s="39">
        <v>1.74</v>
      </c>
      <c r="AZ214" s="39">
        <v>7.29</v>
      </c>
      <c r="BA214" s="39">
        <v>7.47</v>
      </c>
      <c r="BB214" s="42">
        <v>4.43</v>
      </c>
    </row>
    <row r="215" spans="1:54" x14ac:dyDescent="0.2">
      <c r="J215" s="230"/>
      <c r="K215" s="230"/>
      <c r="L215" s="216"/>
      <c r="M215" s="216"/>
      <c r="N215" s="217"/>
      <c r="O215" s="217"/>
      <c r="P215" s="217"/>
      <c r="Q215" s="217"/>
    </row>
    <row r="216" spans="1:54" x14ac:dyDescent="0.2">
      <c r="J216" s="230"/>
      <c r="K216" s="230"/>
      <c r="L216" s="216"/>
      <c r="M216" s="216"/>
      <c r="N216" s="217"/>
      <c r="O216" s="217"/>
      <c r="P216" s="217"/>
      <c r="Q216" s="217"/>
    </row>
    <row r="217" spans="1:54" x14ac:dyDescent="0.2">
      <c r="A217" s="32" t="s">
        <v>67</v>
      </c>
      <c r="J217" s="230"/>
      <c r="Q217" s="59"/>
      <c r="R217" s="59"/>
      <c r="S217" s="59"/>
      <c r="T217" s="59"/>
      <c r="U217" s="59"/>
      <c r="V217" s="59"/>
      <c r="W217" s="59"/>
      <c r="X217" s="59"/>
      <c r="Y217" s="59"/>
      <c r="Z217" s="59"/>
      <c r="AA217" s="59"/>
      <c r="AB217" s="59"/>
      <c r="AF217" s="59"/>
      <c r="AG217" s="59"/>
      <c r="AJ217" s="59"/>
      <c r="AL217" s="59"/>
    </row>
    <row r="218" spans="1:54" x14ac:dyDescent="0.2">
      <c r="A218" s="32" t="s">
        <v>189</v>
      </c>
      <c r="J218" s="230"/>
      <c r="K218" s="230"/>
      <c r="L218" s="216"/>
      <c r="M218" s="216"/>
      <c r="N218" s="217"/>
      <c r="O218" s="217"/>
      <c r="P218" s="217"/>
      <c r="Q218" s="217"/>
      <c r="AG218" s="59"/>
      <c r="AL218" s="59"/>
    </row>
    <row r="219" spans="1:54" x14ac:dyDescent="0.2">
      <c r="A219" s="169" t="s">
        <v>192</v>
      </c>
      <c r="J219" s="230"/>
      <c r="K219" s="230"/>
      <c r="L219" s="216"/>
      <c r="M219" s="216"/>
      <c r="N219" s="217"/>
      <c r="O219" s="217"/>
      <c r="P219" s="217"/>
      <c r="Q219" s="217"/>
      <c r="AL219" s="59"/>
    </row>
    <row r="220" spans="1:54" x14ac:dyDescent="0.25">
      <c r="I220" s="216"/>
      <c r="J220" s="216"/>
      <c r="K220" s="216"/>
      <c r="L220" s="216"/>
    </row>
    <row r="221" spans="1:54" x14ac:dyDescent="0.25">
      <c r="I221" s="216"/>
      <c r="J221" s="216"/>
      <c r="K221" s="216"/>
      <c r="L221" s="216"/>
    </row>
    <row r="222" spans="1:54" x14ac:dyDescent="0.25">
      <c r="I222" s="216"/>
      <c r="J222" s="216"/>
      <c r="K222" s="216"/>
      <c r="L222" s="216"/>
    </row>
    <row r="223" spans="1:54" x14ac:dyDescent="0.25">
      <c r="I223" s="216"/>
      <c r="J223" s="216"/>
      <c r="K223" s="216"/>
      <c r="L223" s="216"/>
    </row>
  </sheetData>
  <mergeCells count="31">
    <mergeCell ref="A26:A37"/>
    <mergeCell ref="A134:A140"/>
    <mergeCell ref="A74:A85"/>
    <mergeCell ref="A86:A97"/>
    <mergeCell ref="A98:A109"/>
    <mergeCell ref="A38:A49"/>
    <mergeCell ref="A50:A61"/>
    <mergeCell ref="A62:A73"/>
    <mergeCell ref="A8:BB8"/>
    <mergeCell ref="A14:A25"/>
    <mergeCell ref="A11:A12"/>
    <mergeCell ref="B11:B12"/>
    <mergeCell ref="C11:C12"/>
    <mergeCell ref="A9:BB9"/>
    <mergeCell ref="AP11:BB11"/>
    <mergeCell ref="D11:O11"/>
    <mergeCell ref="P11:AB11"/>
    <mergeCell ref="AC11:AO11"/>
    <mergeCell ref="A2:BB2"/>
    <mergeCell ref="A3:BB3"/>
    <mergeCell ref="A4:BB4"/>
    <mergeCell ref="A5:BB5"/>
    <mergeCell ref="A7:BB7"/>
    <mergeCell ref="A206:A214"/>
    <mergeCell ref="A194:A205"/>
    <mergeCell ref="A182:A193"/>
    <mergeCell ref="A158:A169"/>
    <mergeCell ref="A110:A121"/>
    <mergeCell ref="A122:A133"/>
    <mergeCell ref="A146:A157"/>
    <mergeCell ref="A170:A181"/>
  </mergeCells>
  <phoneticPr fontId="62"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F220"/>
  <sheetViews>
    <sheetView showGridLines="0" zoomScale="110" zoomScaleNormal="110" zoomScalePageLayoutView="85" workbookViewId="0">
      <pane xSplit="1" ySplit="12" topLeftCell="B202" activePane="bottomRight" state="frozen"/>
      <selection activeCell="AE186" sqref="AE186"/>
      <selection pane="topRight" activeCell="AE186" sqref="AE186"/>
      <selection pane="bottomLeft" activeCell="AE186" sqref="AE186"/>
      <selection pane="bottomRight" activeCell="G12" sqref="G12"/>
    </sheetView>
  </sheetViews>
  <sheetFormatPr baseColWidth="10" defaultColWidth="10.85546875" defaultRowHeight="12.75" x14ac:dyDescent="0.25"/>
  <cols>
    <col min="1" max="1" width="14.42578125" style="32" customWidth="1"/>
    <col min="2" max="2" width="11.42578125" style="32" customWidth="1"/>
    <col min="3" max="3" width="7.85546875" style="32" bestFit="1" customWidth="1"/>
    <col min="4" max="4" width="10.28515625" style="32" bestFit="1" customWidth="1"/>
    <col min="5" max="5" width="10.28515625" style="32" customWidth="1"/>
    <col min="6" max="6" width="10.28515625" style="100" customWidth="1"/>
    <col min="7" max="7" width="13.7109375" style="32" customWidth="1"/>
    <col min="8" max="8" width="14.140625" style="32" customWidth="1"/>
    <col min="9" max="9" width="8.42578125" style="100" bestFit="1" customWidth="1"/>
    <col min="10" max="10" width="10.42578125" style="32" customWidth="1"/>
    <col min="11" max="11" width="9.42578125" style="32" bestFit="1" customWidth="1"/>
    <col min="12" max="12" width="10.42578125" style="32" customWidth="1"/>
    <col min="13" max="14" width="15.42578125" style="32" customWidth="1"/>
    <col min="15" max="15" width="11.7109375" style="32" bestFit="1" customWidth="1"/>
    <col min="16" max="16" width="7.85546875" style="32" customWidth="1"/>
    <col min="17" max="17" width="14" style="32" customWidth="1"/>
    <col min="18" max="18" width="13.42578125" style="32" customWidth="1"/>
    <col min="19" max="19" width="13.140625" style="32" customWidth="1"/>
    <col min="20" max="20" width="10.42578125" style="32" customWidth="1"/>
    <col min="21" max="21" width="13.42578125" style="32" customWidth="1"/>
    <col min="22" max="22" width="13" style="35" customWidth="1"/>
    <col min="23" max="23" width="15.28515625" style="32" customWidth="1"/>
    <col min="24" max="27" width="14.42578125" style="32" customWidth="1"/>
    <col min="28" max="28" width="11.7109375" style="32" customWidth="1"/>
    <col min="29" max="29" width="12.28515625" style="32" bestFit="1" customWidth="1"/>
    <col min="30" max="30" width="14.28515625" style="32" bestFit="1" customWidth="1"/>
    <col min="31" max="31" width="13.85546875" style="32" bestFit="1" customWidth="1"/>
    <col min="32" max="32" width="14.7109375" style="32" bestFit="1" customWidth="1"/>
    <col min="33" max="33" width="12.28515625" style="32" bestFit="1" customWidth="1"/>
    <col min="34" max="34" width="13.85546875" style="32" bestFit="1" customWidth="1"/>
    <col min="35" max="35" width="14.42578125" style="32" bestFit="1" customWidth="1"/>
    <col min="36" max="36" width="15.7109375" style="32" bestFit="1" customWidth="1"/>
    <col min="37" max="39" width="15.7109375" style="32" customWidth="1"/>
    <col min="40" max="40" width="15.140625" style="32" customWidth="1"/>
    <col min="41" max="41" width="12.28515625" style="32" bestFit="1" customWidth="1"/>
    <col min="42" max="42" width="7.42578125" style="32" customWidth="1"/>
    <col min="43" max="43" width="10.28515625" style="32" customWidth="1"/>
    <col min="44" max="44" width="9" style="32" customWidth="1"/>
    <col min="45" max="45" width="10.42578125" style="32" customWidth="1"/>
    <col min="46" max="46" width="21.42578125" style="32" customWidth="1"/>
    <col min="47" max="47" width="23.42578125" style="32" customWidth="1"/>
    <col min="48" max="49" width="10.42578125" style="32" customWidth="1"/>
    <col min="50" max="50" width="11.85546875" style="32" customWidth="1"/>
    <col min="51" max="52" width="10.42578125" style="32" customWidth="1"/>
    <col min="53" max="53" width="16.42578125" style="32" customWidth="1"/>
    <col min="54" max="54" width="8.28515625" style="32" customWidth="1"/>
    <col min="55" max="16384" width="10.85546875" style="32"/>
  </cols>
  <sheetData>
    <row r="1" spans="1:54" x14ac:dyDescent="0.25">
      <c r="A1" s="30"/>
      <c r="B1" s="31"/>
      <c r="C1" s="31"/>
      <c r="D1" s="31"/>
      <c r="E1" s="31"/>
      <c r="F1" s="92"/>
      <c r="G1" s="31"/>
      <c r="H1" s="31"/>
      <c r="I1" s="92"/>
      <c r="J1" s="31"/>
      <c r="K1" s="31"/>
      <c r="L1" s="31"/>
      <c r="M1" s="31"/>
      <c r="N1" s="31"/>
      <c r="O1" s="31"/>
      <c r="P1" s="31"/>
      <c r="Q1" s="31"/>
      <c r="R1" s="31"/>
      <c r="S1" s="31"/>
      <c r="T1" s="31"/>
      <c r="U1" s="31"/>
      <c r="V1" s="78"/>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93"/>
    </row>
    <row r="2" spans="1:54" s="48" customFormat="1" ht="15" customHeight="1" x14ac:dyDescent="0.25">
      <c r="A2" s="498" t="s">
        <v>46</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c r="BA2" s="427"/>
      <c r="BB2" s="499"/>
    </row>
    <row r="3" spans="1:54" s="48" customFormat="1" ht="15" x14ac:dyDescent="0.25">
      <c r="A3" s="498" t="s">
        <v>47</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99"/>
    </row>
    <row r="4" spans="1:54" s="48" customFormat="1" ht="15" x14ac:dyDescent="0.25">
      <c r="A4" s="498" t="s">
        <v>15</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99"/>
    </row>
    <row r="5" spans="1:54" s="48" customFormat="1" ht="15" x14ac:dyDescent="0.25">
      <c r="A5" s="498" t="s">
        <v>48</v>
      </c>
      <c r="B5" s="427"/>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c r="AP5" s="427"/>
      <c r="AQ5" s="427"/>
      <c r="AR5" s="427"/>
      <c r="AS5" s="427"/>
      <c r="AT5" s="427"/>
      <c r="AU5" s="427"/>
      <c r="AV5" s="427"/>
      <c r="AW5" s="427"/>
      <c r="AX5" s="427"/>
      <c r="AY5" s="427"/>
      <c r="AZ5" s="427"/>
      <c r="BA5" s="427"/>
      <c r="BB5" s="499"/>
    </row>
    <row r="6" spans="1:54" s="48" customFormat="1" ht="15" x14ac:dyDescent="0.25">
      <c r="A6" s="94"/>
      <c r="F6" s="95"/>
      <c r="G6" s="96"/>
      <c r="I6" s="95"/>
      <c r="V6" s="50"/>
      <c r="BB6" s="97"/>
    </row>
    <row r="7" spans="1:54" s="48" customFormat="1" ht="12.75" customHeight="1" x14ac:dyDescent="0.25">
      <c r="A7" s="500" t="s">
        <v>236</v>
      </c>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0"/>
      <c r="AZ7" s="430"/>
      <c r="BA7" s="430"/>
      <c r="BB7" s="501"/>
    </row>
    <row r="8" spans="1:54" s="48" customFormat="1" ht="12.75" customHeight="1" x14ac:dyDescent="0.25">
      <c r="A8" s="500" t="s">
        <v>235</v>
      </c>
      <c r="B8" s="430"/>
      <c r="C8" s="430"/>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c r="AM8" s="430"/>
      <c r="AN8" s="430"/>
      <c r="AO8" s="430"/>
      <c r="AP8" s="430"/>
      <c r="AQ8" s="430"/>
      <c r="AR8" s="430"/>
      <c r="AS8" s="430"/>
      <c r="AT8" s="430"/>
      <c r="AU8" s="430"/>
      <c r="AV8" s="430"/>
      <c r="AW8" s="430"/>
      <c r="AX8" s="430"/>
      <c r="AY8" s="430"/>
      <c r="AZ8" s="430"/>
      <c r="BA8" s="430"/>
      <c r="BB8" s="501"/>
    </row>
    <row r="9" spans="1:54" s="48" customFormat="1" ht="15.75" customHeight="1" thickBot="1" x14ac:dyDescent="0.3">
      <c r="A9" s="502" t="str">
        <f>'Cuadro 3'!A9:BB9</f>
        <v>2009 - junio 2025</v>
      </c>
      <c r="B9" s="503"/>
      <c r="C9" s="503"/>
      <c r="D9" s="503"/>
      <c r="E9" s="503"/>
      <c r="F9" s="503"/>
      <c r="G9" s="503"/>
      <c r="H9" s="503"/>
      <c r="I9" s="503"/>
      <c r="J9" s="503"/>
      <c r="K9" s="503"/>
      <c r="L9" s="503"/>
      <c r="M9" s="503"/>
      <c r="N9" s="503"/>
      <c r="O9" s="503"/>
      <c r="P9" s="503"/>
      <c r="Q9" s="503"/>
      <c r="R9" s="503"/>
      <c r="S9" s="503"/>
      <c r="T9" s="503"/>
      <c r="U9" s="503"/>
      <c r="V9" s="503"/>
      <c r="W9" s="503"/>
      <c r="X9" s="503"/>
      <c r="Y9" s="503"/>
      <c r="Z9" s="503"/>
      <c r="AA9" s="503"/>
      <c r="AB9" s="503"/>
      <c r="AC9" s="503"/>
      <c r="AD9" s="503"/>
      <c r="AE9" s="503"/>
      <c r="AF9" s="503"/>
      <c r="AG9" s="503"/>
      <c r="AH9" s="503"/>
      <c r="AI9" s="503"/>
      <c r="AJ9" s="503"/>
      <c r="AK9" s="503"/>
      <c r="AL9" s="503"/>
      <c r="AM9" s="503"/>
      <c r="AN9" s="503"/>
      <c r="AO9" s="503"/>
      <c r="AP9" s="503"/>
      <c r="AQ9" s="503"/>
      <c r="AR9" s="503"/>
      <c r="AS9" s="503"/>
      <c r="AT9" s="503"/>
      <c r="AU9" s="503"/>
      <c r="AV9" s="503"/>
      <c r="AW9" s="503"/>
      <c r="AX9" s="503"/>
      <c r="AY9" s="503"/>
      <c r="AZ9" s="503"/>
      <c r="BA9" s="503"/>
      <c r="BB9" s="504"/>
    </row>
    <row r="10" spans="1:54" s="48" customFormat="1" ht="15.75" thickBot="1" x14ac:dyDescent="0.3">
      <c r="A10" s="44"/>
      <c r="B10" s="79"/>
      <c r="C10" s="79"/>
      <c r="D10" s="79"/>
      <c r="E10" s="79"/>
      <c r="F10" s="98"/>
      <c r="G10" s="79"/>
      <c r="H10" s="79"/>
      <c r="I10" s="98"/>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45"/>
    </row>
    <row r="11" spans="1:54" s="48" customFormat="1" ht="17.25" customHeight="1" x14ac:dyDescent="0.25">
      <c r="A11" s="509" t="s">
        <v>86</v>
      </c>
      <c r="B11" s="509" t="s">
        <v>77</v>
      </c>
      <c r="C11" s="511" t="s">
        <v>72</v>
      </c>
      <c r="D11" s="505" t="s">
        <v>73</v>
      </c>
      <c r="E11" s="471"/>
      <c r="F11" s="471"/>
      <c r="G11" s="471"/>
      <c r="H11" s="471"/>
      <c r="I11" s="471"/>
      <c r="J11" s="471"/>
      <c r="K11" s="471"/>
      <c r="L11" s="471"/>
      <c r="M11" s="471"/>
      <c r="N11" s="471"/>
      <c r="O11" s="472"/>
      <c r="P11" s="505" t="s">
        <v>90</v>
      </c>
      <c r="Q11" s="471"/>
      <c r="R11" s="471"/>
      <c r="S11" s="471"/>
      <c r="T11" s="471"/>
      <c r="U11" s="471"/>
      <c r="V11" s="471"/>
      <c r="W11" s="471"/>
      <c r="X11" s="471"/>
      <c r="Y11" s="471"/>
      <c r="Z11" s="471"/>
      <c r="AA11" s="471"/>
      <c r="AB11" s="472"/>
      <c r="AC11" s="506" t="s">
        <v>69</v>
      </c>
      <c r="AD11" s="507"/>
      <c r="AE11" s="507"/>
      <c r="AF11" s="507"/>
      <c r="AG11" s="507"/>
      <c r="AH11" s="507"/>
      <c r="AI11" s="507"/>
      <c r="AJ11" s="507"/>
      <c r="AK11" s="507"/>
      <c r="AL11" s="507"/>
      <c r="AM11" s="507"/>
      <c r="AN11" s="507"/>
      <c r="AO11" s="508"/>
      <c r="AP11" s="505" t="s">
        <v>70</v>
      </c>
      <c r="AQ11" s="471"/>
      <c r="AR11" s="471"/>
      <c r="AS11" s="471"/>
      <c r="AT11" s="471"/>
      <c r="AU11" s="471"/>
      <c r="AV11" s="471"/>
      <c r="AW11" s="471"/>
      <c r="AX11" s="471"/>
      <c r="AY11" s="471"/>
      <c r="AZ11" s="471"/>
      <c r="BA11" s="471"/>
      <c r="BB11" s="472"/>
    </row>
    <row r="12" spans="1:54" s="48" customFormat="1" ht="71.25" customHeight="1" thickBot="1" x14ac:dyDescent="0.3">
      <c r="A12" s="510"/>
      <c r="B12" s="510"/>
      <c r="C12" s="512"/>
      <c r="D12" s="270" t="s">
        <v>177</v>
      </c>
      <c r="E12" s="271" t="s">
        <v>178</v>
      </c>
      <c r="F12" s="283" t="s">
        <v>179</v>
      </c>
      <c r="G12" s="271" t="s">
        <v>180</v>
      </c>
      <c r="H12" s="271" t="s">
        <v>181</v>
      </c>
      <c r="I12" s="283" t="s">
        <v>182</v>
      </c>
      <c r="J12" s="271" t="s">
        <v>183</v>
      </c>
      <c r="K12" s="272" t="s">
        <v>184</v>
      </c>
      <c r="L12" s="272" t="s">
        <v>185</v>
      </c>
      <c r="M12" s="272" t="s">
        <v>186</v>
      </c>
      <c r="N12" s="272" t="s">
        <v>187</v>
      </c>
      <c r="O12" s="273" t="s">
        <v>188</v>
      </c>
      <c r="P12" s="270" t="s">
        <v>72</v>
      </c>
      <c r="Q12" s="271" t="s">
        <v>119</v>
      </c>
      <c r="R12" s="271" t="s">
        <v>120</v>
      </c>
      <c r="S12" s="271" t="s">
        <v>121</v>
      </c>
      <c r="T12" s="271" t="s">
        <v>122</v>
      </c>
      <c r="U12" s="271" t="s">
        <v>123</v>
      </c>
      <c r="V12" s="271" t="s">
        <v>75</v>
      </c>
      <c r="W12" s="271" t="s">
        <v>76</v>
      </c>
      <c r="X12" s="272" t="s">
        <v>124</v>
      </c>
      <c r="Y12" s="272" t="s">
        <v>125</v>
      </c>
      <c r="Z12" s="272" t="s">
        <v>91</v>
      </c>
      <c r="AA12" s="272" t="s">
        <v>126</v>
      </c>
      <c r="AB12" s="273" t="s">
        <v>127</v>
      </c>
      <c r="AC12" s="274" t="s">
        <v>72</v>
      </c>
      <c r="AD12" s="275" t="s">
        <v>119</v>
      </c>
      <c r="AE12" s="275" t="s">
        <v>120</v>
      </c>
      <c r="AF12" s="275" t="s">
        <v>121</v>
      </c>
      <c r="AG12" s="275" t="s">
        <v>122</v>
      </c>
      <c r="AH12" s="275" t="s">
        <v>123</v>
      </c>
      <c r="AI12" s="275" t="s">
        <v>75</v>
      </c>
      <c r="AJ12" s="275" t="s">
        <v>76</v>
      </c>
      <c r="AK12" s="275" t="s">
        <v>124</v>
      </c>
      <c r="AL12" s="275" t="s">
        <v>125</v>
      </c>
      <c r="AM12" s="275" t="s">
        <v>91</v>
      </c>
      <c r="AN12" s="275" t="s">
        <v>126</v>
      </c>
      <c r="AO12" s="276" t="s">
        <v>127</v>
      </c>
      <c r="AP12" s="270" t="s">
        <v>72</v>
      </c>
      <c r="AQ12" s="271" t="s">
        <v>119</v>
      </c>
      <c r="AR12" s="271" t="s">
        <v>120</v>
      </c>
      <c r="AS12" s="271" t="s">
        <v>121</v>
      </c>
      <c r="AT12" s="271" t="s">
        <v>122</v>
      </c>
      <c r="AU12" s="271" t="s">
        <v>123</v>
      </c>
      <c r="AV12" s="271" t="s">
        <v>75</v>
      </c>
      <c r="AW12" s="271" t="s">
        <v>76</v>
      </c>
      <c r="AX12" s="271" t="s">
        <v>124</v>
      </c>
      <c r="AY12" s="271" t="s">
        <v>125</v>
      </c>
      <c r="AZ12" s="271" t="s">
        <v>91</v>
      </c>
      <c r="BA12" s="272" t="s">
        <v>126</v>
      </c>
      <c r="BB12" s="273" t="s">
        <v>127</v>
      </c>
    </row>
    <row r="13" spans="1:54" s="48" customFormat="1" ht="15.75" thickBot="1" x14ac:dyDescent="0.3">
      <c r="A13" s="131"/>
      <c r="B13" s="154" t="s">
        <v>66</v>
      </c>
      <c r="C13" s="159"/>
      <c r="D13" s="284">
        <f t="shared" ref="D13:O13" si="0">IF($B13="Diciembre",D25/(1+AD25/100),
IF($B13="Enero",D11*(1+AD13/100),
IF($B13="Febrero",D10*(1+AD13/100),
IF($B13="Marzo",D9*(1+AD13/100),
IF($B13="Abril",D8*(1+AD13/100),
IF($B13="Mayo",D7*(1+AD13/100),
IF($B13="Junio",D6*(1+AD13/100),
IF($B13="Julio",D5*(1+AD13/100),
IF($B13="Agosto",D4*(1+AD13/100),
IF($B13="Septiembre",D3*(1+AD13/100),
IF($B13="Octubre",D2*(1+AD13/100),
IF($B13="Noviembre",D1*(1+AD13/100),"Error"))))))))))))</f>
        <v>69.382800850728955</v>
      </c>
      <c r="E13" s="285">
        <f t="shared" si="0"/>
        <v>66.006291199881019</v>
      </c>
      <c r="F13" s="285">
        <f t="shared" si="0"/>
        <v>91.980939988096807</v>
      </c>
      <c r="G13" s="285">
        <f t="shared" si="0"/>
        <v>67.202932017924539</v>
      </c>
      <c r="H13" s="285">
        <f t="shared" si="0"/>
        <v>73.282510984326734</v>
      </c>
      <c r="I13" s="285">
        <f t="shared" si="0"/>
        <v>63.520111885598872</v>
      </c>
      <c r="J13" s="285">
        <f t="shared" si="0"/>
        <v>76.144549951891875</v>
      </c>
      <c r="K13" s="285">
        <f t="shared" si="0"/>
        <v>77.82975345967337</v>
      </c>
      <c r="L13" s="285">
        <f t="shared" si="0"/>
        <v>84.694022288995441</v>
      </c>
      <c r="M13" s="285">
        <f t="shared" si="0"/>
        <v>54.216362325849069</v>
      </c>
      <c r="N13" s="285">
        <f t="shared" si="0"/>
        <v>60.203918562237888</v>
      </c>
      <c r="O13" s="286">
        <f t="shared" si="0"/>
        <v>71.010367449723617</v>
      </c>
      <c r="P13" s="141"/>
      <c r="Q13" s="132"/>
      <c r="R13" s="132"/>
      <c r="S13" s="132"/>
      <c r="T13" s="132"/>
      <c r="U13" s="132"/>
      <c r="V13" s="132"/>
      <c r="W13" s="132"/>
      <c r="X13" s="132"/>
      <c r="Y13" s="132"/>
      <c r="Z13" s="132"/>
      <c r="AA13" s="132"/>
      <c r="AB13" s="160"/>
      <c r="AC13" s="277"/>
      <c r="AD13" s="278"/>
      <c r="AE13" s="278"/>
      <c r="AF13" s="278"/>
      <c r="AG13" s="278"/>
      <c r="AH13" s="278"/>
      <c r="AI13" s="278"/>
      <c r="AJ13" s="278"/>
      <c r="AK13" s="278"/>
      <c r="AL13" s="278"/>
      <c r="AM13" s="278"/>
      <c r="AN13" s="278"/>
      <c r="AO13" s="279"/>
      <c r="AP13" s="280"/>
      <c r="AQ13" s="133"/>
      <c r="AR13" s="133"/>
      <c r="AS13" s="133"/>
      <c r="AT13" s="133"/>
      <c r="AU13" s="133"/>
      <c r="AV13" s="133"/>
      <c r="AW13" s="133"/>
      <c r="AX13" s="133"/>
      <c r="AY13" s="133"/>
      <c r="AZ13" s="133"/>
      <c r="BA13" s="133"/>
      <c r="BB13" s="282"/>
    </row>
    <row r="14" spans="1:54" x14ac:dyDescent="0.25">
      <c r="A14" s="495">
        <v>2009</v>
      </c>
      <c r="B14" s="267" t="s">
        <v>55</v>
      </c>
      <c r="C14" s="240">
        <v>69.749955868671734</v>
      </c>
      <c r="D14" s="241">
        <f t="shared" ref="D14:D77" si="1">IF($B14="Diciembre",D26/(1+AD26/100),
IF($B14="Enero",D13*(1+AD14/100),
IF($B14="Febrero",D12*(1+AD14/100),
IF($B14="Marzo",D11*(1+AD14/100),
IF($B14="Abril",D10*(1+AD14/100),
IF($B14="Mayo",D9*(1+AD14/100),
IF($B14="Junio",D8*(1+AD14/100),
IF($B14="Julio",D7*(1+AD14/100),
IF($B14="Agosto",D6*(1+AD14/100),
IF($B14="Septiembre",D5*(1+AD14/100),
IF($B14="Octubre",D4*(1+AD14/100),
IF($B14="Noviembre",D3*(1+AD14/100),"Error"))))))))))))</f>
        <v>69.929917539873244</v>
      </c>
      <c r="E14" s="242">
        <f t="shared" ref="E14:E77" si="2">IF($B14="Diciembre",E26/(1+AE26/100),
IF($B14="Enero",E13*(1+AE14/100),
IF($B14="Febrero",E12*(1+AE14/100),
IF($B14="Marzo",E11*(1+AE14/100),
IF($B14="Abril",E10*(1+AE14/100),
IF($B14="Mayo",E9*(1+AE14/100),
IF($B14="Junio",E8*(1+AE14/100),
IF($B14="Julio",E7*(1+AE14/100),
IF($B14="Agosto",E6*(1+AE14/100),
IF($B14="Septiembre",E5*(1+AE14/100),
IF($B14="Octubre",E4*(1+AE14/100),
IF($B14="Noviembre",E3*(1+AE14/100),"Error"))))))))))))</f>
        <v>66.130743918936574</v>
      </c>
      <c r="F14" s="242">
        <f t="shared" ref="F14:F77" si="3">IF($B14="Diciembre",F26/(1+AF26/100),
IF($B14="Enero",F13*(1+AF14/100),
IF($B14="Febrero",F12*(1+AF14/100),
IF($B14="Marzo",F11*(1+AF14/100),
IF($B14="Abril",F10*(1+AF14/100),
IF($B14="Mayo",F9*(1+AF14/100),
IF($B14="Junio",F8*(1+AF14/100),
IF($B14="Julio",F7*(1+AF14/100),
IF($B14="Agosto",F6*(1+AF14/100),
IF($B14="Septiembre",F5*(1+AF14/100),
IF($B14="Octubre",F4*(1+AF14/100),
IF($B14="Noviembre",F3*(1+AF14/100),"Error"))))))))))))</f>
        <v>91.730345256140168</v>
      </c>
      <c r="G14" s="242">
        <f t="shared" ref="G14:G77" si="4">IF($B14="Diciembre",G26/(1+AG26/100),
IF($B14="Enero",G13*(1+AG14/100),
IF($B14="Febrero",G12*(1+AG14/100),
IF($B14="Marzo",G11*(1+AG14/100),
IF($B14="Abril",G10*(1+AG14/100),
IF($B14="Mayo",G9*(1+AG14/100),
IF($B14="Junio",G8*(1+AG14/100),
IF($B14="Julio",G7*(1+AG14/100),
IF($B14="Agosto",G6*(1+AG14/100),
IF($B14="Septiembre",G5*(1+AG14/100),
IF($B14="Octubre",G4*(1+AG14/100),
IF($B14="Noviembre",G3*(1+AG14/100),"Error"))))))))))))</f>
        <v>67.430712914294617</v>
      </c>
      <c r="H14" s="242">
        <f t="shared" ref="H14:H77" si="5">IF($B14="Diciembre",H26/(1+AH26/100),
IF($B14="Enero",H13*(1+AH14/100),
IF($B14="Febrero",H12*(1+AH14/100),
IF($B14="Marzo",H11*(1+AH14/100),
IF($B14="Abril",H10*(1+AH14/100),
IF($B14="Mayo",H9*(1+AH14/100),
IF($B14="Junio",H8*(1+AH14/100),
IF($B14="Julio",H7*(1+AH14/100),
IF($B14="Agosto",H6*(1+AH14/100),
IF($B14="Septiembre",H5*(1+AH14/100),
IF($B14="Octubre",H4*(1+AH14/100),
IF($B14="Noviembre",H3*(1+AH14/100),"Error"))))))))))))</f>
        <v>74.030869916957712</v>
      </c>
      <c r="I14" s="242">
        <f t="shared" ref="I14:I77" si="6">IF($B14="Diciembre",I26/(1+AI26/100),
IF($B14="Enero",I13*(1+AI14/100),
IF($B14="Febrero",I12*(1+AI14/100),
IF($B14="Marzo",I11*(1+AI14/100),
IF($B14="Abril",I10*(1+AI14/100),
IF($B14="Mayo",I9*(1+AI14/100),
IF($B14="Junio",I8*(1+AI14/100),
IF($B14="Julio",I7*(1+AI14/100),
IF($B14="Agosto",I6*(1+AI14/100),
IF($B14="Septiembre",I5*(1+AI14/100),
IF($B14="Octubre",I4*(1+AI14/100),
IF($B14="Noviembre",I3*(1+AI14/100),"Error"))))))))))))</f>
        <v>63.80492108609122</v>
      </c>
      <c r="J14" s="242">
        <f t="shared" ref="J14:J77" si="7">IF($B14="Diciembre",J26/(1+AJ26/100),
IF($B14="Enero",J13*(1+AJ14/100),
IF($B14="Febrero",J12*(1+AJ14/100),
IF($B14="Marzo",J11*(1+AJ14/100),
IF($B14="Abril",J10*(1+AJ14/100),
IF($B14="Mayo",J9*(1+AJ14/100),
IF($B14="Junio",J8*(1+AJ14/100),
IF($B14="Julio",J7*(1+AJ14/100),
IF($B14="Agosto",J6*(1+AJ14/100),
IF($B14="Septiembre",J5*(1+AJ14/100),
IF($B14="Octubre",J4*(1+AJ14/100),
IF($B14="Noviembre",J3*(1+AJ14/100),"Error"))))))))))))</f>
        <v>76.285191725918907</v>
      </c>
      <c r="K14" s="242">
        <f t="shared" ref="K14:K77" si="8">IF($B14="Diciembre",K26/(1+AK26/100),
IF($B14="Enero",K13*(1+AK14/100),
IF($B14="Febrero",K12*(1+AK14/100),
IF($B14="Marzo",K11*(1+AK14/100),
IF($B14="Abril",K10*(1+AK14/100),
IF($B14="Mayo",K9*(1+AK14/100),
IF($B14="Junio",K8*(1+AK14/100),
IF($B14="Julio",K7*(1+AK14/100),
IF($B14="Agosto",K6*(1+AK14/100),
IF($B14="Septiembre",K5*(1+AK14/100),
IF($B14="Octubre",K4*(1+AK14/100),
IF($B14="Noviembre",K3*(1+AK14/100),"Error"))))))))))))</f>
        <v>77.965682467925376</v>
      </c>
      <c r="L14" s="242">
        <f t="shared" ref="L14:L77" si="9">IF($B14="Diciembre",L26/(1+AL26/100),
IF($B14="Enero",L13*(1+AL14/100),
IF($B14="Febrero",L12*(1+AL14/100),
IF($B14="Marzo",L11*(1+AL14/100),
IF($B14="Abril",L10*(1+AL14/100),
IF($B14="Mayo",L9*(1+AL14/100),
IF($B14="Junio",L8*(1+AL14/100),
IF($B14="Julio",L7*(1+AL14/100),
IF($B14="Agosto",L6*(1+AL14/100),
IF($B14="Septiembre",L5*(1+AL14/100),
IF($B14="Octubre",L4*(1+AL14/100),
IF($B14="Noviembre",L3*(1+AL14/100),"Error"))))))))))))</f>
        <v>85.004248632321406</v>
      </c>
      <c r="M14" s="242">
        <f t="shared" ref="M14:M77" si="10">IF($B14="Diciembre",M26/(1+AM26/100),
IF($B14="Enero",M13*(1+AM14/100),
IF($B14="Febrero",M12*(1+AM14/100),
IF($B14="Marzo",M11*(1+AM14/100),
IF($B14="Abril",M10*(1+AM14/100),
IF($B14="Mayo",M9*(1+AM14/100),
IF($B14="Junio",M8*(1+AM14/100),
IF($B14="Julio",M7*(1+AM14/100),
IF($B14="Agosto",M6*(1+AM14/100),
IF($B14="Septiembre",M5*(1+AM14/100),
IF($B14="Octubre",M4*(1+AM14/100),
IF($B14="Noviembre",M3*(1+AM14/100),"Error"))))))))))))</f>
        <v>54.216362325849069</v>
      </c>
      <c r="N14" s="242">
        <f t="shared" ref="N14:N77" si="11">IF($B14="Diciembre",N26/(1+AN26/100),
IF($B14="Enero",N13*(1+AN14/100),
IF($B14="Febrero",N12*(1+AN14/100),
IF($B14="Marzo",N11*(1+AN14/100),
IF($B14="Abril",N10*(1+AN14/100),
IF($B14="Mayo",N9*(1+AN14/100),
IF($B14="Junio",N8*(1+AN14/100),
IF($B14="Julio",N7*(1+AN14/100),
IF($B14="Agosto",N6*(1+AN14/100),
IF($B14="Septiembre",N5*(1+AN14/100),
IF($B14="Octubre",N4*(1+AN14/100),
IF($B14="Noviembre",N3*(1+AN14/100),"Error"))))))))))))</f>
        <v>60.899189481021907</v>
      </c>
      <c r="O14" s="243">
        <f t="shared" ref="O14:O77" si="12">IF($B14="Diciembre",O26/(1+AO26/100),
IF($B14="Enero",O13*(1+AO14/100),
IF($B14="Febrero",O12*(1+AO14/100),
IF($B14="Marzo",O11*(1+AO14/100),
IF($B14="Abril",O10*(1+AO14/100),
IF($B14="Mayo",O9*(1+AO14/100),
IF($B14="Junio",O8*(1+AO14/100),
IF($B14="Julio",O7*(1+AO14/100),
IF($B14="Agosto",O6*(1+AO14/100),
IF($B14="Septiembre",O5*(1+AO14/100),
IF($B14="Octubre",O4*(1+AO14/100),
IF($B14="Noviembre",O3*(1+AO14/100),"Error"))))))))))))</f>
        <v>72.042675896323487</v>
      </c>
      <c r="P14" s="149">
        <v>0.51849135213877817</v>
      </c>
      <c r="Q14" s="59">
        <v>0.78854800099718825</v>
      </c>
      <c r="R14" s="59">
        <v>0.18854675333701171</v>
      </c>
      <c r="S14" s="59">
        <v>-0.27244202112858584</v>
      </c>
      <c r="T14" s="59">
        <v>0.33894487863909334</v>
      </c>
      <c r="U14" s="59">
        <v>1.0211971759415026</v>
      </c>
      <c r="V14" s="59">
        <v>0.4483764150247227</v>
      </c>
      <c r="W14" s="59">
        <v>0.18470366443283326</v>
      </c>
      <c r="X14" s="59">
        <v>0.17464915692226929</v>
      </c>
      <c r="Y14" s="59">
        <v>0.36629071915771921</v>
      </c>
      <c r="Z14" s="59">
        <v>0</v>
      </c>
      <c r="AA14" s="59">
        <v>1.1548599084380999</v>
      </c>
      <c r="AB14" s="150">
        <v>1.4537432823886762</v>
      </c>
      <c r="AC14" s="241">
        <v>0.51849135213877817</v>
      </c>
      <c r="AD14" s="242">
        <v>0.78854800099718825</v>
      </c>
      <c r="AE14" s="242">
        <v>0.18854675333701171</v>
      </c>
      <c r="AF14" s="242">
        <v>-0.27244202112858584</v>
      </c>
      <c r="AG14" s="242">
        <v>0.33894487863909334</v>
      </c>
      <c r="AH14" s="242">
        <v>1.0211971759415026</v>
      </c>
      <c r="AI14" s="242">
        <v>0.4483764150247227</v>
      </c>
      <c r="AJ14" s="242">
        <v>0.18470366443283326</v>
      </c>
      <c r="AK14" s="242">
        <v>0.17464915692226929</v>
      </c>
      <c r="AL14" s="242">
        <v>0.36629071915771921</v>
      </c>
      <c r="AM14" s="242">
        <v>0</v>
      </c>
      <c r="AN14" s="242">
        <v>1.1548599084380999</v>
      </c>
      <c r="AO14" s="243">
        <v>1.4537432823886762</v>
      </c>
      <c r="AP14" s="241"/>
      <c r="AQ14" s="29"/>
      <c r="AR14" s="29"/>
      <c r="AS14" s="29"/>
      <c r="AT14" s="29"/>
      <c r="AU14" s="29"/>
      <c r="AV14" s="29"/>
      <c r="AW14" s="29"/>
      <c r="AX14" s="29"/>
      <c r="AY14" s="29"/>
      <c r="AZ14" s="29"/>
      <c r="BA14" s="29"/>
      <c r="BB14" s="243"/>
    </row>
    <row r="15" spans="1:54" x14ac:dyDescent="0.25">
      <c r="A15" s="496"/>
      <c r="B15" s="153" t="s">
        <v>56</v>
      </c>
      <c r="C15" s="156">
        <v>70.437910733148954</v>
      </c>
      <c r="D15" s="149">
        <f t="shared" si="1"/>
        <v>70.31353799980748</v>
      </c>
      <c r="E15" s="59">
        <f t="shared" si="2"/>
        <v>66.838158910899693</v>
      </c>
      <c r="F15" s="59">
        <f t="shared" si="3"/>
        <v>91.39182835186476</v>
      </c>
      <c r="G15" s="59">
        <f t="shared" si="4"/>
        <v>67.86923378994959</v>
      </c>
      <c r="H15" s="59">
        <f t="shared" si="5"/>
        <v>74.630389957963402</v>
      </c>
      <c r="I15" s="59">
        <f t="shared" si="6"/>
        <v>64.464348315759011</v>
      </c>
      <c r="J15" s="59">
        <f t="shared" si="7"/>
        <v>76.376811761239694</v>
      </c>
      <c r="K15" s="59">
        <f t="shared" si="8"/>
        <v>78.008422557291269</v>
      </c>
      <c r="L15" s="59">
        <f t="shared" si="9"/>
        <v>85.774061439978695</v>
      </c>
      <c r="M15" s="59">
        <f t="shared" si="10"/>
        <v>58.267282175711848</v>
      </c>
      <c r="N15" s="59">
        <f t="shared" si="11"/>
        <v>61.833867844253781</v>
      </c>
      <c r="O15" s="150">
        <f t="shared" si="12"/>
        <v>72.446512086260967</v>
      </c>
      <c r="P15" s="149">
        <v>0.98496521937505577</v>
      </c>
      <c r="Q15" s="59">
        <v>0.559471530970575</v>
      </c>
      <c r="R15" s="59">
        <v>1.0644510018223901</v>
      </c>
      <c r="S15" s="59">
        <v>-0.36954391786876251</v>
      </c>
      <c r="T15" s="59">
        <v>0.6564474629406547</v>
      </c>
      <c r="U15" s="59">
        <v>0.8087322168012826</v>
      </c>
      <c r="V15" s="59">
        <v>1.0300832667483635</v>
      </c>
      <c r="W15" s="59">
        <v>0.11603736446459875</v>
      </c>
      <c r="X15" s="59">
        <v>5.4802516007179905E-2</v>
      </c>
      <c r="Y15" s="59">
        <v>0.90683087218255487</v>
      </c>
      <c r="Z15" s="59">
        <v>7.4717662271697662</v>
      </c>
      <c r="AA15" s="59">
        <v>1.5340183486971697</v>
      </c>
      <c r="AB15" s="150">
        <v>0.5646846164326339</v>
      </c>
      <c r="AC15" s="149">
        <v>1.5048071940764256</v>
      </c>
      <c r="AD15" s="59">
        <v>1.3414522585805024</v>
      </c>
      <c r="AE15" s="59">
        <v>1.260285490817231</v>
      </c>
      <c r="AF15" s="59">
        <v>-0.64047142408881397</v>
      </c>
      <c r="AG15" s="59">
        <v>0.99147723472441929</v>
      </c>
      <c r="AH15" s="59">
        <v>1.8392914701366296</v>
      </c>
      <c r="AI15" s="59">
        <v>1.486515691062906</v>
      </c>
      <c r="AJ15" s="59">
        <v>0.30502748981319272</v>
      </c>
      <c r="AK15" s="59">
        <v>0.22956400306532113</v>
      </c>
      <c r="AL15" s="59">
        <v>1.2752247700527302</v>
      </c>
      <c r="AM15" s="59">
        <v>7.4717662271697662</v>
      </c>
      <c r="AN15" s="59">
        <v>2.707380716972573</v>
      </c>
      <c r="AO15" s="150">
        <v>2.0224436066383742</v>
      </c>
      <c r="AP15" s="149"/>
      <c r="AQ15" s="59"/>
      <c r="AR15" s="59"/>
      <c r="AS15" s="59"/>
      <c r="AT15" s="59"/>
      <c r="AU15" s="59"/>
      <c r="AV15" s="59"/>
      <c r="AW15" s="59"/>
      <c r="AX15" s="59"/>
      <c r="AY15" s="59"/>
      <c r="AZ15" s="59"/>
      <c r="BA15" s="59"/>
      <c r="BB15" s="150"/>
    </row>
    <row r="16" spans="1:54" x14ac:dyDescent="0.25">
      <c r="A16" s="496"/>
      <c r="B16" s="153" t="s">
        <v>57</v>
      </c>
      <c r="C16" s="156">
        <v>70.778485623494774</v>
      </c>
      <c r="D16" s="149">
        <f t="shared" si="1"/>
        <v>70.336267069110377</v>
      </c>
      <c r="E16" s="59">
        <f t="shared" si="2"/>
        <v>67.656374513837292</v>
      </c>
      <c r="F16" s="59">
        <f t="shared" si="3"/>
        <v>91.614915443361141</v>
      </c>
      <c r="G16" s="59">
        <f t="shared" si="4"/>
        <v>68.459418738847134</v>
      </c>
      <c r="H16" s="59">
        <f t="shared" si="5"/>
        <v>75.06778108056362</v>
      </c>
      <c r="I16" s="59">
        <f t="shared" si="6"/>
        <v>65.105202692080084</v>
      </c>
      <c r="J16" s="59">
        <f t="shared" si="7"/>
        <v>76.59867764975175</v>
      </c>
      <c r="K16" s="59">
        <f t="shared" si="8"/>
        <v>79.425779354423057</v>
      </c>
      <c r="L16" s="59">
        <f t="shared" si="9"/>
        <v>86.092512534613235</v>
      </c>
      <c r="M16" s="59">
        <f t="shared" si="10"/>
        <v>58.267282175711848</v>
      </c>
      <c r="N16" s="59">
        <f t="shared" si="11"/>
        <v>61.9322934108528</v>
      </c>
      <c r="O16" s="150">
        <f t="shared" si="12"/>
        <v>72.98834120576737</v>
      </c>
      <c r="P16" s="149">
        <v>0.47328122593343896</v>
      </c>
      <c r="Q16" s="59">
        <v>6.3049183864128475E-3</v>
      </c>
      <c r="R16" s="59">
        <v>1.2276966204565252</v>
      </c>
      <c r="S16" s="59">
        <v>0.24131821036754081</v>
      </c>
      <c r="T16" s="59">
        <v>0.86577872647637355</v>
      </c>
      <c r="U16" s="59">
        <v>0.5831532529183493</v>
      </c>
      <c r="V16" s="59">
        <v>0.99260923025132575</v>
      </c>
      <c r="W16" s="59">
        <v>0.29512977372260862</v>
      </c>
      <c r="X16" s="59">
        <v>1.8155792441345731</v>
      </c>
      <c r="Y16" s="59">
        <v>0.38409675503411733</v>
      </c>
      <c r="Z16" s="59">
        <v>0</v>
      </c>
      <c r="AA16" s="59">
        <v>0.15369916965805192</v>
      </c>
      <c r="AB16" s="150">
        <v>0.74590056052392695</v>
      </c>
      <c r="AC16" s="149">
        <v>1.988317972293681</v>
      </c>
      <c r="AD16" s="59">
        <v>1.3742111974302165</v>
      </c>
      <c r="AE16" s="59">
        <v>2.4998879409228758</v>
      </c>
      <c r="AF16" s="59">
        <v>-0.39793520786266884</v>
      </c>
      <c r="AG16" s="59">
        <v>1.8696903292663842</v>
      </c>
      <c r="AH16" s="59">
        <v>2.436147550428124</v>
      </c>
      <c r="AI16" s="59">
        <v>2.4954156399094534</v>
      </c>
      <c r="AJ16" s="59">
        <v>0.59640210382331205</v>
      </c>
      <c r="AK16" s="59">
        <v>2.0506629197748318</v>
      </c>
      <c r="AL16" s="59">
        <v>1.6512266247620482</v>
      </c>
      <c r="AM16" s="59">
        <v>7.4717662271697662</v>
      </c>
      <c r="AN16" s="59">
        <v>2.870867694148747</v>
      </c>
      <c r="AO16" s="150">
        <v>2.7854717938816322</v>
      </c>
      <c r="AP16" s="149"/>
      <c r="AQ16" s="59"/>
      <c r="AR16" s="59"/>
      <c r="AS16" s="59"/>
      <c r="AT16" s="59"/>
      <c r="AU16" s="59"/>
      <c r="AV16" s="59"/>
      <c r="AW16" s="59"/>
      <c r="AX16" s="59"/>
      <c r="AY16" s="59"/>
      <c r="AZ16" s="59"/>
      <c r="BA16" s="59"/>
      <c r="BB16" s="150"/>
    </row>
    <row r="17" spans="1:54" x14ac:dyDescent="0.25">
      <c r="A17" s="496"/>
      <c r="B17" s="153" t="s">
        <v>58</v>
      </c>
      <c r="C17" s="156">
        <v>71.024785689943144</v>
      </c>
      <c r="D17" s="149">
        <f t="shared" si="1"/>
        <v>70.772858093606516</v>
      </c>
      <c r="E17" s="59">
        <f t="shared" si="2"/>
        <v>67.867968509280544</v>
      </c>
      <c r="F17" s="59">
        <f t="shared" si="3"/>
        <v>91.678642336944165</v>
      </c>
      <c r="G17" s="59">
        <f t="shared" si="4"/>
        <v>68.68320592773668</v>
      </c>
      <c r="H17" s="59">
        <f t="shared" si="5"/>
        <v>75.420948829088474</v>
      </c>
      <c r="I17" s="59">
        <f t="shared" si="6"/>
        <v>65.51419425119137</v>
      </c>
      <c r="J17" s="59">
        <f t="shared" si="7"/>
        <v>76.652173049038922</v>
      </c>
      <c r="K17" s="59">
        <f t="shared" si="8"/>
        <v>80.118971669707349</v>
      </c>
      <c r="L17" s="59">
        <f t="shared" si="9"/>
        <v>86.019059856400261</v>
      </c>
      <c r="M17" s="59">
        <f t="shared" si="10"/>
        <v>58.267282175711848</v>
      </c>
      <c r="N17" s="59">
        <f t="shared" si="11"/>
        <v>62.286328253261686</v>
      </c>
      <c r="O17" s="150">
        <f t="shared" si="12"/>
        <v>73.134639950615096</v>
      </c>
      <c r="P17" s="149">
        <v>0.32571711621211169</v>
      </c>
      <c r="Q17" s="59">
        <v>0.5166162568556496</v>
      </c>
      <c r="R17" s="59">
        <v>0.31418346572670541</v>
      </c>
      <c r="S17" s="59">
        <v>6.5807481743445029E-2</v>
      </c>
      <c r="T17" s="59">
        <v>0.34518470234023135</v>
      </c>
      <c r="U17" s="59">
        <v>0.46236145467115686</v>
      </c>
      <c r="V17" s="59">
        <v>0.62697456583063327</v>
      </c>
      <c r="W17" s="59">
        <v>6.9794066333703969E-2</v>
      </c>
      <c r="X17" s="59">
        <v>0.87624264316707556</v>
      </c>
      <c r="Y17" s="59">
        <v>-8.5730461274164962E-2</v>
      </c>
      <c r="Z17" s="59">
        <v>0</v>
      </c>
      <c r="AA17" s="59">
        <v>0.56852192219245523</v>
      </c>
      <c r="AB17" s="150">
        <v>0.20003997787042097</v>
      </c>
      <c r="AC17" s="149">
        <v>2.3363051668185228</v>
      </c>
      <c r="AD17" s="59">
        <v>2.0034608373163634</v>
      </c>
      <c r="AE17" s="59">
        <v>2.8204543469378902</v>
      </c>
      <c r="AF17" s="59">
        <v>-0.32865249169203875</v>
      </c>
      <c r="AG17" s="59">
        <v>2.202692450111126</v>
      </c>
      <c r="AH17" s="59">
        <v>2.9180739251949093</v>
      </c>
      <c r="AI17" s="59">
        <v>3.1392929048737899</v>
      </c>
      <c r="AJ17" s="59">
        <v>0.66665716386500584</v>
      </c>
      <c r="AK17" s="59">
        <v>2.9413149962245742</v>
      </c>
      <c r="AL17" s="59">
        <v>1.5644995143618272</v>
      </c>
      <c r="AM17" s="59">
        <v>7.4717662271697662</v>
      </c>
      <c r="AN17" s="59">
        <v>3.4589271608143557</v>
      </c>
      <c r="AO17" s="150">
        <v>2.9914962803079312</v>
      </c>
      <c r="AP17" s="149"/>
      <c r="AQ17" s="59"/>
      <c r="AR17" s="59"/>
      <c r="AS17" s="59"/>
      <c r="AT17" s="59"/>
      <c r="AU17" s="59"/>
      <c r="AV17" s="59"/>
      <c r="AW17" s="59"/>
      <c r="AX17" s="59"/>
      <c r="AY17" s="59"/>
      <c r="AZ17" s="59"/>
      <c r="BA17" s="59"/>
      <c r="BB17" s="150"/>
    </row>
    <row r="18" spans="1:54" x14ac:dyDescent="0.25">
      <c r="A18" s="496"/>
      <c r="B18" s="153" t="s">
        <v>59</v>
      </c>
      <c r="C18" s="156">
        <v>71.013055342895598</v>
      </c>
      <c r="D18" s="149">
        <f t="shared" si="1"/>
        <v>70.653316254473751</v>
      </c>
      <c r="E18" s="59">
        <f t="shared" si="2"/>
        <v>68.292924566059767</v>
      </c>
      <c r="F18" s="59">
        <f t="shared" si="3"/>
        <v>92.006645987134704</v>
      </c>
      <c r="G18" s="59">
        <f t="shared" si="4"/>
        <v>68.904656850807413</v>
      </c>
      <c r="H18" s="59">
        <f t="shared" si="5"/>
        <v>75.610561303058162</v>
      </c>
      <c r="I18" s="59">
        <f t="shared" si="6"/>
        <v>65.738501800063673</v>
      </c>
      <c r="J18" s="59">
        <f t="shared" si="7"/>
        <v>76.132988639284562</v>
      </c>
      <c r="K18" s="59">
        <f t="shared" si="8"/>
        <v>80.102665105444615</v>
      </c>
      <c r="L18" s="59">
        <f t="shared" si="9"/>
        <v>85.963270830231494</v>
      </c>
      <c r="M18" s="59">
        <f t="shared" si="10"/>
        <v>58.267282175711848</v>
      </c>
      <c r="N18" s="59">
        <f t="shared" si="11"/>
        <v>62.291465224829949</v>
      </c>
      <c r="O18" s="150">
        <f t="shared" si="12"/>
        <v>73.152735984844369</v>
      </c>
      <c r="P18" s="149">
        <v>-3.6675442870928207E-2</v>
      </c>
      <c r="Q18" s="59">
        <v>-0.25721340191105696</v>
      </c>
      <c r="R18" s="59">
        <v>0.62688135360659936</v>
      </c>
      <c r="S18" s="59">
        <v>0.355198591192951</v>
      </c>
      <c r="T18" s="59">
        <v>0.32641104047850794</v>
      </c>
      <c r="U18" s="59">
        <v>0.24456667195362186</v>
      </c>
      <c r="V18" s="59">
        <v>0.34146775651630124</v>
      </c>
      <c r="W18" s="59">
        <v>-0.69862107262837458</v>
      </c>
      <c r="X18" s="59">
        <v>-1.9133348516341589E-2</v>
      </c>
      <c r="Y18" s="59">
        <v>-6.6237973811571815E-2</v>
      </c>
      <c r="Z18" s="59">
        <v>0</v>
      </c>
      <c r="AA18" s="59">
        <v>7.1570494816109035E-3</v>
      </c>
      <c r="AB18" s="150">
        <v>2.8870366570349002E-2</v>
      </c>
      <c r="AC18" s="149">
        <v>2.3197893168464505</v>
      </c>
      <c r="AD18" s="59">
        <v>1.83116764985923</v>
      </c>
      <c r="AE18" s="59">
        <v>3.4642657913536441</v>
      </c>
      <c r="AF18" s="59">
        <v>2.7947093214346377E-2</v>
      </c>
      <c r="AG18" s="59">
        <v>2.5322181365970442</v>
      </c>
      <c r="AH18" s="59">
        <v>3.1768157060411655</v>
      </c>
      <c r="AI18" s="59">
        <v>3.4924212955735423</v>
      </c>
      <c r="AJ18" s="59">
        <v>-1.5183375060481424E-2</v>
      </c>
      <c r="AK18" s="59">
        <v>2.9203634146790933</v>
      </c>
      <c r="AL18" s="59">
        <v>1.4986282466371537</v>
      </c>
      <c r="AM18" s="59">
        <v>7.4717662271697662</v>
      </c>
      <c r="AN18" s="59">
        <v>3.4674597807682339</v>
      </c>
      <c r="AO18" s="150">
        <v>3.0169799313284624</v>
      </c>
      <c r="AP18" s="149"/>
      <c r="AQ18" s="59"/>
      <c r="AR18" s="59"/>
      <c r="AS18" s="59"/>
      <c r="AT18" s="59"/>
      <c r="AU18" s="59"/>
      <c r="AV18" s="59"/>
      <c r="AW18" s="59"/>
      <c r="AX18" s="59"/>
      <c r="AY18" s="59"/>
      <c r="AZ18" s="59"/>
      <c r="BA18" s="59"/>
      <c r="BB18" s="150"/>
    </row>
    <row r="19" spans="1:54" x14ac:dyDescent="0.25">
      <c r="A19" s="496"/>
      <c r="B19" s="153" t="s">
        <v>60</v>
      </c>
      <c r="C19" s="156">
        <v>71.063244587651894</v>
      </c>
      <c r="D19" s="149">
        <f t="shared" si="1"/>
        <v>70.190177288681838</v>
      </c>
      <c r="E19" s="59">
        <f t="shared" si="2"/>
        <v>68.517356755173992</v>
      </c>
      <c r="F19" s="59">
        <f t="shared" si="3"/>
        <v>92.028853764708671</v>
      </c>
      <c r="G19" s="59">
        <f t="shared" si="4"/>
        <v>69.141028043078734</v>
      </c>
      <c r="H19" s="59">
        <f t="shared" si="5"/>
        <v>75.694450083045922</v>
      </c>
      <c r="I19" s="59">
        <f t="shared" si="6"/>
        <v>65.98162886406999</v>
      </c>
      <c r="J19" s="59">
        <f t="shared" si="7"/>
        <v>76.166547041641024</v>
      </c>
      <c r="K19" s="59">
        <f t="shared" si="8"/>
        <v>80.133700900001202</v>
      </c>
      <c r="L19" s="59">
        <f t="shared" si="9"/>
        <v>86.933762748187618</v>
      </c>
      <c r="M19" s="59">
        <f t="shared" si="10"/>
        <v>58.267282175711848</v>
      </c>
      <c r="N19" s="59">
        <f t="shared" si="11"/>
        <v>62.454883227716998</v>
      </c>
      <c r="O19" s="150">
        <f t="shared" si="12"/>
        <v>73.265712106665859</v>
      </c>
      <c r="P19" s="149">
        <v>8.1126612241852303E-2</v>
      </c>
      <c r="Q19" s="59">
        <v>-0.58266282351422871</v>
      </c>
      <c r="R19" s="59">
        <v>0.33075811072156341</v>
      </c>
      <c r="S19" s="59">
        <v>1.7346817943244667E-2</v>
      </c>
      <c r="T19" s="59">
        <v>0.34385732654875462</v>
      </c>
      <c r="U19" s="59">
        <v>0.10962413223496993</v>
      </c>
      <c r="V19" s="59">
        <v>0.37026869809218588</v>
      </c>
      <c r="W19" s="59">
        <v>4.3028404049681133E-2</v>
      </c>
      <c r="X19" s="59">
        <v>4.2060515242697043E-2</v>
      </c>
      <c r="Y19" s="59">
        <v>1.1074593452460242</v>
      </c>
      <c r="Z19" s="59">
        <v>0</v>
      </c>
      <c r="AA19" s="59">
        <v>0.26153103061546668</v>
      </c>
      <c r="AB19" s="150">
        <v>0.16317553883686095</v>
      </c>
      <c r="AC19" s="149">
        <v>2.3904653981866373</v>
      </c>
      <c r="AD19" s="59">
        <v>1.1636550096757801</v>
      </c>
      <c r="AE19" s="59">
        <v>3.8042821519678141</v>
      </c>
      <c r="AF19" s="59">
        <v>5.2090983869118569E-2</v>
      </c>
      <c r="AG19" s="59">
        <v>2.8839456359393001</v>
      </c>
      <c r="AH19" s="59">
        <v>3.2912888304755814</v>
      </c>
      <c r="AI19" s="59">
        <v>3.8751773342344928</v>
      </c>
      <c r="AJ19" s="59">
        <v>2.888859381667877E-2</v>
      </c>
      <c r="AK19" s="59">
        <v>2.9602399312771954</v>
      </c>
      <c r="AL19" s="59">
        <v>2.6445083119912094</v>
      </c>
      <c r="AM19" s="59">
        <v>7.4717662271697662</v>
      </c>
      <c r="AN19" s="59">
        <v>3.7389005885922511</v>
      </c>
      <c r="AO19" s="150">
        <v>3.1760779981022749</v>
      </c>
      <c r="AP19" s="149"/>
      <c r="AQ19" s="59"/>
      <c r="AR19" s="59"/>
      <c r="AS19" s="59"/>
      <c r="AT19" s="59"/>
      <c r="AU19" s="59"/>
      <c r="AV19" s="59"/>
      <c r="AW19" s="59"/>
      <c r="AX19" s="59"/>
      <c r="AY19" s="59"/>
      <c r="AZ19" s="59"/>
      <c r="BA19" s="59"/>
      <c r="BB19" s="150"/>
    </row>
    <row r="20" spans="1:54" x14ac:dyDescent="0.25">
      <c r="A20" s="496"/>
      <c r="B20" s="153" t="s">
        <v>61</v>
      </c>
      <c r="C20" s="156">
        <v>71.011102800190372</v>
      </c>
      <c r="D20" s="149">
        <f t="shared" si="1"/>
        <v>69.61372277118474</v>
      </c>
      <c r="E20" s="59">
        <f t="shared" si="2"/>
        <v>68.22380500461415</v>
      </c>
      <c r="F20" s="59">
        <f t="shared" si="3"/>
        <v>92.060960035867154</v>
      </c>
      <c r="G20" s="59">
        <f t="shared" si="4"/>
        <v>69.267385559118068</v>
      </c>
      <c r="H20" s="59">
        <f t="shared" si="5"/>
        <v>75.895709416504332</v>
      </c>
      <c r="I20" s="59">
        <f t="shared" si="6"/>
        <v>66.159346038208611</v>
      </c>
      <c r="J20" s="59">
        <f t="shared" si="7"/>
        <v>76.298077544534905</v>
      </c>
      <c r="K20" s="59">
        <f t="shared" si="8"/>
        <v>80.069054451780005</v>
      </c>
      <c r="L20" s="59">
        <f t="shared" si="9"/>
        <v>86.981444415388864</v>
      </c>
      <c r="M20" s="59">
        <f t="shared" si="10"/>
        <v>58.267282175711848</v>
      </c>
      <c r="N20" s="59">
        <f t="shared" si="11"/>
        <v>62.444787168412745</v>
      </c>
      <c r="O20" s="150">
        <f t="shared" si="12"/>
        <v>73.183418812242451</v>
      </c>
      <c r="P20" s="149">
        <v>-3.8221050268116792E-2</v>
      </c>
      <c r="Q20" s="59">
        <v>-0.65798528799746792</v>
      </c>
      <c r="R20" s="59">
        <v>-0.42557757122580187</v>
      </c>
      <c r="S20" s="59">
        <v>3.4730391901969054E-2</v>
      </c>
      <c r="T20" s="59">
        <v>0.18116015296078899</v>
      </c>
      <c r="U20" s="59">
        <v>0.27496115693437684</v>
      </c>
      <c r="V20" s="59">
        <v>0.27183453309960348</v>
      </c>
      <c r="W20" s="59">
        <v>0.17185620242880933</v>
      </c>
      <c r="X20" s="59">
        <v>-7.8061214689532352E-2</v>
      </c>
      <c r="Y20" s="59">
        <v>0.16246469688105314</v>
      </c>
      <c r="Z20" s="59">
        <v>0</v>
      </c>
      <c r="AA20" s="59">
        <v>-1.5990421900363757E-2</v>
      </c>
      <c r="AB20" s="150">
        <v>-0.11506279739186537</v>
      </c>
      <c r="AC20" s="149">
        <v>2.3170916199921874</v>
      </c>
      <c r="AD20" s="59">
        <v>0.33282300170122486</v>
      </c>
      <c r="AE20" s="59">
        <v>3.3595491648182847</v>
      </c>
      <c r="AF20" s="59">
        <v>8.6996336176499517E-2</v>
      </c>
      <c r="AG20" s="59">
        <v>3.0719694501467423</v>
      </c>
      <c r="AH20" s="59">
        <v>3.5659237068670939</v>
      </c>
      <c r="AI20" s="59">
        <v>4.1549582868541659</v>
      </c>
      <c r="AJ20" s="59">
        <v>0.20162650214627045</v>
      </c>
      <c r="AK20" s="59">
        <v>2.877178575757529</v>
      </c>
      <c r="AL20" s="59">
        <v>2.700807051751807</v>
      </c>
      <c r="AM20" s="59">
        <v>7.4717662271697662</v>
      </c>
      <c r="AN20" s="59">
        <v>3.7221308175451666</v>
      </c>
      <c r="AO20" s="150">
        <v>3.0601888717973358</v>
      </c>
      <c r="AP20" s="149"/>
      <c r="AQ20" s="59"/>
      <c r="AR20" s="59"/>
      <c r="AS20" s="59"/>
      <c r="AT20" s="59"/>
      <c r="AU20" s="59"/>
      <c r="AV20" s="59"/>
      <c r="AW20" s="59"/>
      <c r="AX20" s="59"/>
      <c r="AY20" s="59"/>
      <c r="AZ20" s="59"/>
      <c r="BA20" s="59"/>
      <c r="BB20" s="150"/>
    </row>
    <row r="21" spans="1:54" x14ac:dyDescent="0.25">
      <c r="A21" s="496"/>
      <c r="B21" s="153" t="s">
        <v>62</v>
      </c>
      <c r="C21" s="156">
        <v>70.976788991971546</v>
      </c>
      <c r="D21" s="149">
        <f t="shared" si="1"/>
        <v>69.267439467267423</v>
      </c>
      <c r="E21" s="59">
        <f t="shared" si="2"/>
        <v>68.633872994841866</v>
      </c>
      <c r="F21" s="59">
        <f t="shared" si="3"/>
        <v>92.03177353972373</v>
      </c>
      <c r="G21" s="59">
        <f t="shared" si="4"/>
        <v>69.505707808111509</v>
      </c>
      <c r="H21" s="59">
        <f t="shared" si="5"/>
        <v>75.927964372743347</v>
      </c>
      <c r="I21" s="59">
        <f t="shared" si="6"/>
        <v>66.175984125227032</v>
      </c>
      <c r="J21" s="59">
        <f t="shared" si="7"/>
        <v>76.119130431091946</v>
      </c>
      <c r="K21" s="59">
        <f t="shared" si="8"/>
        <v>80.038766757488631</v>
      </c>
      <c r="L21" s="59">
        <f t="shared" si="9"/>
        <v>86.973647415168116</v>
      </c>
      <c r="M21" s="59">
        <f t="shared" si="10"/>
        <v>58.295388013880483</v>
      </c>
      <c r="N21" s="59">
        <f t="shared" si="11"/>
        <v>62.369195178089768</v>
      </c>
      <c r="O21" s="150">
        <f t="shared" si="12"/>
        <v>73.173625474612919</v>
      </c>
      <c r="P21" s="149">
        <v>-5.4706497560123309E-2</v>
      </c>
      <c r="Q21" s="59">
        <v>-0.52000995402546557</v>
      </c>
      <c r="R21" s="59">
        <v>0.60160256913251264</v>
      </c>
      <c r="S21" s="59">
        <v>-2.9204420100848859E-2</v>
      </c>
      <c r="T21" s="59">
        <v>0.34578283806262422</v>
      </c>
      <c r="U21" s="59">
        <v>4.1946332514736208E-2</v>
      </c>
      <c r="V21" s="59">
        <v>1.9546323027744048E-2</v>
      </c>
      <c r="W21" s="59">
        <v>-0.23354333099287233</v>
      </c>
      <c r="X21" s="59">
        <v>-3.1187825356985027E-2</v>
      </c>
      <c r="Y21" s="59">
        <v>-1.8245713036526886E-2</v>
      </c>
      <c r="Z21" s="59">
        <v>4.7852436984373067E-2</v>
      </c>
      <c r="AA21" s="59">
        <v>-0.12596976987504885</v>
      </c>
      <c r="AB21" s="150">
        <v>-1.3294174713408454E-2</v>
      </c>
      <c r="AC21" s="149">
        <v>2.2687698690747671</v>
      </c>
      <c r="AD21" s="59">
        <v>-0.16626798291081751</v>
      </c>
      <c r="AE21" s="59">
        <v>3.9808050826609378</v>
      </c>
      <c r="AF21" s="59">
        <v>5.5265310001736428E-2</v>
      </c>
      <c r="AG21" s="59">
        <v>3.42660018103492</v>
      </c>
      <c r="AH21" s="59">
        <v>3.6099382415845618</v>
      </c>
      <c r="AI21" s="59">
        <v>4.1811517026472469</v>
      </c>
      <c r="AJ21" s="59">
        <v>-3.3383243864448547E-2</v>
      </c>
      <c r="AK21" s="59">
        <v>2.8382632600267019</v>
      </c>
      <c r="AL21" s="59">
        <v>2.6916009708383797</v>
      </c>
      <c r="AM21" s="59">
        <v>7.5236063672361704</v>
      </c>
      <c r="AN21" s="59">
        <v>3.5965709003035231</v>
      </c>
      <c r="AO21" s="150">
        <v>3.0463974523451496</v>
      </c>
      <c r="AP21" s="149"/>
      <c r="AQ21" s="59"/>
      <c r="AR21" s="59"/>
      <c r="AS21" s="59"/>
      <c r="AT21" s="59"/>
      <c r="AU21" s="59"/>
      <c r="AV21" s="59"/>
      <c r="AW21" s="59"/>
      <c r="AX21" s="59"/>
      <c r="AY21" s="59"/>
      <c r="AZ21" s="59"/>
      <c r="BA21" s="59"/>
      <c r="BB21" s="150"/>
    </row>
    <row r="22" spans="1:54" x14ac:dyDescent="0.25">
      <c r="A22" s="496"/>
      <c r="B22" s="153" t="s">
        <v>63</v>
      </c>
      <c r="C22" s="156">
        <v>70.906846175593316</v>
      </c>
      <c r="D22" s="149">
        <f t="shared" si="1"/>
        <v>68.870692440908584</v>
      </c>
      <c r="E22" s="59">
        <f t="shared" si="2"/>
        <v>69.080340567674796</v>
      </c>
      <c r="F22" s="59">
        <f t="shared" si="3"/>
        <v>91.983399734530536</v>
      </c>
      <c r="G22" s="59">
        <f t="shared" si="4"/>
        <v>69.605462147208456</v>
      </c>
      <c r="H22" s="59">
        <f t="shared" si="5"/>
        <v>75.918102518774361</v>
      </c>
      <c r="I22" s="59">
        <f t="shared" si="6"/>
        <v>66.283666542129325</v>
      </c>
      <c r="J22" s="59">
        <f t="shared" si="7"/>
        <v>75.933298789505741</v>
      </c>
      <c r="K22" s="59">
        <f t="shared" si="8"/>
        <v>80.039871575741913</v>
      </c>
      <c r="L22" s="59">
        <f t="shared" si="9"/>
        <v>86.818036622672835</v>
      </c>
      <c r="M22" s="59">
        <f t="shared" si="10"/>
        <v>58.301873976534779</v>
      </c>
      <c r="N22" s="59">
        <f t="shared" si="11"/>
        <v>62.48595690429341</v>
      </c>
      <c r="O22" s="150">
        <f t="shared" si="12"/>
        <v>73.083135294537385</v>
      </c>
      <c r="P22" s="149">
        <v>-0.10166231283008911</v>
      </c>
      <c r="Q22" s="59">
        <v>-0.56865126765623508</v>
      </c>
      <c r="R22" s="59">
        <v>0.65359161442572211</v>
      </c>
      <c r="S22" s="59">
        <v>-5.0007680939870944E-2</v>
      </c>
      <c r="T22" s="59">
        <v>0.13746096168680638</v>
      </c>
      <c r="U22" s="59">
        <v>-1.3686883826709092E-2</v>
      </c>
      <c r="V22" s="59">
        <v>0.1565193724493362</v>
      </c>
      <c r="W22" s="59">
        <v>-0.24921781971611451</v>
      </c>
      <c r="X22" s="59">
        <v>3.9808534620837388E-4</v>
      </c>
      <c r="Y22" s="59">
        <v>-0.17978293528669154</v>
      </c>
      <c r="Z22" s="59">
        <v>1.1963109246093267E-2</v>
      </c>
      <c r="AA22" s="59">
        <v>0.19220498823635462</v>
      </c>
      <c r="AB22" s="150">
        <v>-0.12555283971227771</v>
      </c>
      <c r="AC22" s="149">
        <v>2.1702266447734559</v>
      </c>
      <c r="AD22" s="59">
        <v>-0.73809128997564011</v>
      </c>
      <c r="AE22" s="59">
        <v>4.6572066266909369</v>
      </c>
      <c r="AF22" s="59">
        <v>2.6741914510021534E-3</v>
      </c>
      <c r="AG22" s="59">
        <v>3.5750376615161965</v>
      </c>
      <c r="AH22" s="59">
        <v>3.5964809325533684</v>
      </c>
      <c r="AI22" s="59">
        <v>4.3506766195684277</v>
      </c>
      <c r="AJ22" s="59">
        <v>-0.2774343830511839</v>
      </c>
      <c r="AK22" s="59">
        <v>2.8396827920233516</v>
      </c>
      <c r="AL22" s="59">
        <v>2.5078680599556051</v>
      </c>
      <c r="AM22" s="59">
        <v>7.5355694764822641</v>
      </c>
      <c r="AN22" s="59">
        <v>3.7905146318613507</v>
      </c>
      <c r="AO22" s="150">
        <v>2.9189651022173884</v>
      </c>
      <c r="AP22" s="149"/>
      <c r="AQ22" s="59"/>
      <c r="AR22" s="59"/>
      <c r="AS22" s="59"/>
      <c r="AT22" s="59"/>
      <c r="AU22" s="59"/>
      <c r="AV22" s="59"/>
      <c r="AW22" s="59"/>
      <c r="AX22" s="59"/>
      <c r="AY22" s="59"/>
      <c r="AZ22" s="59"/>
      <c r="BA22" s="59"/>
      <c r="BB22" s="150"/>
    </row>
    <row r="23" spans="1:54" x14ac:dyDescent="0.25">
      <c r="A23" s="496"/>
      <c r="B23" s="153" t="s">
        <v>64</v>
      </c>
      <c r="C23" s="156">
        <v>70.826007773966026</v>
      </c>
      <c r="D23" s="149">
        <f t="shared" si="1"/>
        <v>68.406678024134919</v>
      </c>
      <c r="E23" s="59">
        <f t="shared" si="2"/>
        <v>69.108937271731904</v>
      </c>
      <c r="F23" s="59">
        <f t="shared" si="3"/>
        <v>91.81258143189541</v>
      </c>
      <c r="G23" s="59">
        <f t="shared" si="4"/>
        <v>69.793982685636649</v>
      </c>
      <c r="H23" s="59">
        <f t="shared" si="5"/>
        <v>75.814447317632087</v>
      </c>
      <c r="I23" s="59">
        <f t="shared" si="6"/>
        <v>66.303986048673693</v>
      </c>
      <c r="J23" s="59">
        <f t="shared" si="7"/>
        <v>75.773322117859109</v>
      </c>
      <c r="K23" s="59">
        <f t="shared" si="8"/>
        <v>80.047371942650926</v>
      </c>
      <c r="L23" s="59">
        <f t="shared" si="9"/>
        <v>86.570086566176585</v>
      </c>
      <c r="M23" s="59">
        <f t="shared" si="10"/>
        <v>58.301873976534779</v>
      </c>
      <c r="N23" s="59">
        <f t="shared" si="11"/>
        <v>62.499190261593426</v>
      </c>
      <c r="O23" s="150">
        <f t="shared" si="12"/>
        <v>73.1089625862611</v>
      </c>
      <c r="P23" s="149">
        <v>-0.11302013217701444</v>
      </c>
      <c r="Q23" s="59">
        <v>-0.63934682659102782</v>
      </c>
      <c r="R23" s="59">
        <v>4.0281456397928905E-2</v>
      </c>
      <c r="S23" s="59">
        <v>-0.19461488526443566</v>
      </c>
      <c r="T23" s="59">
        <v>0.27412786833720559</v>
      </c>
      <c r="U23" s="59">
        <v>-0.1379537762534426</v>
      </c>
      <c r="V23" s="59">
        <v>2.4872167362208604E-2</v>
      </c>
      <c r="W23" s="59">
        <v>-0.22079543220634198</v>
      </c>
      <c r="X23" s="59">
        <v>1.4613210623317545E-2</v>
      </c>
      <c r="Y23" s="59">
        <v>-0.30023535394634332</v>
      </c>
      <c r="Z23" s="59">
        <v>0</v>
      </c>
      <c r="AA23" s="59">
        <v>1.5667963037883328E-2</v>
      </c>
      <c r="AB23" s="150">
        <v>3.3837625643878586E-2</v>
      </c>
      <c r="AC23" s="149">
        <v>2.0562201616376812</v>
      </c>
      <c r="AD23" s="59">
        <v>-1.4068656996048456</v>
      </c>
      <c r="AE23" s="59">
        <v>4.7005308364553064</v>
      </c>
      <c r="AF23" s="59">
        <v>-0.18303635103445343</v>
      </c>
      <c r="AG23" s="59">
        <v>3.855561937418174</v>
      </c>
      <c r="AH23" s="59">
        <v>3.4550349043673885</v>
      </c>
      <c r="AI23" s="59">
        <v>4.3826657108045532</v>
      </c>
      <c r="AJ23" s="59">
        <v>-0.48753040666378256</v>
      </c>
      <c r="AK23" s="59">
        <v>2.8493196809708459</v>
      </c>
      <c r="AL23" s="59">
        <v>2.2151082525985073</v>
      </c>
      <c r="AM23" s="59">
        <v>7.5355694764822641</v>
      </c>
      <c r="AN23" s="59">
        <v>3.8124955221689207</v>
      </c>
      <c r="AO23" s="150">
        <v>2.9553362585024079</v>
      </c>
      <c r="AP23" s="149"/>
      <c r="AQ23" s="59"/>
      <c r="AR23" s="59"/>
      <c r="AS23" s="59"/>
      <c r="AT23" s="59"/>
      <c r="AU23" s="59"/>
      <c r="AV23" s="59"/>
      <c r="AW23" s="59"/>
      <c r="AX23" s="59"/>
      <c r="AY23" s="59"/>
      <c r="AZ23" s="59"/>
      <c r="BA23" s="59"/>
      <c r="BB23" s="150"/>
    </row>
    <row r="24" spans="1:54" x14ac:dyDescent="0.25">
      <c r="A24" s="496"/>
      <c r="B24" s="153" t="s">
        <v>65</v>
      </c>
      <c r="C24" s="156">
        <v>70.756833739573864</v>
      </c>
      <c r="D24" s="149">
        <f t="shared" si="1"/>
        <v>68.156827749036793</v>
      </c>
      <c r="E24" s="59">
        <f t="shared" si="2"/>
        <v>69.476056080659305</v>
      </c>
      <c r="F24" s="59">
        <f t="shared" si="3"/>
        <v>91.742204379080576</v>
      </c>
      <c r="G24" s="59">
        <f t="shared" si="4"/>
        <v>69.743385012638043</v>
      </c>
      <c r="H24" s="59">
        <f t="shared" si="5"/>
        <v>75.926273198031737</v>
      </c>
      <c r="I24" s="59">
        <f t="shared" si="6"/>
        <v>66.231769011487543</v>
      </c>
      <c r="J24" s="59">
        <f t="shared" si="7"/>
        <v>75.80005047181244</v>
      </c>
      <c r="K24" s="59">
        <f t="shared" si="8"/>
        <v>79.87625553691791</v>
      </c>
      <c r="L24" s="59">
        <f t="shared" si="9"/>
        <v>86.098013181016185</v>
      </c>
      <c r="M24" s="59">
        <f t="shared" si="10"/>
        <v>58.301873976534779</v>
      </c>
      <c r="N24" s="59">
        <f t="shared" si="11"/>
        <v>62.52556994708987</v>
      </c>
      <c r="O24" s="150">
        <f t="shared" si="12"/>
        <v>73.135873535768539</v>
      </c>
      <c r="P24" s="149">
        <v>-0.10454201936291291</v>
      </c>
      <c r="Q24" s="59">
        <v>-0.38240559280872927</v>
      </c>
      <c r="R24" s="59">
        <v>0.53834164858156741</v>
      </c>
      <c r="S24" s="59">
        <v>-8.1424298483841237E-2</v>
      </c>
      <c r="T24" s="59">
        <v>-7.8904816004951472E-2</v>
      </c>
      <c r="U24" s="59">
        <v>0.14243527826292265</v>
      </c>
      <c r="V24" s="59">
        <v>-0.10478326576939717</v>
      </c>
      <c r="W24" s="59">
        <v>3.1173466809347003E-2</v>
      </c>
      <c r="X24" s="59">
        <v>-0.2148359240914901</v>
      </c>
      <c r="Y24" s="59">
        <v>-0.57450369617610075</v>
      </c>
      <c r="Z24" s="59">
        <v>0</v>
      </c>
      <c r="AA24" s="59">
        <v>4.4023517835163846E-2</v>
      </c>
      <c r="AB24" s="150">
        <v>3.8419055448197917E-2</v>
      </c>
      <c r="AC24" s="149">
        <v>1.9585526005732086</v>
      </c>
      <c r="AD24" s="59">
        <v>-1.7669697484967952</v>
      </c>
      <c r="AE24" s="59">
        <v>5.2567184395667592</v>
      </c>
      <c r="AF24" s="59">
        <v>-0.25954899900689055</v>
      </c>
      <c r="AG24" s="59">
        <v>3.780271066202757</v>
      </c>
      <c r="AH24" s="59">
        <v>3.6076304949081677</v>
      </c>
      <c r="AI24" s="59">
        <v>4.2689741018914207</v>
      </c>
      <c r="AJ24" s="59">
        <v>-0.45242828317600142</v>
      </c>
      <c r="AK24" s="59">
        <v>2.6294597968949112</v>
      </c>
      <c r="AL24" s="59">
        <v>1.6577213527892254</v>
      </c>
      <c r="AM24" s="59">
        <v>7.5355694764822641</v>
      </c>
      <c r="AN24" s="59">
        <v>3.8563127455763415</v>
      </c>
      <c r="AO24" s="150">
        <v>2.9932334705207788</v>
      </c>
      <c r="AP24" s="149"/>
      <c r="AQ24" s="59"/>
      <c r="AR24" s="59"/>
      <c r="AS24" s="59"/>
      <c r="AT24" s="59"/>
      <c r="AU24" s="59"/>
      <c r="AV24" s="59"/>
      <c r="AW24" s="59"/>
      <c r="AX24" s="59"/>
      <c r="AY24" s="59"/>
      <c r="AZ24" s="59"/>
      <c r="BA24" s="59"/>
      <c r="BB24" s="150"/>
    </row>
    <row r="25" spans="1:54" x14ac:dyDescent="0.25">
      <c r="A25" s="497"/>
      <c r="B25" s="154" t="s">
        <v>66</v>
      </c>
      <c r="C25" s="157">
        <v>70.699128431193159</v>
      </c>
      <c r="D25" s="151">
        <f t="shared" si="1"/>
        <v>67.761470464280592</v>
      </c>
      <c r="E25" s="40">
        <f t="shared" si="2"/>
        <v>69.681494258418439</v>
      </c>
      <c r="F25" s="40">
        <f t="shared" si="3"/>
        <v>91.624263169889133</v>
      </c>
      <c r="G25" s="40">
        <f t="shared" si="4"/>
        <v>69.715202869814064</v>
      </c>
      <c r="H25" s="40">
        <f t="shared" si="5"/>
        <v>76.074040878158073</v>
      </c>
      <c r="I25" s="40">
        <f t="shared" si="6"/>
        <v>66.200717091049569</v>
      </c>
      <c r="J25" s="40">
        <f t="shared" si="7"/>
        <v>75.87695081744252</v>
      </c>
      <c r="K25" s="40">
        <f t="shared" si="8"/>
        <v>78.376244024998272</v>
      </c>
      <c r="L25" s="40">
        <f t="shared" si="9"/>
        <v>86.753571305437447</v>
      </c>
      <c r="M25" s="40">
        <f t="shared" si="10"/>
        <v>58.301873976534779</v>
      </c>
      <c r="N25" s="40">
        <f t="shared" si="11"/>
        <v>62.734228740262012</v>
      </c>
      <c r="O25" s="152">
        <f t="shared" si="12"/>
        <v>73.403243162804941</v>
      </c>
      <c r="P25" s="151">
        <v>-0.10345732436471633</v>
      </c>
      <c r="Q25" s="40">
        <v>-0.72212698004278286</v>
      </c>
      <c r="R25" s="40">
        <v>0.28596632037433306</v>
      </c>
      <c r="S25" s="40">
        <v>-0.12482462994623336</v>
      </c>
      <c r="T25" s="40">
        <v>-1.8210013452454654E-2</v>
      </c>
      <c r="U25" s="40">
        <v>0.19779761141463501</v>
      </c>
      <c r="V25" s="40">
        <v>-4.6812992525905539E-2</v>
      </c>
      <c r="W25" s="40">
        <v>0.11516228312106062</v>
      </c>
      <c r="X25" s="40">
        <v>-1.9001674334563465</v>
      </c>
      <c r="Y25" s="40">
        <v>0.75990312579325592</v>
      </c>
      <c r="Z25" s="40">
        <v>0</v>
      </c>
      <c r="AA25" s="40">
        <v>0.33488292128757868</v>
      </c>
      <c r="AB25" s="152">
        <v>0.36402670969910511</v>
      </c>
      <c r="AC25" s="151">
        <v>1.8769982045793205</v>
      </c>
      <c r="AD25" s="40">
        <v>-2.336790049650082</v>
      </c>
      <c r="AE25" s="40">
        <v>5.567958738066543</v>
      </c>
      <c r="AF25" s="40">
        <v>-0.38777253010659907</v>
      </c>
      <c r="AG25" s="40">
        <v>3.7383351833807614</v>
      </c>
      <c r="AH25" s="40">
        <v>3.8092716206577264</v>
      </c>
      <c r="AI25" s="40">
        <v>4.2200889228257799</v>
      </c>
      <c r="AJ25" s="40">
        <v>-0.35143570303904875</v>
      </c>
      <c r="AK25" s="40">
        <v>0.702161501267065</v>
      </c>
      <c r="AL25" s="40">
        <v>2.431752514261694</v>
      </c>
      <c r="AM25" s="40">
        <v>7.5355694764822641</v>
      </c>
      <c r="AN25" s="40">
        <v>4.202899476399252</v>
      </c>
      <c r="AO25" s="152">
        <v>3.3697554301145094</v>
      </c>
      <c r="AP25" s="151"/>
      <c r="AQ25" s="40"/>
      <c r="AR25" s="40"/>
      <c r="AS25" s="40"/>
      <c r="AT25" s="40"/>
      <c r="AU25" s="40"/>
      <c r="AV25" s="40"/>
      <c r="AW25" s="40"/>
      <c r="AX25" s="40"/>
      <c r="AY25" s="40"/>
      <c r="AZ25" s="40"/>
      <c r="BA25" s="40"/>
      <c r="BB25" s="152"/>
    </row>
    <row r="26" spans="1:54" x14ac:dyDescent="0.25">
      <c r="A26" s="519">
        <v>2010</v>
      </c>
      <c r="B26" s="267" t="s">
        <v>55</v>
      </c>
      <c r="C26" s="240">
        <v>71.201034048840128</v>
      </c>
      <c r="D26" s="241">
        <f t="shared" si="1"/>
        <v>68.02601704652281</v>
      </c>
      <c r="E26" s="242">
        <f t="shared" si="2"/>
        <v>70.368009723351804</v>
      </c>
      <c r="F26" s="242">
        <f t="shared" si="3"/>
        <v>91.527465342420527</v>
      </c>
      <c r="G26" s="242">
        <f t="shared" si="4"/>
        <v>69.901525522860524</v>
      </c>
      <c r="H26" s="242">
        <f t="shared" si="5"/>
        <v>76.221935683336937</v>
      </c>
      <c r="I26" s="242">
        <f t="shared" si="6"/>
        <v>66.344614759492288</v>
      </c>
      <c r="J26" s="242">
        <f t="shared" si="7"/>
        <v>77.452315340973314</v>
      </c>
      <c r="K26" s="242">
        <f t="shared" si="8"/>
        <v>78.307863919627977</v>
      </c>
      <c r="L26" s="242">
        <f t="shared" si="9"/>
        <v>86.688390671601169</v>
      </c>
      <c r="M26" s="242">
        <f t="shared" si="10"/>
        <v>58.301873976534779</v>
      </c>
      <c r="N26" s="242">
        <f t="shared" si="11"/>
        <v>63.825263579651967</v>
      </c>
      <c r="O26" s="243">
        <f t="shared" si="12"/>
        <v>74.43049719849526</v>
      </c>
      <c r="P26" s="149">
        <v>0.70991768750789885</v>
      </c>
      <c r="Q26" s="59">
        <v>0.39040856172338856</v>
      </c>
      <c r="R26" s="59">
        <v>0.98521920667683938</v>
      </c>
      <c r="S26" s="59">
        <v>-0.10564650030432864</v>
      </c>
      <c r="T26" s="59">
        <v>0.26726258459634028</v>
      </c>
      <c r="U26" s="59">
        <v>0.19440903029685114</v>
      </c>
      <c r="V26" s="59">
        <v>0.21736572467154269</v>
      </c>
      <c r="W26" s="59">
        <v>2.0762095821708222</v>
      </c>
      <c r="X26" s="59">
        <v>-8.7245958543873597E-2</v>
      </c>
      <c r="Y26" s="59">
        <v>-7.5133084270155304E-2</v>
      </c>
      <c r="Z26" s="59">
        <v>0</v>
      </c>
      <c r="AA26" s="59">
        <v>1.7391380452084031</v>
      </c>
      <c r="AB26" s="150">
        <v>1.399466823845805</v>
      </c>
      <c r="AC26" s="241">
        <v>0.70991768750789885</v>
      </c>
      <c r="AD26" s="242">
        <v>0.39040856172338856</v>
      </c>
      <c r="AE26" s="242">
        <v>0.98521920667683938</v>
      </c>
      <c r="AF26" s="242">
        <v>-0.10564650030432864</v>
      </c>
      <c r="AG26" s="242">
        <v>0.26726258459634028</v>
      </c>
      <c r="AH26" s="242">
        <v>0.19440903029685114</v>
      </c>
      <c r="AI26" s="242">
        <v>0.21736572467154269</v>
      </c>
      <c r="AJ26" s="242">
        <v>2.0762095821708222</v>
      </c>
      <c r="AK26" s="242">
        <v>-8.7245958543873597E-2</v>
      </c>
      <c r="AL26" s="242">
        <v>-7.5133084270155304E-2</v>
      </c>
      <c r="AM26" s="242">
        <v>0</v>
      </c>
      <c r="AN26" s="242">
        <v>1.7391380452084031</v>
      </c>
      <c r="AO26" s="243">
        <v>1.399466823845805</v>
      </c>
      <c r="AP26" s="241">
        <v>2.0880664101617064</v>
      </c>
      <c r="AQ26" s="29">
        <v>-2.6040440992887541</v>
      </c>
      <c r="AR26" s="29">
        <v>6.4148097035197251</v>
      </c>
      <c r="AS26" s="29">
        <v>-0.21881199169972348</v>
      </c>
      <c r="AT26" s="29">
        <v>3.6511270627998247</v>
      </c>
      <c r="AU26" s="29">
        <v>2.9539961142203084</v>
      </c>
      <c r="AV26" s="29">
        <v>3.9839140297547733</v>
      </c>
      <c r="AW26" s="29">
        <v>1.5320486881855337</v>
      </c>
      <c r="AX26" s="29">
        <v>0.45155984937146021</v>
      </c>
      <c r="AY26" s="29">
        <v>1.9767231396296328</v>
      </c>
      <c r="AZ26" s="29">
        <v>7.5355694764822641</v>
      </c>
      <c r="BA26" s="29">
        <v>4.801801368006724</v>
      </c>
      <c r="BB26" s="243">
        <v>3.3196856504358836</v>
      </c>
    </row>
    <row r="27" spans="1:54" x14ac:dyDescent="0.25">
      <c r="A27" s="496"/>
      <c r="B27" s="153" t="s">
        <v>56</v>
      </c>
      <c r="C27" s="156">
        <v>71.804680805111417</v>
      </c>
      <c r="D27" s="149">
        <f t="shared" si="1"/>
        <v>69.318474638883131</v>
      </c>
      <c r="E27" s="59">
        <f t="shared" si="2"/>
        <v>71.026582734619367</v>
      </c>
      <c r="F27" s="59">
        <f t="shared" si="3"/>
        <v>91.025106988702277</v>
      </c>
      <c r="G27" s="59">
        <f t="shared" si="4"/>
        <v>70.184870393092609</v>
      </c>
      <c r="H27" s="59">
        <f t="shared" si="5"/>
        <v>76.449883103610247</v>
      </c>
      <c r="I27" s="59">
        <f t="shared" si="6"/>
        <v>66.902563095540842</v>
      </c>
      <c r="J27" s="59">
        <f t="shared" si="7"/>
        <v>77.705474746539338</v>
      </c>
      <c r="K27" s="59">
        <f t="shared" si="8"/>
        <v>79.503796479012166</v>
      </c>
      <c r="L27" s="59">
        <f t="shared" si="9"/>
        <v>86.427179607594567</v>
      </c>
      <c r="M27" s="59">
        <f t="shared" si="10"/>
        <v>60.976100414156463</v>
      </c>
      <c r="N27" s="59">
        <f t="shared" si="11"/>
        <v>63.800370397638829</v>
      </c>
      <c r="O27" s="150">
        <f t="shared" si="12"/>
        <v>74.667560980319138</v>
      </c>
      <c r="P27" s="149">
        <v>0.8305163243179996</v>
      </c>
      <c r="Q27" s="59">
        <v>1.8114381668272437</v>
      </c>
      <c r="R27" s="59">
        <v>0.93804788213611356</v>
      </c>
      <c r="S27" s="59">
        <v>-0.55202682808453696</v>
      </c>
      <c r="T27" s="59">
        <v>0.40813907950963429</v>
      </c>
      <c r="U27" s="59">
        <v>0.29846646087984058</v>
      </c>
      <c r="V27" s="59">
        <v>0.84321916802262842</v>
      </c>
      <c r="W27" s="59">
        <v>0.3357306865456679</v>
      </c>
      <c r="X27" s="59">
        <v>1.525661881322105</v>
      </c>
      <c r="Y27" s="59">
        <v>-0.29355077322931405</v>
      </c>
      <c r="Z27" s="59">
        <v>4.5868618883468466</v>
      </c>
      <c r="AA27" s="59">
        <v>-4.0142838171237524E-2</v>
      </c>
      <c r="AB27" s="150">
        <v>0.31822640872899088</v>
      </c>
      <c r="AC27" s="149">
        <v>1.5577238525942347</v>
      </c>
      <c r="AD27" s="59">
        <v>2.2977721173026895</v>
      </c>
      <c r="AE27" s="59">
        <v>1.9303381629742073</v>
      </c>
      <c r="AF27" s="59">
        <v>-0.65392742103246748</v>
      </c>
      <c r="AG27" s="59">
        <v>0.67369455146763213</v>
      </c>
      <c r="AH27" s="59">
        <v>0.49404793161196914</v>
      </c>
      <c r="AI27" s="59">
        <v>1.0601788550507478</v>
      </c>
      <c r="AJ27" s="59">
        <v>2.4098542566584893</v>
      </c>
      <c r="AK27" s="59">
        <v>1.4386405830499753</v>
      </c>
      <c r="AL27" s="59">
        <v>-0.3762285435993622</v>
      </c>
      <c r="AM27" s="59">
        <v>4.5868618883468466</v>
      </c>
      <c r="AN27" s="59">
        <v>1.6994576625640119</v>
      </c>
      <c r="AO27" s="150">
        <v>1.7224277334858225</v>
      </c>
      <c r="AP27" s="149">
        <v>1.886331971477138</v>
      </c>
      <c r="AQ27" s="59">
        <v>-1.5665098604115646</v>
      </c>
      <c r="AR27" s="59">
        <v>6.2638964177254159</v>
      </c>
      <c r="AS27" s="59">
        <v>-0.3923489866536779</v>
      </c>
      <c r="AT27" s="59">
        <v>3.4135995042987868</v>
      </c>
      <c r="AU27" s="59">
        <v>2.4274304846865462</v>
      </c>
      <c r="AV27" s="59">
        <v>3.790752654708605</v>
      </c>
      <c r="AW27" s="59">
        <v>1.7196316735935657</v>
      </c>
      <c r="AX27" s="59">
        <v>1.9634405417162828</v>
      </c>
      <c r="AY27" s="59">
        <v>0.75072313366232402</v>
      </c>
      <c r="AZ27" s="59">
        <v>4.6466774345773123</v>
      </c>
      <c r="BA27" s="59">
        <v>3.1812346446213118</v>
      </c>
      <c r="BB27" s="150">
        <v>3.0649974869348586</v>
      </c>
    </row>
    <row r="28" spans="1:54" x14ac:dyDescent="0.25">
      <c r="A28" s="496"/>
      <c r="B28" s="153" t="s">
        <v>57</v>
      </c>
      <c r="C28" s="156">
        <v>72.0044816837855</v>
      </c>
      <c r="D28" s="149">
        <f t="shared" si="1"/>
        <v>70.005829508434928</v>
      </c>
      <c r="E28" s="59">
        <f t="shared" si="2"/>
        <v>72.343183509648625</v>
      </c>
      <c r="F28" s="59">
        <f t="shared" si="3"/>
        <v>90.777732509805958</v>
      </c>
      <c r="G28" s="59">
        <f t="shared" si="4"/>
        <v>70.362747752765657</v>
      </c>
      <c r="H28" s="59">
        <f t="shared" si="5"/>
        <v>76.613058010599474</v>
      </c>
      <c r="I28" s="59">
        <f t="shared" si="6"/>
        <v>67.295936139118382</v>
      </c>
      <c r="J28" s="59">
        <f t="shared" si="7"/>
        <v>77.654020193067808</v>
      </c>
      <c r="K28" s="59">
        <f t="shared" si="8"/>
        <v>79.368697606139875</v>
      </c>
      <c r="L28" s="59">
        <f t="shared" si="9"/>
        <v>86.160123295904157</v>
      </c>
      <c r="M28" s="59">
        <f t="shared" si="10"/>
        <v>60.979243344495245</v>
      </c>
      <c r="N28" s="59">
        <f t="shared" si="11"/>
        <v>63.987054950606627</v>
      </c>
      <c r="O28" s="150">
        <f t="shared" si="12"/>
        <v>74.718518431773944</v>
      </c>
      <c r="P28" s="149">
        <v>0.25199739880078759</v>
      </c>
      <c r="Q28" s="59">
        <v>0.87432912689015529</v>
      </c>
      <c r="R28" s="59">
        <v>1.8542410397594624</v>
      </c>
      <c r="S28" s="59">
        <v>-0.27458472729936417</v>
      </c>
      <c r="T28" s="59">
        <v>0.25172320079160027</v>
      </c>
      <c r="U28" s="59">
        <v>0.21314568528281236</v>
      </c>
      <c r="V28" s="59">
        <v>0.58206592084845177</v>
      </c>
      <c r="W28" s="59">
        <v>-6.8421790887295497E-2</v>
      </c>
      <c r="X28" s="59">
        <v>-0.17282677965285589</v>
      </c>
      <c r="Y28" s="59">
        <v>-0.26648861769453169</v>
      </c>
      <c r="Z28" s="59">
        <v>5.3907878502247484E-3</v>
      </c>
      <c r="AA28" s="59">
        <v>0.29703327565830373</v>
      </c>
      <c r="AB28" s="150">
        <v>6.3889945704671616E-2</v>
      </c>
      <c r="AC28" s="149">
        <v>1.8359799167307207</v>
      </c>
      <c r="AD28" s="59">
        <v>3.312146310841074</v>
      </c>
      <c r="AE28" s="59">
        <v>3.8197935901878415</v>
      </c>
      <c r="AF28" s="59">
        <v>-0.92391538092214009</v>
      </c>
      <c r="AG28" s="59">
        <v>0.92884314510396537</v>
      </c>
      <c r="AH28" s="59">
        <v>0.70854279096952866</v>
      </c>
      <c r="AI28" s="59">
        <v>1.654391517485363</v>
      </c>
      <c r="AJ28" s="59">
        <v>2.3420411027070189</v>
      </c>
      <c r="AK28" s="59">
        <v>1.2662683616544046</v>
      </c>
      <c r="AL28" s="59">
        <v>-0.68406176322576384</v>
      </c>
      <c r="AM28" s="59">
        <v>4.592252676197071</v>
      </c>
      <c r="AN28" s="59">
        <v>1.9970377184864754</v>
      </c>
      <c r="AO28" s="150">
        <v>1.7918489869061867</v>
      </c>
      <c r="AP28" s="149">
        <v>1.650914017494896</v>
      </c>
      <c r="AQ28" s="59">
        <v>-0.84996349448466213</v>
      </c>
      <c r="AR28" s="59">
        <v>6.9078372315071048</v>
      </c>
      <c r="AS28" s="59">
        <v>-0.90756178169765456</v>
      </c>
      <c r="AT28" s="59">
        <v>2.8654117476550014</v>
      </c>
      <c r="AU28" s="59">
        <v>2.0471972608764677</v>
      </c>
      <c r="AV28" s="59">
        <v>3.3692612013641785</v>
      </c>
      <c r="AW28" s="59">
        <v>1.3730960680974298</v>
      </c>
      <c r="AX28" s="59">
        <v>-6.9481888155343619E-2</v>
      </c>
      <c r="AY28" s="59">
        <v>6.396918412563922E-2</v>
      </c>
      <c r="AZ28" s="59">
        <v>4.6520682224275376</v>
      </c>
      <c r="BA28" s="59">
        <v>3.3224954195178089</v>
      </c>
      <c r="BB28" s="150">
        <v>2.3782765615818486</v>
      </c>
    </row>
    <row r="29" spans="1:54" x14ac:dyDescent="0.25">
      <c r="A29" s="496"/>
      <c r="B29" s="153" t="s">
        <v>58</v>
      </c>
      <c r="C29" s="156">
        <v>72.221742407320477</v>
      </c>
      <c r="D29" s="149">
        <f t="shared" si="1"/>
        <v>70.857604749748091</v>
      </c>
      <c r="E29" s="59">
        <f t="shared" si="2"/>
        <v>73.036043991302165</v>
      </c>
      <c r="F29" s="59">
        <f t="shared" si="3"/>
        <v>90.823377755533855</v>
      </c>
      <c r="G29" s="59">
        <f t="shared" si="4"/>
        <v>70.523172096973951</v>
      </c>
      <c r="H29" s="59">
        <f t="shared" si="5"/>
        <v>76.699028090103226</v>
      </c>
      <c r="I29" s="59">
        <f t="shared" si="6"/>
        <v>67.45963733965327</v>
      </c>
      <c r="J29" s="59">
        <f t="shared" si="7"/>
        <v>77.734662299598739</v>
      </c>
      <c r="K29" s="59">
        <f t="shared" si="8"/>
        <v>78.418205901504592</v>
      </c>
      <c r="L29" s="59">
        <f t="shared" si="9"/>
        <v>85.706677609685585</v>
      </c>
      <c r="M29" s="59">
        <f t="shared" si="10"/>
        <v>60.979243344495245</v>
      </c>
      <c r="N29" s="59">
        <f t="shared" si="11"/>
        <v>64.223128367720051</v>
      </c>
      <c r="O29" s="150">
        <f t="shared" si="12"/>
        <v>74.863497715206449</v>
      </c>
      <c r="P29" s="149">
        <v>0.29027877813428832</v>
      </c>
      <c r="Q29" s="59">
        <v>1.2082776016297379</v>
      </c>
      <c r="R29" s="59">
        <v>0.95439032814772251</v>
      </c>
      <c r="S29" s="59">
        <v>5.1014664854876254E-2</v>
      </c>
      <c r="T29" s="59">
        <v>0.22956146557124738</v>
      </c>
      <c r="U29" s="59">
        <v>0.11399688184020414</v>
      </c>
      <c r="V29" s="59">
        <v>0.2459643721876025</v>
      </c>
      <c r="W29" s="59">
        <v>9.1991410470760496E-2</v>
      </c>
      <c r="X29" s="59">
        <v>-1.1991402277245737</v>
      </c>
      <c r="Y29" s="59">
        <v>-0.51087784058709917</v>
      </c>
      <c r="Z29" s="59">
        <v>0</v>
      </c>
      <c r="AA29" s="59">
        <v>0.36835151644073438</v>
      </c>
      <c r="AB29" s="150">
        <v>0.19583769487869254</v>
      </c>
      <c r="AC29" s="149">
        <v>2.1377121401346715</v>
      </c>
      <c r="AD29" s="59">
        <v>4.5691663186376319</v>
      </c>
      <c r="AE29" s="59">
        <v>4.8141185383355429</v>
      </c>
      <c r="AF29" s="59">
        <v>-0.87409752247642114</v>
      </c>
      <c r="AG29" s="59">
        <v>1.1589570049285896</v>
      </c>
      <c r="AH29" s="59">
        <v>0.82155122132417735</v>
      </c>
      <c r="AI29" s="59">
        <v>1.9016716191642367</v>
      </c>
      <c r="AJ29" s="59">
        <v>2.448321212361066</v>
      </c>
      <c r="AK29" s="59">
        <v>5.3539024519904194E-2</v>
      </c>
      <c r="AL29" s="59">
        <v>-1.2067442066056486</v>
      </c>
      <c r="AM29" s="59">
        <v>4.592252676197071</v>
      </c>
      <c r="AN29" s="59">
        <v>2.3733449145003536</v>
      </c>
      <c r="AO29" s="150">
        <v>1.9893597196553539</v>
      </c>
      <c r="AP29" s="149">
        <v>1.5796656687695854</v>
      </c>
      <c r="AQ29" s="59">
        <v>-0.33532504371840377</v>
      </c>
      <c r="AR29" s="59">
        <v>7.5912983400843634</v>
      </c>
      <c r="AS29" s="59">
        <v>-0.93301119194524029</v>
      </c>
      <c r="AT29" s="59">
        <v>2.7304863711094667</v>
      </c>
      <c r="AU29" s="59">
        <v>1.6872496711291252</v>
      </c>
      <c r="AV29" s="59">
        <v>2.9731058995424013</v>
      </c>
      <c r="AW29" s="59">
        <v>1.4006847432158094</v>
      </c>
      <c r="AX29" s="59">
        <v>-2.032907278464732</v>
      </c>
      <c r="AY29" s="59">
        <v>-0.39835505575008251</v>
      </c>
      <c r="AZ29" s="59">
        <v>4.6520682224275376</v>
      </c>
      <c r="BA29" s="59">
        <v>3.1092247527089194</v>
      </c>
      <c r="BB29" s="150">
        <v>2.374003688250335</v>
      </c>
    </row>
    <row r="30" spans="1:54" x14ac:dyDescent="0.25">
      <c r="A30" s="496"/>
      <c r="B30" s="153" t="s">
        <v>59</v>
      </c>
      <c r="C30" s="156">
        <v>72.410289344019489</v>
      </c>
      <c r="D30" s="149">
        <f t="shared" si="1"/>
        <v>71.128809832155611</v>
      </c>
      <c r="E30" s="59">
        <f t="shared" si="2"/>
        <v>72.835171293953792</v>
      </c>
      <c r="F30" s="59">
        <f t="shared" si="3"/>
        <v>90.769137287737749</v>
      </c>
      <c r="G30" s="59">
        <f t="shared" si="4"/>
        <v>70.814724328281642</v>
      </c>
      <c r="H30" s="59">
        <f t="shared" si="5"/>
        <v>76.960111154785594</v>
      </c>
      <c r="I30" s="59">
        <f t="shared" si="6"/>
        <v>67.814755624652861</v>
      </c>
      <c r="J30" s="59">
        <f t="shared" si="7"/>
        <v>77.552073784490659</v>
      </c>
      <c r="K30" s="59">
        <f t="shared" si="8"/>
        <v>78.347520872990671</v>
      </c>
      <c r="L30" s="59">
        <f t="shared" si="9"/>
        <v>85.875389569674851</v>
      </c>
      <c r="M30" s="59">
        <f t="shared" si="10"/>
        <v>60.979243344495245</v>
      </c>
      <c r="N30" s="59">
        <f t="shared" si="11"/>
        <v>64.687718786377289</v>
      </c>
      <c r="O30" s="150">
        <f t="shared" si="12"/>
        <v>75.252342012295315</v>
      </c>
      <c r="P30" s="149">
        <v>0.25880986294626102</v>
      </c>
      <c r="Q30" s="59">
        <v>0.41487870849290309</v>
      </c>
      <c r="R30" s="59">
        <v>-0.28350768347413402</v>
      </c>
      <c r="S30" s="59">
        <v>-6.0051900223772513E-2</v>
      </c>
      <c r="T30" s="59">
        <v>0.40871923834205459</v>
      </c>
      <c r="U30" s="59">
        <v>0.34172155352229611</v>
      </c>
      <c r="V30" s="59">
        <v>0.51797662713765924</v>
      </c>
      <c r="W30" s="59">
        <v>-0.24036986431965707</v>
      </c>
      <c r="X30" s="59">
        <v>-9.2370801282618625E-2</v>
      </c>
      <c r="Y30" s="59">
        <v>0.1937928595917246</v>
      </c>
      <c r="Z30" s="59">
        <v>0</v>
      </c>
      <c r="AA30" s="59">
        <v>0.72307014604308961</v>
      </c>
      <c r="AB30" s="150">
        <v>0.51901995877849072</v>
      </c>
      <c r="AC30" s="149">
        <v>2.3987788638307506</v>
      </c>
      <c r="AD30" s="59">
        <v>4.9694012612227194</v>
      </c>
      <c r="AE30" s="59">
        <v>4.5258458778735813</v>
      </c>
      <c r="AF30" s="59">
        <v>-0.93329632628621784</v>
      </c>
      <c r="AG30" s="59">
        <v>1.577161670921071</v>
      </c>
      <c r="AH30" s="59">
        <v>1.1647472204699496</v>
      </c>
      <c r="AI30" s="59">
        <v>2.4380982631704988</v>
      </c>
      <c r="AJ30" s="59">
        <v>2.2076835573933744</v>
      </c>
      <c r="AK30" s="59">
        <v>-3.6647778118119451E-2</v>
      </c>
      <c r="AL30" s="59">
        <v>-1.0122715670928817</v>
      </c>
      <c r="AM30" s="59">
        <v>4.592252676197071</v>
      </c>
      <c r="AN30" s="59">
        <v>3.1139141826438768</v>
      </c>
      <c r="AO30" s="150">
        <v>2.5190969360701967</v>
      </c>
      <c r="AP30" s="149">
        <v>1.9002024385914484</v>
      </c>
      <c r="AQ30" s="59">
        <v>0.41764749839355753</v>
      </c>
      <c r="AR30" s="59">
        <v>6.6051314924473283</v>
      </c>
      <c r="AS30" s="59">
        <v>-1.3517051061086867</v>
      </c>
      <c r="AT30" s="59">
        <v>2.8106345358138785</v>
      </c>
      <c r="AU30" s="59">
        <v>1.78674244617932</v>
      </c>
      <c r="AV30" s="59">
        <v>3.1608053454602554</v>
      </c>
      <c r="AW30" s="59">
        <v>1.9140373576040259</v>
      </c>
      <c r="AX30" s="59">
        <v>-2.1091855336882914</v>
      </c>
      <c r="AY30" s="59">
        <v>-0.13889643815965352</v>
      </c>
      <c r="AZ30" s="59">
        <v>4.6520682224275376</v>
      </c>
      <c r="BA30" s="59">
        <v>3.8427530430071255</v>
      </c>
      <c r="BB30" s="150">
        <v>2.8846817527778579</v>
      </c>
    </row>
    <row r="31" spans="1:54" x14ac:dyDescent="0.25">
      <c r="A31" s="496"/>
      <c r="B31" s="153" t="s">
        <v>60</v>
      </c>
      <c r="C31" s="156">
        <v>72.510083060241868</v>
      </c>
      <c r="D31" s="149">
        <f t="shared" si="1"/>
        <v>70.946420019565608</v>
      </c>
      <c r="E31" s="59">
        <f t="shared" si="2"/>
        <v>73.045794715029359</v>
      </c>
      <c r="F31" s="59">
        <f t="shared" si="3"/>
        <v>90.423866379536364</v>
      </c>
      <c r="G31" s="59">
        <f t="shared" si="4"/>
        <v>71.142151705903089</v>
      </c>
      <c r="H31" s="59">
        <f t="shared" si="5"/>
        <v>77.270343455564898</v>
      </c>
      <c r="I31" s="59">
        <f t="shared" si="6"/>
        <v>68.315439696786129</v>
      </c>
      <c r="J31" s="59">
        <f t="shared" si="7"/>
        <v>77.487816876779831</v>
      </c>
      <c r="K31" s="59">
        <f t="shared" si="8"/>
        <v>78.260427948205503</v>
      </c>
      <c r="L31" s="59">
        <f t="shared" si="9"/>
        <v>85.930249048401478</v>
      </c>
      <c r="M31" s="59">
        <f t="shared" si="10"/>
        <v>60.979243344495245</v>
      </c>
      <c r="N31" s="59">
        <f t="shared" si="11"/>
        <v>65.142519327265276</v>
      </c>
      <c r="O31" s="150">
        <f t="shared" si="12"/>
        <v>75.29944421187156</v>
      </c>
      <c r="P31" s="149">
        <v>0.14756448711542802</v>
      </c>
      <c r="Q31" s="59">
        <v>-0.17848364593045274</v>
      </c>
      <c r="R31" s="59">
        <v>0.28756117064493147</v>
      </c>
      <c r="S31" s="59">
        <v>-0.38480686792893853</v>
      </c>
      <c r="T31" s="59">
        <v>0.46139462803518183</v>
      </c>
      <c r="U31" s="59">
        <v>0.39834569175878548</v>
      </c>
      <c r="V31" s="59">
        <v>0.73910995814818936</v>
      </c>
      <c r="W31" s="59">
        <v>-8.8075365979949111E-2</v>
      </c>
      <c r="X31" s="59">
        <v>-0.1160329333938874</v>
      </c>
      <c r="Y31" s="59">
        <v>6.2211031209217386E-2</v>
      </c>
      <c r="Z31" s="59">
        <v>0</v>
      </c>
      <c r="AA31" s="59">
        <v>0.69912511663033672</v>
      </c>
      <c r="AB31" s="150">
        <v>5.4788932808147894E-2</v>
      </c>
      <c r="AC31" s="149">
        <v>2.5365959021638931</v>
      </c>
      <c r="AD31" s="59">
        <v>4.7002367768331217</v>
      </c>
      <c r="AE31" s="59">
        <v>4.8281118142130932</v>
      </c>
      <c r="AF31" s="59">
        <v>-1.3101298158622008</v>
      </c>
      <c r="AG31" s="59">
        <v>2.046825910775453</v>
      </c>
      <c r="AH31" s="59">
        <v>1.5725503254426112</v>
      </c>
      <c r="AI31" s="59">
        <v>3.1944104213071687</v>
      </c>
      <c r="AJ31" s="59">
        <v>2.1229978827338374</v>
      </c>
      <c r="AK31" s="59">
        <v>-0.1477693633237025</v>
      </c>
      <c r="AL31" s="59">
        <v>-0.94903557818645967</v>
      </c>
      <c r="AM31" s="59">
        <v>4.592252676197071</v>
      </c>
      <c r="AN31" s="59">
        <v>3.8388781297914591</v>
      </c>
      <c r="AO31" s="150">
        <v>2.5832660348003</v>
      </c>
      <c r="AP31" s="149">
        <v>1.9318684610228232</v>
      </c>
      <c r="AQ31" s="59">
        <v>0.62675005281730889</v>
      </c>
      <c r="AR31" s="59">
        <v>6.5661303169276541</v>
      </c>
      <c r="AS31" s="59">
        <v>-1.7460543171544576</v>
      </c>
      <c r="AT31" s="59">
        <v>2.9020226362747548</v>
      </c>
      <c r="AU31" s="59">
        <v>2.0809996426760491</v>
      </c>
      <c r="AV31" s="59">
        <v>3.5424260527927465</v>
      </c>
      <c r="AW31" s="59">
        <v>1.7842482079330151</v>
      </c>
      <c r="AX31" s="59">
        <v>-2.240637630428727</v>
      </c>
      <c r="AY31" s="59">
        <v>-1.1338203936352658</v>
      </c>
      <c r="AZ31" s="59">
        <v>4.6520682224275376</v>
      </c>
      <c r="BA31" s="59">
        <v>4.3020048392657779</v>
      </c>
      <c r="BB31" s="150">
        <v>2.794075539896526</v>
      </c>
    </row>
    <row r="32" spans="1:54" x14ac:dyDescent="0.25">
      <c r="A32" s="496"/>
      <c r="B32" s="153" t="s">
        <v>61</v>
      </c>
      <c r="C32" s="156">
        <v>72.500470694153378</v>
      </c>
      <c r="D32" s="149">
        <f t="shared" si="1"/>
        <v>70.469347062238128</v>
      </c>
      <c r="E32" s="59">
        <f t="shared" si="2"/>
        <v>73.052275442827479</v>
      </c>
      <c r="F32" s="59">
        <f t="shared" si="3"/>
        <v>90.314615682580822</v>
      </c>
      <c r="G32" s="59">
        <f t="shared" si="4"/>
        <v>71.319783590374442</v>
      </c>
      <c r="H32" s="59">
        <f t="shared" si="5"/>
        <v>77.445139014675249</v>
      </c>
      <c r="I32" s="59">
        <f t="shared" si="6"/>
        <v>68.696170867330807</v>
      </c>
      <c r="J32" s="59">
        <f t="shared" si="7"/>
        <v>77.649084164219772</v>
      </c>
      <c r="K32" s="59">
        <f t="shared" si="8"/>
        <v>78.127162828861472</v>
      </c>
      <c r="L32" s="59">
        <f t="shared" si="9"/>
        <v>86.380296055029078</v>
      </c>
      <c r="M32" s="59">
        <f t="shared" si="10"/>
        <v>60.979243344495245</v>
      </c>
      <c r="N32" s="59">
        <f t="shared" si="11"/>
        <v>65.141210080133988</v>
      </c>
      <c r="O32" s="150">
        <f t="shared" si="12"/>
        <v>75.160253928277768</v>
      </c>
      <c r="P32" s="149">
        <v>9.4001005811703859E-3</v>
      </c>
      <c r="Q32" s="59">
        <v>-0.5417028217204336</v>
      </c>
      <c r="R32" s="59">
        <v>8.5102281819173856E-3</v>
      </c>
      <c r="S32" s="59">
        <v>-0.11966146688313758</v>
      </c>
      <c r="T32" s="59">
        <v>0.24276155316077938</v>
      </c>
      <c r="U32" s="59">
        <v>0.22416658675557535</v>
      </c>
      <c r="V32" s="59">
        <v>0.55766469706637911</v>
      </c>
      <c r="W32" s="59">
        <v>0.19721117106748637</v>
      </c>
      <c r="X32" s="59">
        <v>-0.1763075640723944</v>
      </c>
      <c r="Y32" s="59">
        <v>0.49993051280983813</v>
      </c>
      <c r="Z32" s="59">
        <v>0</v>
      </c>
      <c r="AA32" s="59">
        <v>-2.0869741408752092E-3</v>
      </c>
      <c r="AB32" s="150">
        <v>-0.19526943099598459</v>
      </c>
      <c r="AC32" s="149">
        <v>2.523339309862795</v>
      </c>
      <c r="AD32" s="59">
        <v>3.9961892494421996</v>
      </c>
      <c r="AE32" s="59">
        <v>4.8374123148224726</v>
      </c>
      <c r="AF32" s="59">
        <v>-1.4293675517804414</v>
      </c>
      <c r="AG32" s="59">
        <v>2.3016223929761246</v>
      </c>
      <c r="AH32" s="59">
        <v>1.8023206348577618</v>
      </c>
      <c r="AI32" s="59">
        <v>3.7695268056524043</v>
      </c>
      <c r="AJ32" s="59">
        <v>2.3355357953707885</v>
      </c>
      <c r="AK32" s="59">
        <v>-0.31780190443593803</v>
      </c>
      <c r="AL32" s="59">
        <v>-0.43027075979865825</v>
      </c>
      <c r="AM32" s="59">
        <v>4.592252676197071</v>
      </c>
      <c r="AN32" s="59">
        <v>3.8367911556505838</v>
      </c>
      <c r="AO32" s="150">
        <v>2.3936418743458763</v>
      </c>
      <c r="AP32" s="149">
        <v>1.9874684388766715</v>
      </c>
      <c r="AQ32" s="59">
        <v>0.74591600643175759</v>
      </c>
      <c r="AR32" s="59">
        <v>7.0306837993830023</v>
      </c>
      <c r="AS32" s="59">
        <v>-1.8969996001624521</v>
      </c>
      <c r="AT32" s="59">
        <v>2.9628719227085192</v>
      </c>
      <c r="AU32" s="59">
        <v>2.0413746698972863</v>
      </c>
      <c r="AV32" s="59">
        <v>3.8340206333870692</v>
      </c>
      <c r="AW32" s="59">
        <v>1.8316611746372853</v>
      </c>
      <c r="AX32" s="59">
        <v>-2.3353127689010966</v>
      </c>
      <c r="AY32" s="59">
        <v>-0.71710017368069712</v>
      </c>
      <c r="AZ32" s="59">
        <v>4.6520682224275376</v>
      </c>
      <c r="BA32" s="59">
        <v>4.3080600448122004</v>
      </c>
      <c r="BB32" s="150">
        <v>2.7152368647722938</v>
      </c>
    </row>
    <row r="33" spans="1:54" x14ac:dyDescent="0.25">
      <c r="A33" s="496"/>
      <c r="B33" s="153" t="s">
        <v>62</v>
      </c>
      <c r="C33" s="156">
        <v>72.663172677943024</v>
      </c>
      <c r="D33" s="149">
        <f t="shared" si="1"/>
        <v>70.509904639343759</v>
      </c>
      <c r="E33" s="59">
        <f t="shared" si="2"/>
        <v>73.177592875878005</v>
      </c>
      <c r="F33" s="59">
        <f t="shared" si="3"/>
        <v>90.101877708721986</v>
      </c>
      <c r="G33" s="59">
        <f t="shared" si="4"/>
        <v>71.932239134695052</v>
      </c>
      <c r="H33" s="59">
        <f t="shared" si="5"/>
        <v>77.516641260233868</v>
      </c>
      <c r="I33" s="59">
        <f t="shared" si="6"/>
        <v>68.937094350293364</v>
      </c>
      <c r="J33" s="59">
        <f t="shared" si="7"/>
        <v>77.587555084655975</v>
      </c>
      <c r="K33" s="59">
        <f t="shared" si="8"/>
        <v>78.11766307160174</v>
      </c>
      <c r="L33" s="59">
        <f t="shared" si="9"/>
        <v>86.271127865003265</v>
      </c>
      <c r="M33" s="59">
        <f t="shared" si="10"/>
        <v>61.06526485263668</v>
      </c>
      <c r="N33" s="59">
        <f t="shared" si="11"/>
        <v>65.172597749777225</v>
      </c>
      <c r="O33" s="150">
        <f t="shared" si="12"/>
        <v>75.267008030799317</v>
      </c>
      <c r="P33" s="149">
        <v>0.21374903119599573</v>
      </c>
      <c r="Q33" s="59">
        <v>3.9212248482850307E-2</v>
      </c>
      <c r="R33" s="59">
        <v>0.17700095155955914</v>
      </c>
      <c r="S33" s="59">
        <v>-0.23993013700277058</v>
      </c>
      <c r="T33" s="59">
        <v>0.86056184091325616</v>
      </c>
      <c r="U33" s="59">
        <v>9.1402453260150687E-2</v>
      </c>
      <c r="V33" s="59">
        <v>0.34889238364798864</v>
      </c>
      <c r="W33" s="59">
        <v>-8.367561304465107E-2</v>
      </c>
      <c r="X33" s="59">
        <v>-1.5391410458855843E-2</v>
      </c>
      <c r="Y33" s="59">
        <v>-0.14711955811881261</v>
      </c>
      <c r="Z33" s="59">
        <v>0.1395696078710881</v>
      </c>
      <c r="AA33" s="59">
        <v>5.016379521911031E-2</v>
      </c>
      <c r="AB33" s="150">
        <v>0.14812011246845838</v>
      </c>
      <c r="AC33" s="149">
        <v>2.747754382250402</v>
      </c>
      <c r="AD33" s="59">
        <v>4.0560426983531306</v>
      </c>
      <c r="AE33" s="59">
        <v>5.0172555205174874</v>
      </c>
      <c r="AF33" s="59">
        <v>-1.6615527465081432</v>
      </c>
      <c r="AG33" s="59">
        <v>3.1801331325407944</v>
      </c>
      <c r="AH33" s="59">
        <v>1.8963109694492319</v>
      </c>
      <c r="AI33" s="59">
        <v>4.1334556172258781</v>
      </c>
      <c r="AJ33" s="59">
        <v>2.25444518893375</v>
      </c>
      <c r="AK33" s="59">
        <v>-0.32992261445197035</v>
      </c>
      <c r="AL33" s="59">
        <v>-0.55610787334115996</v>
      </c>
      <c r="AM33" s="59">
        <v>4.739797690232221</v>
      </c>
      <c r="AN33" s="59">
        <v>3.8868239212930749</v>
      </c>
      <c r="AO33" s="150">
        <v>2.5390770048955997</v>
      </c>
      <c r="AP33" s="149">
        <v>2.2693728140184888</v>
      </c>
      <c r="AQ33" s="59">
        <v>1.3856870746496768</v>
      </c>
      <c r="AR33" s="59">
        <v>6.5786703204800698</v>
      </c>
      <c r="AS33" s="59">
        <v>-2.0934421819569597</v>
      </c>
      <c r="AT33" s="59">
        <v>3.4749678485088582</v>
      </c>
      <c r="AU33" s="59">
        <v>2.0928736824270677</v>
      </c>
      <c r="AV33" s="59">
        <v>4.1725219043342854</v>
      </c>
      <c r="AW33" s="59">
        <v>1.9722032963234806</v>
      </c>
      <c r="AX33" s="59">
        <v>-2.3448828237690913</v>
      </c>
      <c r="AY33" s="59">
        <v>-0.85791907084080476</v>
      </c>
      <c r="AZ33" s="59">
        <v>4.7517607994783146</v>
      </c>
      <c r="BA33" s="59">
        <v>4.4926521011264384</v>
      </c>
      <c r="BB33" s="150">
        <v>2.880860987819382</v>
      </c>
    </row>
    <row r="34" spans="1:54" x14ac:dyDescent="0.25">
      <c r="A34" s="496"/>
      <c r="B34" s="153" t="s">
        <v>63</v>
      </c>
      <c r="C34" s="156">
        <v>72.655297408981795</v>
      </c>
      <c r="D34" s="149">
        <f t="shared" si="1"/>
        <v>70.069064887564807</v>
      </c>
      <c r="E34" s="59">
        <f t="shared" si="2"/>
        <v>73.906360636328202</v>
      </c>
      <c r="F34" s="59">
        <f t="shared" si="3"/>
        <v>90.032013828089504</v>
      </c>
      <c r="G34" s="59">
        <f t="shared" si="4"/>
        <v>72.17675338292311</v>
      </c>
      <c r="H34" s="59">
        <f t="shared" si="5"/>
        <v>77.561159483911126</v>
      </c>
      <c r="I34" s="59">
        <f t="shared" si="6"/>
        <v>69.010373940354214</v>
      </c>
      <c r="J34" s="59">
        <f t="shared" si="7"/>
        <v>77.613003428020988</v>
      </c>
      <c r="K34" s="59">
        <f t="shared" si="8"/>
        <v>78.19003539299095</v>
      </c>
      <c r="L34" s="59">
        <f t="shared" si="9"/>
        <v>86.362283130884975</v>
      </c>
      <c r="M34" s="59">
        <f t="shared" si="10"/>
        <v>61.06526485263668</v>
      </c>
      <c r="N34" s="59">
        <f t="shared" si="11"/>
        <v>65.229477234907861</v>
      </c>
      <c r="O34" s="150">
        <f t="shared" si="12"/>
        <v>75.1692095884259</v>
      </c>
      <c r="P34" s="149">
        <v>-3.0138728136270246E-3</v>
      </c>
      <c r="Q34" s="59">
        <v>-0.56958142720392191</v>
      </c>
      <c r="R34" s="59">
        <v>0.99632773239828354</v>
      </c>
      <c r="S34" s="59">
        <v>-7.787902292516434E-2</v>
      </c>
      <c r="T34" s="59">
        <v>0.33083884183464879</v>
      </c>
      <c r="U34" s="59">
        <v>5.194302194999488E-2</v>
      </c>
      <c r="V34" s="59">
        <v>0.10704595147952362</v>
      </c>
      <c r="W34" s="59">
        <v>2.5267264588908295E-2</v>
      </c>
      <c r="X34" s="59">
        <v>9.2138491463222949E-2</v>
      </c>
      <c r="Y34" s="59">
        <v>0.10575598814769033</v>
      </c>
      <c r="Z34" s="59">
        <v>0</v>
      </c>
      <c r="AA34" s="59">
        <v>9.0446133320415817E-2</v>
      </c>
      <c r="AB34" s="150">
        <v>-0.13537323273187624</v>
      </c>
      <c r="AC34" s="149">
        <v>2.7369163350374954</v>
      </c>
      <c r="AD34" s="59">
        <v>3.4054668640944374</v>
      </c>
      <c r="AE34" s="59">
        <v>6.0631110496017362</v>
      </c>
      <c r="AF34" s="59">
        <v>-1.7378031612077349</v>
      </c>
      <c r="AG34" s="59">
        <v>3.5308661694720103</v>
      </c>
      <c r="AH34" s="59">
        <v>1.9548305684653593</v>
      </c>
      <c r="AI34" s="59">
        <v>4.2441486629825445</v>
      </c>
      <c r="AJ34" s="59">
        <v>2.287984153126235</v>
      </c>
      <c r="AK34" s="59">
        <v>-0.23758300021104622</v>
      </c>
      <c r="AL34" s="59">
        <v>-0.45103408270634099</v>
      </c>
      <c r="AM34" s="59">
        <v>4.739797690232221</v>
      </c>
      <c r="AN34" s="59">
        <v>3.9774913069815598</v>
      </c>
      <c r="AO34" s="150">
        <v>2.4058425071275416</v>
      </c>
      <c r="AP34" s="149">
        <v>2.3195738741130278</v>
      </c>
      <c r="AQ34" s="59">
        <v>1.1106433923497854</v>
      </c>
      <c r="AR34" s="59">
        <v>6.9349838869057736</v>
      </c>
      <c r="AS34" s="59">
        <v>-2.1179443235104087</v>
      </c>
      <c r="AT34" s="59">
        <v>3.6768960110333424</v>
      </c>
      <c r="AU34" s="59">
        <v>2.1606191078319985</v>
      </c>
      <c r="AV34" s="59">
        <v>4.1188810294745295</v>
      </c>
      <c r="AW34" s="59">
        <v>2.2356067012420318</v>
      </c>
      <c r="AX34" s="59">
        <v>-2.2301481268623449</v>
      </c>
      <c r="AY34" s="59">
        <v>-0.54129441373740084</v>
      </c>
      <c r="AZ34" s="59">
        <v>4.739797690232221</v>
      </c>
      <c r="BA34" s="59">
        <v>4.3905300733612922</v>
      </c>
      <c r="BB34" s="150">
        <v>2.8591978858909108</v>
      </c>
    </row>
    <row r="35" spans="1:54" x14ac:dyDescent="0.25">
      <c r="A35" s="496"/>
      <c r="B35" s="153" t="s">
        <v>64</v>
      </c>
      <c r="C35" s="156">
        <v>72.544690371964023</v>
      </c>
      <c r="D35" s="149">
        <f t="shared" si="1"/>
        <v>69.343171455816346</v>
      </c>
      <c r="E35" s="59">
        <f t="shared" si="2"/>
        <v>74.09775899935596</v>
      </c>
      <c r="F35" s="59">
        <f t="shared" si="3"/>
        <v>90.049138065872469</v>
      </c>
      <c r="G35" s="59">
        <f t="shared" si="4"/>
        <v>72.423971730914062</v>
      </c>
      <c r="H35" s="59">
        <f t="shared" si="5"/>
        <v>77.513403601243425</v>
      </c>
      <c r="I35" s="59">
        <f t="shared" si="6"/>
        <v>68.923579652732982</v>
      </c>
      <c r="J35" s="59">
        <f t="shared" si="7"/>
        <v>77.509748629802473</v>
      </c>
      <c r="K35" s="59">
        <f t="shared" si="8"/>
        <v>78.082273914576376</v>
      </c>
      <c r="L35" s="59">
        <f t="shared" si="9"/>
        <v>86.37691768008537</v>
      </c>
      <c r="M35" s="59">
        <f t="shared" si="10"/>
        <v>61.06526485263668</v>
      </c>
      <c r="N35" s="59">
        <f t="shared" si="11"/>
        <v>65.305489712839446</v>
      </c>
      <c r="O35" s="150">
        <f t="shared" si="12"/>
        <v>74.905698100558652</v>
      </c>
      <c r="P35" s="149">
        <v>-0.11625313839166056</v>
      </c>
      <c r="Q35" s="59">
        <v>-0.83437220199912476</v>
      </c>
      <c r="R35" s="59">
        <v>0.24428231963456748</v>
      </c>
      <c r="S35" s="59">
        <v>1.8292365715932509E-2</v>
      </c>
      <c r="T35" s="59">
        <v>0.3323214622948869</v>
      </c>
      <c r="U35" s="59">
        <v>-6.3513898947220607E-2</v>
      </c>
      <c r="V35" s="59">
        <v>-0.12979536984122503</v>
      </c>
      <c r="W35" s="59">
        <v>-0.14433133161469991</v>
      </c>
      <c r="X35" s="59">
        <v>-0.14285843336511059</v>
      </c>
      <c r="Y35" s="59">
        <v>-1.0757773290637679E-2</v>
      </c>
      <c r="Z35" s="59">
        <v>0</v>
      </c>
      <c r="AA35" s="59">
        <v>0.12008998478078103</v>
      </c>
      <c r="AB35" s="150">
        <v>-0.34771461582406227</v>
      </c>
      <c r="AC35" s="149">
        <v>2.5846809978188499</v>
      </c>
      <c r="AD35" s="59">
        <v>2.3342188129897941</v>
      </c>
      <c r="AE35" s="59">
        <v>6.3377870809709034</v>
      </c>
      <c r="AF35" s="59">
        <v>-1.7191135290180439</v>
      </c>
      <c r="AG35" s="59">
        <v>3.885477987001412</v>
      </c>
      <c r="AH35" s="59">
        <v>1.8920550380525682</v>
      </c>
      <c r="AI35" s="59">
        <v>4.1130408873645719</v>
      </c>
      <c r="AJ35" s="59">
        <v>2.1519022506431695</v>
      </c>
      <c r="AK35" s="59">
        <v>-0.37507552713056758</v>
      </c>
      <c r="AL35" s="59">
        <v>-0.43416497982080332</v>
      </c>
      <c r="AM35" s="59">
        <v>4.739797690232221</v>
      </c>
      <c r="AN35" s="59">
        <v>4.0986571831833603</v>
      </c>
      <c r="AO35" s="150">
        <v>2.0468508924344682</v>
      </c>
      <c r="AP35" s="149">
        <v>2.3052723669879809</v>
      </c>
      <c r="AQ35" s="59">
        <v>0.84104266439725117</v>
      </c>
      <c r="AR35" s="59">
        <v>7.1571964548524329</v>
      </c>
      <c r="AS35" s="59">
        <v>-1.9142816214462199</v>
      </c>
      <c r="AT35" s="59">
        <v>3.7472406957687898</v>
      </c>
      <c r="AU35" s="59">
        <v>2.241317194472404</v>
      </c>
      <c r="AV35" s="59">
        <v>3.9560036295861498</v>
      </c>
      <c r="AW35" s="59">
        <v>2.3074705490513243</v>
      </c>
      <c r="AX35" s="59">
        <v>-2.3419107913029693</v>
      </c>
      <c r="AY35" s="59">
        <v>-0.24902867417209945</v>
      </c>
      <c r="AZ35" s="59">
        <v>4.739797690232221</v>
      </c>
      <c r="BA35" s="59">
        <v>4.4944928264645059</v>
      </c>
      <c r="BB35" s="150">
        <v>2.4562805478158944</v>
      </c>
    </row>
    <row r="36" spans="1:54" x14ac:dyDescent="0.25">
      <c r="A36" s="496"/>
      <c r="B36" s="153" t="s">
        <v>65</v>
      </c>
      <c r="C36" s="156">
        <v>72.664045866475689</v>
      </c>
      <c r="D36" s="149">
        <f t="shared" si="1"/>
        <v>69.527076487935076</v>
      </c>
      <c r="E36" s="59">
        <f t="shared" si="2"/>
        <v>74.375075249827077</v>
      </c>
      <c r="F36" s="59">
        <f t="shared" si="3"/>
        <v>90.131781045096986</v>
      </c>
      <c r="G36" s="59">
        <f t="shared" si="4"/>
        <v>72.690215766557472</v>
      </c>
      <c r="H36" s="59">
        <f t="shared" si="5"/>
        <v>77.344065344876498</v>
      </c>
      <c r="I36" s="59">
        <f t="shared" si="6"/>
        <v>68.955785171728905</v>
      </c>
      <c r="J36" s="59">
        <f t="shared" si="7"/>
        <v>77.450035616180713</v>
      </c>
      <c r="K36" s="59">
        <f t="shared" si="8"/>
        <v>78.016205913589431</v>
      </c>
      <c r="L36" s="59">
        <f t="shared" si="9"/>
        <v>86.648368227318656</v>
      </c>
      <c r="M36" s="59">
        <f t="shared" si="10"/>
        <v>61.06526485263668</v>
      </c>
      <c r="N36" s="59">
        <f t="shared" si="11"/>
        <v>65.353112568874892</v>
      </c>
      <c r="O36" s="150">
        <f t="shared" si="12"/>
        <v>75.184476736845014</v>
      </c>
      <c r="P36" s="149">
        <v>0.16312318332147363</v>
      </c>
      <c r="Q36" s="59">
        <v>0.32903663936833383</v>
      </c>
      <c r="R36" s="59">
        <v>0.38312598188456304</v>
      </c>
      <c r="S36" s="59">
        <v>9.2068005205937609E-2</v>
      </c>
      <c r="T36" s="59">
        <v>0.35288307184443218</v>
      </c>
      <c r="U36" s="59">
        <v>-0.22239890012422581</v>
      </c>
      <c r="V36" s="59">
        <v>4.2872411043353313E-2</v>
      </c>
      <c r="W36" s="59">
        <v>-7.2554251467584596E-2</v>
      </c>
      <c r="X36" s="59">
        <v>-8.9886518646166494E-2</v>
      </c>
      <c r="Y36" s="59">
        <v>0.21739279954864532</v>
      </c>
      <c r="Z36" s="59">
        <v>0</v>
      </c>
      <c r="AA36" s="59">
        <v>6.5673585022207714E-2</v>
      </c>
      <c r="AB36" s="150">
        <v>0.3681105634399906</v>
      </c>
      <c r="AC36" s="149">
        <v>2.7492078486465226</v>
      </c>
      <c r="AD36" s="59">
        <v>2.605619405182757</v>
      </c>
      <c r="AE36" s="59">
        <v>6.7357639806089216</v>
      </c>
      <c r="AF36" s="59">
        <v>-1.628915827704716</v>
      </c>
      <c r="AG36" s="59">
        <v>4.2673803909011454</v>
      </c>
      <c r="AH36" s="59">
        <v>1.6694584013915192</v>
      </c>
      <c r="AI36" s="59">
        <v>4.1616891806324796</v>
      </c>
      <c r="AJ36" s="59">
        <v>2.0732050797916064</v>
      </c>
      <c r="AK36" s="59">
        <v>-0.45937147905940107</v>
      </c>
      <c r="AL36" s="59">
        <v>-0.12126656751500654</v>
      </c>
      <c r="AM36" s="59">
        <v>4.739797690232221</v>
      </c>
      <c r="AN36" s="59">
        <v>4.1745692601973721</v>
      </c>
      <c r="AO36" s="150">
        <v>2.4266415178541676</v>
      </c>
      <c r="AP36" s="149">
        <v>2.6131370161866583</v>
      </c>
      <c r="AQ36" s="59">
        <v>1.7025474915200658</v>
      </c>
      <c r="AR36" s="59">
        <v>7.0161001791535487</v>
      </c>
      <c r="AS36" s="59">
        <v>-1.7479958983032324</v>
      </c>
      <c r="AT36" s="59">
        <v>4.2138682718834755</v>
      </c>
      <c r="AU36" s="59">
        <v>1.8738111445974472</v>
      </c>
      <c r="AV36" s="59">
        <v>4.1119509261102385</v>
      </c>
      <c r="AW36" s="59">
        <v>2.2067222586523321</v>
      </c>
      <c r="AX36" s="59">
        <v>-2.2775587394202454</v>
      </c>
      <c r="AY36" s="59">
        <v>0.66708908796062516</v>
      </c>
      <c r="AZ36" s="59">
        <v>4.739797690232221</v>
      </c>
      <c r="BA36" s="59">
        <v>4.5179632505433638</v>
      </c>
      <c r="BB36" s="150">
        <v>2.7995069658871858</v>
      </c>
    </row>
    <row r="37" spans="1:54" x14ac:dyDescent="0.25">
      <c r="A37" s="497"/>
      <c r="B37" s="154" t="s">
        <v>66</v>
      </c>
      <c r="C37" s="157">
        <v>73.125289812816334</v>
      </c>
      <c r="D37" s="151">
        <f t="shared" si="1"/>
        <v>71.044866366480875</v>
      </c>
      <c r="E37" s="40">
        <f t="shared" si="2"/>
        <v>74.5477536574667</v>
      </c>
      <c r="F37" s="40">
        <f t="shared" si="3"/>
        <v>89.972363614420885</v>
      </c>
      <c r="G37" s="40">
        <f t="shared" si="4"/>
        <v>72.879188302498235</v>
      </c>
      <c r="H37" s="40">
        <f t="shared" si="5"/>
        <v>77.470906846333421</v>
      </c>
      <c r="I37" s="40">
        <f t="shared" si="6"/>
        <v>69.001586182358693</v>
      </c>
      <c r="J37" s="40">
        <f t="shared" si="7"/>
        <v>77.794395129748835</v>
      </c>
      <c r="K37" s="40">
        <f t="shared" si="8"/>
        <v>77.788804456858344</v>
      </c>
      <c r="L37" s="40">
        <f t="shared" si="9"/>
        <v>88.011528145605752</v>
      </c>
      <c r="M37" s="40">
        <f t="shared" si="10"/>
        <v>61.06526485263668</v>
      </c>
      <c r="N37" s="40">
        <f t="shared" si="11"/>
        <v>65.542465210971017</v>
      </c>
      <c r="O37" s="152">
        <f t="shared" si="12"/>
        <v>75.152576327881675</v>
      </c>
      <c r="P37" s="151">
        <v>0.56330018560601325</v>
      </c>
      <c r="Q37" s="40">
        <v>1.9864376622259901</v>
      </c>
      <c r="R37" s="40">
        <v>0.23663144972192007</v>
      </c>
      <c r="S37" s="40">
        <v>-0.18956943358667241</v>
      </c>
      <c r="T37" s="40">
        <v>0.23541908464035627</v>
      </c>
      <c r="U37" s="40">
        <v>0.16274425208004281</v>
      </c>
      <c r="V37" s="40">
        <v>6.7724537893871603E-2</v>
      </c>
      <c r="W37" s="40">
        <v>0.42426058054055338</v>
      </c>
      <c r="X37" s="40">
        <v>-0.30219456402151168</v>
      </c>
      <c r="Y37" s="40">
        <v>1.3782734027867398</v>
      </c>
      <c r="Z37" s="40">
        <v>0</v>
      </c>
      <c r="AA37" s="40">
        <v>0.2898843844147882</v>
      </c>
      <c r="AB37" s="152">
        <v>-5.2775915613569799E-2</v>
      </c>
      <c r="AC37" s="151">
        <v>3.3839701177172512</v>
      </c>
      <c r="AD37" s="40">
        <v>4.8455204406036039</v>
      </c>
      <c r="AE37" s="40">
        <v>6.9835749804695855</v>
      </c>
      <c r="AF37" s="40">
        <v>-1.8029062371888349</v>
      </c>
      <c r="AG37" s="40">
        <v>4.5384439870204405</v>
      </c>
      <c r="AH37" s="40">
        <v>1.8361926776212669</v>
      </c>
      <c r="AI37" s="40">
        <v>4.2308742478679395</v>
      </c>
      <c r="AJ37" s="40">
        <v>2.5270444998766828</v>
      </c>
      <c r="AK37" s="40">
        <v>-0.74951227307162371</v>
      </c>
      <c r="AL37" s="40">
        <v>1.4500346455356397</v>
      </c>
      <c r="AM37" s="40">
        <v>4.739797690232221</v>
      </c>
      <c r="AN37" s="40">
        <v>4.4764023199136203</v>
      </c>
      <c r="AO37" s="152">
        <v>2.3831823904521534</v>
      </c>
      <c r="AP37" s="151">
        <v>3.3839701177172512</v>
      </c>
      <c r="AQ37" s="40">
        <v>4.8455204406036039</v>
      </c>
      <c r="AR37" s="40">
        <v>6.9835749804695855</v>
      </c>
      <c r="AS37" s="40">
        <v>-1.8029062371888349</v>
      </c>
      <c r="AT37" s="40">
        <v>4.5384439870204405</v>
      </c>
      <c r="AU37" s="40">
        <v>1.8361926776212669</v>
      </c>
      <c r="AV37" s="40">
        <v>4.2308742478679395</v>
      </c>
      <c r="AW37" s="40">
        <v>2.5270444998766828</v>
      </c>
      <c r="AX37" s="40">
        <v>-0.74951227307162371</v>
      </c>
      <c r="AY37" s="40">
        <v>1.4500346455356397</v>
      </c>
      <c r="AZ37" s="40">
        <v>4.739797690232221</v>
      </c>
      <c r="BA37" s="40">
        <v>4.4764023199136203</v>
      </c>
      <c r="BB37" s="152">
        <v>2.3831823904521534</v>
      </c>
    </row>
    <row r="38" spans="1:54" x14ac:dyDescent="0.25">
      <c r="A38" s="519">
        <v>2011</v>
      </c>
      <c r="B38" s="267" t="s">
        <v>55</v>
      </c>
      <c r="C38" s="240">
        <v>73.821510266523433</v>
      </c>
      <c r="D38" s="241">
        <f t="shared" si="1"/>
        <v>72.004440314622272</v>
      </c>
      <c r="E38" s="242">
        <f t="shared" si="2"/>
        <v>74.662992596410533</v>
      </c>
      <c r="F38" s="242">
        <f t="shared" si="3"/>
        <v>90.008072396777237</v>
      </c>
      <c r="G38" s="242">
        <f t="shared" si="4"/>
        <v>73.249994148207449</v>
      </c>
      <c r="H38" s="242">
        <f t="shared" si="5"/>
        <v>77.510029037826513</v>
      </c>
      <c r="I38" s="242">
        <f t="shared" si="6"/>
        <v>69.259211091581122</v>
      </c>
      <c r="J38" s="242">
        <f t="shared" si="7"/>
        <v>79.432247636267135</v>
      </c>
      <c r="K38" s="242">
        <f t="shared" si="8"/>
        <v>77.924059456417794</v>
      </c>
      <c r="L38" s="242">
        <f t="shared" si="9"/>
        <v>88.324323858033907</v>
      </c>
      <c r="M38" s="242">
        <f t="shared" si="10"/>
        <v>61.06526485263668</v>
      </c>
      <c r="N38" s="242">
        <f t="shared" si="11"/>
        <v>66.710253932508934</v>
      </c>
      <c r="O38" s="243">
        <f t="shared" si="12"/>
        <v>75.899222471504444</v>
      </c>
      <c r="P38" s="149">
        <v>0.95209257356689725</v>
      </c>
      <c r="Q38" s="59">
        <v>1.3506590936373841</v>
      </c>
      <c r="R38" s="59">
        <v>0.15458405289223034</v>
      </c>
      <c r="S38" s="59">
        <v>3.9688612060231547E-2</v>
      </c>
      <c r="T38" s="59">
        <v>0.50879524641537066</v>
      </c>
      <c r="U38" s="59">
        <v>5.0499204263479772E-2</v>
      </c>
      <c r="V38" s="59">
        <v>0.37336085078041897</v>
      </c>
      <c r="W38" s="59">
        <v>2.1053605517295062</v>
      </c>
      <c r="X38" s="59">
        <v>0.17387463466476216</v>
      </c>
      <c r="Y38" s="59">
        <v>0.35540311481771025</v>
      </c>
      <c r="Z38" s="59">
        <v>0</v>
      </c>
      <c r="AA38" s="59">
        <v>1.7817284073447455</v>
      </c>
      <c r="AB38" s="150">
        <v>0.99350704939939205</v>
      </c>
      <c r="AC38" s="241">
        <v>0.95209257356689725</v>
      </c>
      <c r="AD38" s="242">
        <v>1.3506590936373841</v>
      </c>
      <c r="AE38" s="242">
        <v>0.15458405289223034</v>
      </c>
      <c r="AF38" s="242">
        <v>3.9688612060231547E-2</v>
      </c>
      <c r="AG38" s="242">
        <v>0.50879524641537066</v>
      </c>
      <c r="AH38" s="242">
        <v>5.0499204263479772E-2</v>
      </c>
      <c r="AI38" s="242">
        <v>0.37336085078041897</v>
      </c>
      <c r="AJ38" s="242">
        <v>2.1053605517295062</v>
      </c>
      <c r="AK38" s="242">
        <v>0.17387463466476216</v>
      </c>
      <c r="AL38" s="242">
        <v>0.35540311481771025</v>
      </c>
      <c r="AM38" s="242">
        <v>0</v>
      </c>
      <c r="AN38" s="242">
        <v>1.7817284073447455</v>
      </c>
      <c r="AO38" s="243">
        <v>0.99350704939939205</v>
      </c>
      <c r="AP38" s="241">
        <v>3.685555807098329</v>
      </c>
      <c r="AQ38" s="29">
        <v>6.0628165258884792</v>
      </c>
      <c r="AR38" s="29">
        <v>6.1383210017560241</v>
      </c>
      <c r="AS38" s="29">
        <v>-1.6675238605593898</v>
      </c>
      <c r="AT38" s="29">
        <v>4.8236308152338223</v>
      </c>
      <c r="AU38" s="29">
        <v>1.686677620765342</v>
      </c>
      <c r="AV38" s="29">
        <v>4.3889363621784971</v>
      </c>
      <c r="AW38" s="29">
        <v>2.5768648872315616</v>
      </c>
      <c r="AX38" s="29">
        <v>-0.49867429183122247</v>
      </c>
      <c r="AY38" s="29">
        <v>1.8709559649939682</v>
      </c>
      <c r="AZ38" s="29">
        <v>4.739797690232221</v>
      </c>
      <c r="BA38" s="29">
        <v>4.5204757149374135</v>
      </c>
      <c r="BB38" s="243">
        <v>1.9774691888603348</v>
      </c>
    </row>
    <row r="39" spans="1:54" x14ac:dyDescent="0.25">
      <c r="A39" s="496"/>
      <c r="B39" s="153" t="s">
        <v>56</v>
      </c>
      <c r="C39" s="156">
        <v>74.324914507878233</v>
      </c>
      <c r="D39" s="149">
        <f t="shared" si="1"/>
        <v>72.620258604192102</v>
      </c>
      <c r="E39" s="59">
        <f t="shared" si="2"/>
        <v>75.105677102485799</v>
      </c>
      <c r="F39" s="59">
        <f t="shared" si="3"/>
        <v>89.794659830183861</v>
      </c>
      <c r="G39" s="59">
        <f t="shared" si="4"/>
        <v>73.394217334132605</v>
      </c>
      <c r="H39" s="59">
        <f t="shared" si="5"/>
        <v>77.559814120145688</v>
      </c>
      <c r="I39" s="59">
        <f t="shared" si="6"/>
        <v>69.690153743781721</v>
      </c>
      <c r="J39" s="59">
        <f t="shared" si="7"/>
        <v>79.499994630452449</v>
      </c>
      <c r="K39" s="59">
        <f t="shared" si="8"/>
        <v>77.800941373619082</v>
      </c>
      <c r="L39" s="59">
        <f t="shared" si="9"/>
        <v>88.341064910378478</v>
      </c>
      <c r="M39" s="59">
        <f t="shared" si="10"/>
        <v>64.489082668862437</v>
      </c>
      <c r="N39" s="59">
        <f t="shared" si="11"/>
        <v>67.48319304259185</v>
      </c>
      <c r="O39" s="150">
        <f t="shared" si="12"/>
        <v>76.173657743143679</v>
      </c>
      <c r="P39" s="149">
        <v>0.67220565553920031</v>
      </c>
      <c r="Q39" s="59">
        <v>0.80793626917667094</v>
      </c>
      <c r="R39" s="59">
        <v>0.59560776303375285</v>
      </c>
      <c r="S39" s="59">
        <v>-0.2403009122323353</v>
      </c>
      <c r="T39" s="59">
        <v>0.21090616199984955</v>
      </c>
      <c r="U39" s="59">
        <v>6.4113565682633031E-2</v>
      </c>
      <c r="V39" s="59">
        <v>0.62376843342936972</v>
      </c>
      <c r="W39" s="59">
        <v>8.6479611642330367E-2</v>
      </c>
      <c r="X39" s="59">
        <v>-0.15699735724729214</v>
      </c>
      <c r="Y39" s="59">
        <v>1.9235652047095132E-2</v>
      </c>
      <c r="Z39" s="59">
        <v>5.6068172708136927</v>
      </c>
      <c r="AA39" s="59">
        <v>1.1619937080095069</v>
      </c>
      <c r="AB39" s="150">
        <v>0.36230210139064728</v>
      </c>
      <c r="AC39" s="149">
        <v>1.6340133843675939</v>
      </c>
      <c r="AD39" s="59">
        <v>2.2174610471989058</v>
      </c>
      <c r="AE39" s="59">
        <v>0.74841080736337506</v>
      </c>
      <c r="AF39" s="59">
        <v>-0.19750929852035995</v>
      </c>
      <c r="AG39" s="59">
        <v>0.70668875934327446</v>
      </c>
      <c r="AH39" s="59">
        <v>0.11476214417964548</v>
      </c>
      <c r="AI39" s="59">
        <v>0.9979010621629385</v>
      </c>
      <c r="AJ39" s="59">
        <v>2.192445224182213</v>
      </c>
      <c r="AK39" s="59">
        <v>1.5602395287444781E-2</v>
      </c>
      <c r="AL39" s="59">
        <v>0.37442454609756337</v>
      </c>
      <c r="AM39" s="59">
        <v>5.6068172708136927</v>
      </c>
      <c r="AN39" s="59">
        <v>2.9610235522480521</v>
      </c>
      <c r="AO39" s="150">
        <v>1.3586778593020674</v>
      </c>
      <c r="AP39" s="149">
        <v>3.4714382222517077</v>
      </c>
      <c r="AQ39" s="59">
        <v>4.7886531272327044</v>
      </c>
      <c r="AR39" s="59">
        <v>5.7635806458555798</v>
      </c>
      <c r="AS39" s="59">
        <v>-1.3584215168513207</v>
      </c>
      <c r="AT39" s="59">
        <v>4.5958880289072139</v>
      </c>
      <c r="AU39" s="59">
        <v>1.450482183906479</v>
      </c>
      <c r="AV39" s="59">
        <v>4.1597712948492926</v>
      </c>
      <c r="AW39" s="59">
        <v>2.2963028552567422</v>
      </c>
      <c r="AX39" s="59">
        <v>-2.1600298730627547</v>
      </c>
      <c r="AY39" s="59">
        <v>2.2333200759108678</v>
      </c>
      <c r="AZ39" s="59">
        <v>5.759753072699068</v>
      </c>
      <c r="BA39" s="59">
        <v>5.772050151965944</v>
      </c>
      <c r="BB39" s="150">
        <v>2.0139615759742511</v>
      </c>
    </row>
    <row r="40" spans="1:54" x14ac:dyDescent="0.25">
      <c r="A40" s="496"/>
      <c r="B40" s="153" t="s">
        <v>57</v>
      </c>
      <c r="C40" s="156">
        <v>74.496166987299404</v>
      </c>
      <c r="D40" s="149">
        <f t="shared" si="1"/>
        <v>72.77132972228236</v>
      </c>
      <c r="E40" s="59">
        <f t="shared" si="2"/>
        <v>75.70416901880273</v>
      </c>
      <c r="F40" s="59">
        <f t="shared" si="3"/>
        <v>89.720730724747298</v>
      </c>
      <c r="G40" s="59">
        <f t="shared" si="4"/>
        <v>73.68061705074004</v>
      </c>
      <c r="H40" s="59">
        <f t="shared" si="5"/>
        <v>77.829700859589366</v>
      </c>
      <c r="I40" s="59">
        <f t="shared" si="6"/>
        <v>70.044656630442773</v>
      </c>
      <c r="J40" s="59">
        <f t="shared" si="7"/>
        <v>79.679107018140513</v>
      </c>
      <c r="K40" s="59">
        <f t="shared" si="8"/>
        <v>78.624899076041658</v>
      </c>
      <c r="L40" s="59">
        <f t="shared" si="9"/>
        <v>87.714878702130434</v>
      </c>
      <c r="M40" s="59">
        <f t="shared" si="10"/>
        <v>64.489082668862437</v>
      </c>
      <c r="N40" s="59">
        <f t="shared" si="11"/>
        <v>67.631914271241143</v>
      </c>
      <c r="O40" s="150">
        <f t="shared" si="12"/>
        <v>76.142399367639598</v>
      </c>
      <c r="P40" s="149">
        <v>0.22720343575540719</v>
      </c>
      <c r="Q40" s="59">
        <v>0.21520219525007772</v>
      </c>
      <c r="R40" s="59">
        <v>0.78809832748742958</v>
      </c>
      <c r="S40" s="59">
        <v>-8.1984417534610041E-2</v>
      </c>
      <c r="T40" s="59">
        <v>0.38528518048788896</v>
      </c>
      <c r="U40" s="59">
        <v>0.34370765882920501</v>
      </c>
      <c r="V40" s="59">
        <v>0.50771873514786958</v>
      </c>
      <c r="W40" s="59">
        <v>0.22523301737401127</v>
      </c>
      <c r="X40" s="59">
        <v>1.058657132564196</v>
      </c>
      <c r="Y40" s="59">
        <v>-0.70103066744520903</v>
      </c>
      <c r="Z40" s="59">
        <v>0</v>
      </c>
      <c r="AA40" s="59">
        <v>0.21806841707903957</v>
      </c>
      <c r="AB40" s="150">
        <v>-4.505636370776319E-2</v>
      </c>
      <c r="AC40" s="149">
        <v>1.8644239816149162</v>
      </c>
      <c r="AD40" s="59">
        <v>2.4301028970842493</v>
      </c>
      <c r="AE40" s="59">
        <v>1.55124105636979</v>
      </c>
      <c r="AF40" s="59">
        <v>-0.27967798062075849</v>
      </c>
      <c r="AG40" s="59">
        <v>1.0996675002955936</v>
      </c>
      <c r="AH40" s="59">
        <v>0.46313387549164681</v>
      </c>
      <c r="AI40" s="59">
        <v>1.5116615512684535</v>
      </c>
      <c r="AJ40" s="59">
        <v>2.4226833890131552</v>
      </c>
      <c r="AK40" s="59">
        <v>1.0748264162447978</v>
      </c>
      <c r="AL40" s="59">
        <v>-0.33705748522460077</v>
      </c>
      <c r="AM40" s="59">
        <v>5.6068172708136927</v>
      </c>
      <c r="AN40" s="59">
        <v>3.1879317531687583</v>
      </c>
      <c r="AO40" s="150">
        <v>1.3170846405044518</v>
      </c>
      <c r="AP40" s="149">
        <v>3.4616670889713621</v>
      </c>
      <c r="AQ40" s="59">
        <v>4.1573343871642185</v>
      </c>
      <c r="AR40" s="59">
        <v>4.6658949174898758</v>
      </c>
      <c r="AS40" s="59">
        <v>-1.1674511786616755</v>
      </c>
      <c r="AT40" s="59">
        <v>4.7552325877512791</v>
      </c>
      <c r="AU40" s="59">
        <v>1.5887740979006788</v>
      </c>
      <c r="AV40" s="59">
        <v>4.0760314339964667</v>
      </c>
      <c r="AW40" s="59">
        <v>2.6346701063027504</v>
      </c>
      <c r="AX40" s="59">
        <v>-0.93693408830806146</v>
      </c>
      <c r="AY40" s="59">
        <v>1.7292127615658555</v>
      </c>
      <c r="AZ40" s="59">
        <v>5.7543622848488436</v>
      </c>
      <c r="BA40" s="59">
        <v>5.6945828335493767</v>
      </c>
      <c r="BB40" s="150">
        <v>1.9092921616975511</v>
      </c>
    </row>
    <row r="41" spans="1:54" x14ac:dyDescent="0.25">
      <c r="A41" s="496"/>
      <c r="B41" s="153" t="s">
        <v>58</v>
      </c>
      <c r="C41" s="156">
        <v>74.48132002392569</v>
      </c>
      <c r="D41" s="149">
        <f t="shared" si="1"/>
        <v>72.52254783535129</v>
      </c>
      <c r="E41" s="59">
        <f t="shared" si="2"/>
        <v>76.081845129682577</v>
      </c>
      <c r="F41" s="59">
        <f t="shared" si="3"/>
        <v>89.764081489834481</v>
      </c>
      <c r="G41" s="59">
        <f t="shared" si="4"/>
        <v>73.716359549368363</v>
      </c>
      <c r="H41" s="59">
        <f t="shared" si="5"/>
        <v>78.007967904532009</v>
      </c>
      <c r="I41" s="59">
        <f t="shared" si="6"/>
        <v>70.136015378339479</v>
      </c>
      <c r="J41" s="59">
        <f t="shared" si="7"/>
        <v>79.784586875842336</v>
      </c>
      <c r="K41" s="59">
        <f t="shared" si="8"/>
        <v>78.649680949826589</v>
      </c>
      <c r="L41" s="59">
        <f t="shared" si="9"/>
        <v>87.274960711232637</v>
      </c>
      <c r="M41" s="59">
        <f t="shared" si="10"/>
        <v>64.489082668862437</v>
      </c>
      <c r="N41" s="59">
        <f t="shared" si="11"/>
        <v>67.76583637565021</v>
      </c>
      <c r="O41" s="150">
        <f t="shared" si="12"/>
        <v>76.029879736648141</v>
      </c>
      <c r="P41" s="149">
        <v>-1.0181560898613707E-2</v>
      </c>
      <c r="Q41" s="59">
        <v>-0.27453903949822367</v>
      </c>
      <c r="R41" s="59">
        <v>0.50071606556709414</v>
      </c>
      <c r="S41" s="59">
        <v>4.8326247679331032E-2</v>
      </c>
      <c r="T41" s="59">
        <v>4.9633065415100569E-2</v>
      </c>
      <c r="U41" s="59">
        <v>0.2291695242245386</v>
      </c>
      <c r="V41" s="59">
        <v>0.12939585950323088</v>
      </c>
      <c r="W41" s="59">
        <v>0.11818336142786029</v>
      </c>
      <c r="X41" s="59">
        <v>2.3587332995324652E-2</v>
      </c>
      <c r="Y41" s="59">
        <v>-0.51190337682301779</v>
      </c>
      <c r="Z41" s="59">
        <v>0</v>
      </c>
      <c r="AA41" s="59">
        <v>0.20424443216553911</v>
      </c>
      <c r="AB41" s="150">
        <v>-0.1603551213326338</v>
      </c>
      <c r="AC41" s="149">
        <v>1.8444941463305757</v>
      </c>
      <c r="AD41" s="59">
        <v>2.0799271565209092</v>
      </c>
      <c r="AE41" s="59">
        <v>2.0578641165564124</v>
      </c>
      <c r="AF41" s="59">
        <v>-0.23149566846882352</v>
      </c>
      <c r="AG41" s="59">
        <v>1.1487109919436733</v>
      </c>
      <c r="AH41" s="59">
        <v>0.69324225062173084</v>
      </c>
      <c r="AI41" s="59">
        <v>1.6440624900747833</v>
      </c>
      <c r="AJ41" s="59">
        <v>2.558271380314975</v>
      </c>
      <c r="AK41" s="59">
        <v>1.1066843088528122</v>
      </c>
      <c r="AL41" s="59">
        <v>-0.83689881302202807</v>
      </c>
      <c r="AM41" s="59">
        <v>5.6068172708136927</v>
      </c>
      <c r="AN41" s="59">
        <v>3.392260510071611</v>
      </c>
      <c r="AO41" s="150">
        <v>1.1673630521180045</v>
      </c>
      <c r="AP41" s="149">
        <v>3.1553405162355896</v>
      </c>
      <c r="AQ41" s="59">
        <v>2.7199626460725184</v>
      </c>
      <c r="AR41" s="59">
        <v>4.1796662671224309</v>
      </c>
      <c r="AS41" s="59">
        <v>-1.1716122471263155</v>
      </c>
      <c r="AT41" s="59">
        <v>4.5212337258111122</v>
      </c>
      <c r="AU41" s="59">
        <v>1.7150670707942461</v>
      </c>
      <c r="AV41" s="59">
        <v>3.9600447256785203</v>
      </c>
      <c r="AW41" s="59">
        <v>2.6474320752705287</v>
      </c>
      <c r="AX41" s="59">
        <v>0.29087124751512683</v>
      </c>
      <c r="AY41" s="59">
        <v>1.7445748494439943</v>
      </c>
      <c r="AZ41" s="59">
        <v>5.7543622848488436</v>
      </c>
      <c r="BA41" s="59">
        <v>5.5137011418538329</v>
      </c>
      <c r="BB41" s="150">
        <v>1.5701304375024454</v>
      </c>
    </row>
    <row r="42" spans="1:54" x14ac:dyDescent="0.25">
      <c r="A42" s="496"/>
      <c r="B42" s="153" t="s">
        <v>59</v>
      </c>
      <c r="C42" s="156">
        <v>74.735209781525626</v>
      </c>
      <c r="D42" s="149">
        <f t="shared" si="1"/>
        <v>73.54427324534258</v>
      </c>
      <c r="E42" s="59">
        <f t="shared" si="2"/>
        <v>75.803414619876833</v>
      </c>
      <c r="F42" s="59">
        <f t="shared" si="3"/>
        <v>89.854354993592139</v>
      </c>
      <c r="G42" s="59">
        <f t="shared" si="4"/>
        <v>73.831717742905653</v>
      </c>
      <c r="H42" s="59">
        <f t="shared" si="5"/>
        <v>78.23095559879593</v>
      </c>
      <c r="I42" s="59">
        <f t="shared" si="6"/>
        <v>70.178201710657788</v>
      </c>
      <c r="J42" s="59">
        <f t="shared" si="7"/>
        <v>79.651023263005825</v>
      </c>
      <c r="K42" s="59">
        <f t="shared" si="8"/>
        <v>78.606670473637081</v>
      </c>
      <c r="L42" s="59">
        <f t="shared" si="9"/>
        <v>87.255859340733238</v>
      </c>
      <c r="M42" s="59">
        <f t="shared" si="10"/>
        <v>64.489082668862437</v>
      </c>
      <c r="N42" s="59">
        <f t="shared" si="11"/>
        <v>68.025550965351343</v>
      </c>
      <c r="O42" s="150">
        <f t="shared" si="12"/>
        <v>76.216738678177961</v>
      </c>
      <c r="P42" s="149">
        <v>0.33621418365638389</v>
      </c>
      <c r="Q42" s="59">
        <v>1.4369590256442843</v>
      </c>
      <c r="R42" s="59">
        <v>-0.35229128974078022</v>
      </c>
      <c r="S42" s="59">
        <v>9.6043893419787849E-2</v>
      </c>
      <c r="T42" s="59">
        <v>0.1521769155959343</v>
      </c>
      <c r="U42" s="59">
        <v>0.28265108936233979</v>
      </c>
      <c r="V42" s="59">
        <v>5.2619466035995849E-2</v>
      </c>
      <c r="W42" s="59">
        <v>-0.17824933557443878</v>
      </c>
      <c r="X42" s="59">
        <v>-5.7564136216880717E-2</v>
      </c>
      <c r="Y42" s="59">
        <v>-2.9968760772424399E-2</v>
      </c>
      <c r="Z42" s="59">
        <v>0</v>
      </c>
      <c r="AA42" s="59">
        <v>0.38721964094835049</v>
      </c>
      <c r="AB42" s="150">
        <v>0.24396480136037427</v>
      </c>
      <c r="AC42" s="149">
        <v>2.185371238087793</v>
      </c>
      <c r="AD42" s="59">
        <v>3.5180682386939077</v>
      </c>
      <c r="AE42" s="59">
        <v>1.6843712933050472</v>
      </c>
      <c r="AF42" s="59">
        <v>-0.13116096553212087</v>
      </c>
      <c r="AG42" s="59">
        <v>1.3069978722235138</v>
      </c>
      <c r="AH42" s="59">
        <v>0.98107635937462045</v>
      </c>
      <c r="AI42" s="59">
        <v>1.7052006966760322</v>
      </c>
      <c r="AJ42" s="59">
        <v>2.3865834166592892</v>
      </c>
      <c r="AK42" s="59">
        <v>1.0513929639223563</v>
      </c>
      <c r="AL42" s="59">
        <v>-0.85860207269930999</v>
      </c>
      <c r="AM42" s="59">
        <v>5.6068172708136927</v>
      </c>
      <c r="AN42" s="59">
        <v>3.7885144331810987</v>
      </c>
      <c r="AO42" s="150">
        <v>1.4160024875973327</v>
      </c>
      <c r="AP42" s="149">
        <v>3.2325543693659236</v>
      </c>
      <c r="AQ42" s="59">
        <v>3.7880606468996061</v>
      </c>
      <c r="AR42" s="59">
        <v>4.0904449393626194</v>
      </c>
      <c r="AS42" s="59">
        <v>-1.0079272558660517</v>
      </c>
      <c r="AT42" s="59">
        <v>4.2167460111736483</v>
      </c>
      <c r="AU42" s="59">
        <v>1.6476304415817378</v>
      </c>
      <c r="AV42" s="59">
        <v>3.4784145906438724</v>
      </c>
      <c r="AW42" s="59">
        <v>2.7085255483470525</v>
      </c>
      <c r="AX42" s="59">
        <v>0.33087917618869966</v>
      </c>
      <c r="AY42" s="59">
        <v>1.6140655509093325</v>
      </c>
      <c r="AZ42" s="59">
        <v>5.7543622848488436</v>
      </c>
      <c r="BA42" s="59">
        <v>5.1655238306681017</v>
      </c>
      <c r="BB42" s="150">
        <v>1.2994008025063108</v>
      </c>
    </row>
    <row r="43" spans="1:54" x14ac:dyDescent="0.25">
      <c r="A43" s="496"/>
      <c r="B43" s="153" t="s">
        <v>60</v>
      </c>
      <c r="C43" s="156">
        <v>75.002705100729742</v>
      </c>
      <c r="D43" s="149">
        <f t="shared" si="1"/>
        <v>73.724075276813323</v>
      </c>
      <c r="E43" s="59">
        <f t="shared" si="2"/>
        <v>75.637086180490911</v>
      </c>
      <c r="F43" s="59">
        <f t="shared" si="3"/>
        <v>89.693913519333066</v>
      </c>
      <c r="G43" s="59">
        <f t="shared" si="4"/>
        <v>74.201879927853284</v>
      </c>
      <c r="H43" s="59">
        <f t="shared" si="5"/>
        <v>78.459432733519975</v>
      </c>
      <c r="I43" s="59">
        <f t="shared" si="6"/>
        <v>70.24434787795569</v>
      </c>
      <c r="J43" s="59">
        <f t="shared" si="7"/>
        <v>79.557916339328841</v>
      </c>
      <c r="K43" s="59">
        <f t="shared" si="8"/>
        <v>78.670919668183274</v>
      </c>
      <c r="L43" s="59">
        <f t="shared" si="9"/>
        <v>90.024136526736697</v>
      </c>
      <c r="M43" s="59">
        <f t="shared" si="10"/>
        <v>64.489082668862437</v>
      </c>
      <c r="N43" s="59">
        <f t="shared" si="11"/>
        <v>68.455873201755381</v>
      </c>
      <c r="O43" s="150">
        <f t="shared" si="12"/>
        <v>76.260948376338092</v>
      </c>
      <c r="P43" s="149">
        <v>0.34513571500456425</v>
      </c>
      <c r="Q43" s="59">
        <v>0.22554163019738849</v>
      </c>
      <c r="R43" s="59">
        <v>-0.21626222227802733</v>
      </c>
      <c r="S43" s="59">
        <v>-0.17990209080031236</v>
      </c>
      <c r="T43" s="59">
        <v>0.50023518524819255</v>
      </c>
      <c r="U43" s="59">
        <v>0.29073761005607335</v>
      </c>
      <c r="V43" s="59">
        <v>9.9671130138659178E-2</v>
      </c>
      <c r="W43" s="59">
        <v>-0.13175652869723187</v>
      </c>
      <c r="X43" s="59">
        <v>8.4412630763881419E-2</v>
      </c>
      <c r="Y43" s="59">
        <v>3.1159032336729022</v>
      </c>
      <c r="Z43" s="59">
        <v>0</v>
      </c>
      <c r="AA43" s="59">
        <v>0.62267330744102178</v>
      </c>
      <c r="AB43" s="150">
        <v>6.5924834744707145E-2</v>
      </c>
      <c r="AC43" s="149">
        <v>2.5432953276649757</v>
      </c>
      <c r="AD43" s="59">
        <v>3.7711506085631887</v>
      </c>
      <c r="AE43" s="59">
        <v>1.46125465836234</v>
      </c>
      <c r="AF43" s="59">
        <v>-0.30948402809682074</v>
      </c>
      <c r="AG43" s="59">
        <v>1.8149099299308455</v>
      </c>
      <c r="AH43" s="59">
        <v>1.2759962770893158</v>
      </c>
      <c r="AI43" s="59">
        <v>1.8010625035670795</v>
      </c>
      <c r="AJ43" s="59">
        <v>2.2669000853322756</v>
      </c>
      <c r="AK43" s="59">
        <v>1.1339873616570979</v>
      </c>
      <c r="AL43" s="59">
        <v>2.2867554098155116</v>
      </c>
      <c r="AM43" s="59">
        <v>5.6068172708136927</v>
      </c>
      <c r="AN43" s="59">
        <v>4.4450692866167971</v>
      </c>
      <c r="AO43" s="150">
        <v>1.4748290778758151</v>
      </c>
      <c r="AP43" s="149">
        <v>3.4757854418907037</v>
      </c>
      <c r="AQ43" s="59">
        <v>4.2212676363907695</v>
      </c>
      <c r="AR43" s="59">
        <v>3.5623177792070515</v>
      </c>
      <c r="AS43" s="59">
        <v>-0.80669716997490803</v>
      </c>
      <c r="AT43" s="59">
        <v>4.2529740007305721</v>
      </c>
      <c r="AU43" s="59">
        <v>1.5397014889477874</v>
      </c>
      <c r="AV43" s="59">
        <v>2.8234945375556442</v>
      </c>
      <c r="AW43" s="59">
        <v>2.6755806275342735</v>
      </c>
      <c r="AX43" s="59">
        <v>0.51595855224061205</v>
      </c>
      <c r="AY43" s="59">
        <v>5.6335112272265109</v>
      </c>
      <c r="AZ43" s="59">
        <v>5.7543622848488436</v>
      </c>
      <c r="BA43" s="59">
        <v>5.0838783486995878</v>
      </c>
      <c r="BB43" s="150">
        <v>1.2913033335017707</v>
      </c>
    </row>
    <row r="44" spans="1:54" x14ac:dyDescent="0.25">
      <c r="A44" s="496"/>
      <c r="B44" s="153" t="s">
        <v>61</v>
      </c>
      <c r="C44" s="156">
        <v>75.094588447903959</v>
      </c>
      <c r="D44" s="149">
        <f t="shared" si="1"/>
        <v>73.985575847476909</v>
      </c>
      <c r="E44" s="59">
        <f t="shared" si="2"/>
        <v>75.950195271684137</v>
      </c>
      <c r="F44" s="59">
        <f t="shared" si="3"/>
        <v>89.943382889376792</v>
      </c>
      <c r="G44" s="59">
        <f t="shared" si="4"/>
        <v>74.307049553955238</v>
      </c>
      <c r="H44" s="59">
        <f t="shared" si="5"/>
        <v>78.663936851310893</v>
      </c>
      <c r="I44" s="59">
        <f t="shared" si="6"/>
        <v>70.577298316774062</v>
      </c>
      <c r="J44" s="59">
        <f t="shared" si="7"/>
        <v>79.339977519284957</v>
      </c>
      <c r="K44" s="59">
        <f t="shared" si="8"/>
        <v>78.672617120811168</v>
      </c>
      <c r="L44" s="59">
        <f t="shared" si="9"/>
        <v>89.980587530493182</v>
      </c>
      <c r="M44" s="59">
        <f t="shared" si="10"/>
        <v>64.489082668862437</v>
      </c>
      <c r="N44" s="59">
        <f t="shared" si="11"/>
        <v>68.633143383892303</v>
      </c>
      <c r="O44" s="150">
        <f t="shared" si="12"/>
        <v>76.257662705992672</v>
      </c>
      <c r="P44" s="149">
        <v>9.6550122552851086E-2</v>
      </c>
      <c r="Q44" s="59">
        <v>0.22966861572188188</v>
      </c>
      <c r="R44" s="59">
        <v>0.41318417989851908</v>
      </c>
      <c r="S44" s="59">
        <v>0.28021496891688608</v>
      </c>
      <c r="T44" s="59">
        <v>0.14877430329952926</v>
      </c>
      <c r="U44" s="59">
        <v>0.26058379771383966</v>
      </c>
      <c r="V44" s="59">
        <v>0.46828221716346657</v>
      </c>
      <c r="W44" s="59">
        <v>-0.27715403325019233</v>
      </c>
      <c r="X44" s="59">
        <v>-1.4778738233161212E-3</v>
      </c>
      <c r="Y44" s="59">
        <v>-5.5791172940060238E-2</v>
      </c>
      <c r="Z44" s="59">
        <v>0</v>
      </c>
      <c r="AA44" s="59">
        <v>0.26138516279465351</v>
      </c>
      <c r="AB44" s="150">
        <v>-9.1541943951923242E-3</v>
      </c>
      <c r="AC44" s="149">
        <v>2.6658020386573709</v>
      </c>
      <c r="AD44" s="59">
        <v>4.1392286753367467</v>
      </c>
      <c r="AE44" s="59">
        <v>1.8812660951011337</v>
      </c>
      <c r="AF44" s="59">
        <v>-3.2210696573778501E-2</v>
      </c>
      <c r="AG44" s="59">
        <v>1.9592167321216689</v>
      </c>
      <c r="AH44" s="59">
        <v>1.5399716532864234</v>
      </c>
      <c r="AI44" s="59">
        <v>2.2835882790448498</v>
      </c>
      <c r="AJ44" s="59">
        <v>1.9867528849068519</v>
      </c>
      <c r="AK44" s="59">
        <v>1.1361694913861036</v>
      </c>
      <c r="AL44" s="59">
        <v>2.2372743961789125</v>
      </c>
      <c r="AM44" s="59">
        <v>5.6068172708136927</v>
      </c>
      <c r="AN44" s="59">
        <v>4.7155354364118951</v>
      </c>
      <c r="AO44" s="150">
        <v>1.4704570782638822</v>
      </c>
      <c r="AP44" s="149">
        <v>3.5095478501184454</v>
      </c>
      <c r="AQ44" s="59">
        <v>4.8196252498208789</v>
      </c>
      <c r="AR44" s="59">
        <v>3.9733268798295573</v>
      </c>
      <c r="AS44" s="59">
        <v>-0.41039110561433523</v>
      </c>
      <c r="AT44" s="59">
        <v>4.1371632632928472</v>
      </c>
      <c r="AU44" s="59">
        <v>1.5806453382796386</v>
      </c>
      <c r="AV44" s="59">
        <v>2.731608333802563</v>
      </c>
      <c r="AW44" s="59">
        <v>2.1755057380791438</v>
      </c>
      <c r="AX44" s="59">
        <v>0.68908233959642262</v>
      </c>
      <c r="AY44" s="59">
        <v>4.7862816725692632</v>
      </c>
      <c r="AZ44" s="59">
        <v>5.7543622848488436</v>
      </c>
      <c r="BA44" s="59">
        <v>5.3633171588418191</v>
      </c>
      <c r="BB44" s="150">
        <v>1.4599286500626205</v>
      </c>
    </row>
    <row r="45" spans="1:54" x14ac:dyDescent="0.25">
      <c r="A45" s="496"/>
      <c r="B45" s="153" t="s">
        <v>62</v>
      </c>
      <c r="C45" s="156">
        <v>74.97702860218439</v>
      </c>
      <c r="D45" s="149">
        <f t="shared" si="1"/>
        <v>73.583211977543371</v>
      </c>
      <c r="E45" s="59">
        <f t="shared" si="2"/>
        <v>75.93283157893373</v>
      </c>
      <c r="F45" s="59">
        <f t="shared" si="3"/>
        <v>89.835583476007372</v>
      </c>
      <c r="G45" s="59">
        <f t="shared" si="4"/>
        <v>74.616494285991365</v>
      </c>
      <c r="H45" s="59">
        <f t="shared" si="5"/>
        <v>78.671809192718513</v>
      </c>
      <c r="I45" s="59">
        <f t="shared" si="6"/>
        <v>70.653456458749943</v>
      </c>
      <c r="J45" s="59">
        <f t="shared" si="7"/>
        <v>79.439579724707528</v>
      </c>
      <c r="K45" s="59">
        <f t="shared" si="8"/>
        <v>78.510336436817084</v>
      </c>
      <c r="L45" s="59">
        <f t="shared" si="9"/>
        <v>86.756416985011285</v>
      </c>
      <c r="M45" s="59">
        <f t="shared" si="10"/>
        <v>64.489082668862437</v>
      </c>
      <c r="N45" s="59">
        <f t="shared" si="11"/>
        <v>68.628813676966431</v>
      </c>
      <c r="O45" s="150">
        <f t="shared" si="12"/>
        <v>76.256171080327007</v>
      </c>
      <c r="P45" s="149">
        <v>-9.6312852470457649E-2</v>
      </c>
      <c r="Q45" s="59">
        <v>-0.45267487460663663</v>
      </c>
      <c r="R45" s="59">
        <v>-2.2588439476256439E-2</v>
      </c>
      <c r="S45" s="59">
        <v>-0.12014545821894534</v>
      </c>
      <c r="T45" s="59">
        <v>0.41922859900064957</v>
      </c>
      <c r="U45" s="59">
        <v>6.0917563253998983E-3</v>
      </c>
      <c r="V45" s="59">
        <v>0.10896252217220691</v>
      </c>
      <c r="W45" s="59">
        <v>0.12152620563148711</v>
      </c>
      <c r="X45" s="59">
        <v>-0.21679906637188601</v>
      </c>
      <c r="Y45" s="59">
        <v>-2.7065528829120522</v>
      </c>
      <c r="Z45" s="59">
        <v>0</v>
      </c>
      <c r="AA45" s="59">
        <v>1.1896825373760231E-3</v>
      </c>
      <c r="AB45" s="150">
        <v>-8.3727221812494868E-3</v>
      </c>
      <c r="AC45" s="149">
        <v>2.5092530140880092</v>
      </c>
      <c r="AD45" s="59">
        <v>3.5728768887657396</v>
      </c>
      <c r="AE45" s="59">
        <v>1.8579740549007056</v>
      </c>
      <c r="AF45" s="59">
        <v>-0.15202461391331454</v>
      </c>
      <c r="AG45" s="59">
        <v>2.3838163184284076</v>
      </c>
      <c r="AH45" s="59">
        <v>1.5501333278144431</v>
      </c>
      <c r="AI45" s="59">
        <v>2.3939598606119712</v>
      </c>
      <c r="AJ45" s="59">
        <v>2.1147855089235996</v>
      </c>
      <c r="AK45" s="59">
        <v>0.9275524736453451</v>
      </c>
      <c r="AL45" s="59">
        <v>-1.4260758641958997</v>
      </c>
      <c r="AM45" s="59">
        <v>5.6068172708136927</v>
      </c>
      <c r="AN45" s="59">
        <v>4.7089294796296448</v>
      </c>
      <c r="AO45" s="150">
        <v>1.4684722818157081</v>
      </c>
      <c r="AP45" s="149">
        <v>3.0871523435374719</v>
      </c>
      <c r="AQ45" s="59">
        <v>4.2084357498966378</v>
      </c>
      <c r="AR45" s="59">
        <v>3.7655683712360508</v>
      </c>
      <c r="AS45" s="59">
        <v>-0.29679430833654546</v>
      </c>
      <c r="AT45" s="59">
        <v>3.6559919576752105</v>
      </c>
      <c r="AU45" s="59">
        <v>1.4935726259940576</v>
      </c>
      <c r="AV45" s="59">
        <v>2.4859976954000742</v>
      </c>
      <c r="AW45" s="59">
        <v>2.3878596500401317</v>
      </c>
      <c r="AX45" s="59">
        <v>0.49494761579995056</v>
      </c>
      <c r="AY45" s="59">
        <v>0.35655644904521011</v>
      </c>
      <c r="AZ45" s="59">
        <v>5.6068172708136927</v>
      </c>
      <c r="BA45" s="59">
        <v>5.308592177932395</v>
      </c>
      <c r="BB45" s="150">
        <v>1.3196376085883292</v>
      </c>
    </row>
    <row r="46" spans="1:54" x14ac:dyDescent="0.25">
      <c r="A46" s="496"/>
      <c r="B46" s="153" t="s">
        <v>63</v>
      </c>
      <c r="C46" s="156">
        <v>75.077406748487988</v>
      </c>
      <c r="D46" s="149">
        <f t="shared" si="1"/>
        <v>73.824121487489776</v>
      </c>
      <c r="E46" s="59">
        <f t="shared" si="2"/>
        <v>75.870950236261507</v>
      </c>
      <c r="F46" s="59">
        <f t="shared" si="3"/>
        <v>89.913493644738026</v>
      </c>
      <c r="G46" s="59">
        <f t="shared" si="4"/>
        <v>74.895203367814901</v>
      </c>
      <c r="H46" s="59">
        <f t="shared" si="5"/>
        <v>78.622774392374765</v>
      </c>
      <c r="I46" s="59">
        <f t="shared" si="6"/>
        <v>70.795590850068308</v>
      </c>
      <c r="J46" s="59">
        <f t="shared" si="7"/>
        <v>79.298513663595102</v>
      </c>
      <c r="K46" s="59">
        <f t="shared" si="8"/>
        <v>78.470910277451409</v>
      </c>
      <c r="L46" s="59">
        <f t="shared" si="9"/>
        <v>86.462218099678168</v>
      </c>
      <c r="M46" s="59">
        <f t="shared" si="10"/>
        <v>64.489082668862437</v>
      </c>
      <c r="N46" s="59">
        <f t="shared" si="11"/>
        <v>68.794284832759473</v>
      </c>
      <c r="O46" s="150">
        <f t="shared" si="12"/>
        <v>76.243169620402824</v>
      </c>
      <c r="P46" s="149">
        <v>0.15565166509737582</v>
      </c>
      <c r="Q46" s="59">
        <v>0.46752463915022169</v>
      </c>
      <c r="R46" s="59">
        <v>-8.5835088970653936E-2</v>
      </c>
      <c r="S46" s="59">
        <v>8.4197184735223571E-2</v>
      </c>
      <c r="T46" s="59">
        <v>0.38092296164874362</v>
      </c>
      <c r="U46" s="59">
        <v>-6.4924297780714166E-2</v>
      </c>
      <c r="V46" s="59">
        <v>0.20584134230715997</v>
      </c>
      <c r="W46" s="59">
        <v>-0.17440035284346037</v>
      </c>
      <c r="X46" s="59">
        <v>-5.7042168722309189E-2</v>
      </c>
      <c r="Y46" s="59">
        <v>-0.32872201516802013</v>
      </c>
      <c r="Z46" s="59">
        <v>0</v>
      </c>
      <c r="AA46" s="59">
        <v>0.23429890448108531</v>
      </c>
      <c r="AB46" s="150">
        <v>-3.0923644163175005E-2</v>
      </c>
      <c r="AC46" s="149">
        <v>2.6431315475201496</v>
      </c>
      <c r="AD46" s="59">
        <v>3.9119717766407889</v>
      </c>
      <c r="AE46" s="59">
        <v>1.7749650577999176</v>
      </c>
      <c r="AF46" s="59">
        <v>-6.5431169436808864E-2</v>
      </c>
      <c r="AG46" s="59">
        <v>2.7662424791956042</v>
      </c>
      <c r="AH46" s="59">
        <v>1.4868388572320725</v>
      </c>
      <c r="AI46" s="59">
        <v>2.5999469968246589</v>
      </c>
      <c r="AJ46" s="59">
        <v>1.933453600786583</v>
      </c>
      <c r="AK46" s="59">
        <v>0.8768688828112271</v>
      </c>
      <c r="AL46" s="59">
        <v>-1.7603489890147226</v>
      </c>
      <c r="AM46" s="59">
        <v>5.6068172708136927</v>
      </c>
      <c r="AN46" s="59">
        <v>4.9613935199436705</v>
      </c>
      <c r="AO46" s="150">
        <v>1.4511721963635986</v>
      </c>
      <c r="AP46" s="149">
        <v>3.2531895016993637</v>
      </c>
      <c r="AQ46" s="59">
        <v>5.2819947646734988</v>
      </c>
      <c r="AR46" s="59">
        <v>2.6533959433912306</v>
      </c>
      <c r="AS46" s="59">
        <v>-0.13494763139037566</v>
      </c>
      <c r="AT46" s="59">
        <v>3.7075587850994047</v>
      </c>
      <c r="AU46" s="59">
        <v>1.3698276733827663</v>
      </c>
      <c r="AV46" s="59">
        <v>2.5832762984717905</v>
      </c>
      <c r="AW46" s="59">
        <v>2.1780229514765073</v>
      </c>
      <c r="AX46" s="59">
        <v>0.35374264375404796</v>
      </c>
      <c r="AY46" s="59">
        <v>-5.0730816885081714E-2</v>
      </c>
      <c r="AZ46" s="59">
        <v>5.6068172708136927</v>
      </c>
      <c r="BA46" s="59">
        <v>5.4610140645603833</v>
      </c>
      <c r="BB46" s="150">
        <v>1.4298346711393759</v>
      </c>
    </row>
    <row r="47" spans="1:54" x14ac:dyDescent="0.25">
      <c r="A47" s="496"/>
      <c r="B47" s="153" t="s">
        <v>64</v>
      </c>
      <c r="C47" s="156">
        <v>75.171625508828456</v>
      </c>
      <c r="D47" s="149">
        <f t="shared" si="1"/>
        <v>74.124952670307735</v>
      </c>
      <c r="E47" s="59">
        <f t="shared" si="2"/>
        <v>76.015996161619029</v>
      </c>
      <c r="F47" s="59">
        <f t="shared" si="3"/>
        <v>89.916773402536563</v>
      </c>
      <c r="G47" s="59">
        <f t="shared" si="4"/>
        <v>74.908393077791501</v>
      </c>
      <c r="H47" s="59">
        <f t="shared" si="5"/>
        <v>78.791525700965664</v>
      </c>
      <c r="I47" s="59">
        <f t="shared" si="6"/>
        <v>70.979562624923716</v>
      </c>
      <c r="J47" s="59">
        <f t="shared" si="7"/>
        <v>79.413078112552739</v>
      </c>
      <c r="K47" s="59">
        <f t="shared" si="8"/>
        <v>78.392728258560012</v>
      </c>
      <c r="L47" s="59">
        <f t="shared" si="9"/>
        <v>86.438590988590491</v>
      </c>
      <c r="M47" s="59">
        <f t="shared" si="10"/>
        <v>64.489082668862437</v>
      </c>
      <c r="N47" s="59">
        <f t="shared" si="11"/>
        <v>68.812397039764164</v>
      </c>
      <c r="O47" s="150">
        <f t="shared" si="12"/>
        <v>76.284476939884215</v>
      </c>
      <c r="P47" s="149">
        <v>0.13739526865145529</v>
      </c>
      <c r="Q47" s="59">
        <v>0.49804062325463755</v>
      </c>
      <c r="R47" s="59">
        <v>0.18749672733682013</v>
      </c>
      <c r="S47" s="59">
        <v>9.0239141111112843E-4</v>
      </c>
      <c r="T47" s="59">
        <v>1.7964729286618963E-2</v>
      </c>
      <c r="U47" s="59">
        <v>0.21507215155843631</v>
      </c>
      <c r="V47" s="59">
        <v>0.25856151719057385</v>
      </c>
      <c r="W47" s="59">
        <v>0.14848609723108241</v>
      </c>
      <c r="X47" s="59">
        <v>-0.10924918906223816</v>
      </c>
      <c r="Y47" s="59">
        <v>-4.0782074273122026E-2</v>
      </c>
      <c r="Z47" s="59">
        <v>0</v>
      </c>
      <c r="AA47" s="59">
        <v>2.7090239356722223E-2</v>
      </c>
      <c r="AB47" s="150">
        <v>4.6147696127950721E-2</v>
      </c>
      <c r="AC47" s="149">
        <v>2.7686270386685083</v>
      </c>
      <c r="AD47" s="59">
        <v>4.335410088518449</v>
      </c>
      <c r="AE47" s="59">
        <v>1.9695328592979924</v>
      </c>
      <c r="AF47" s="59">
        <v>-6.1785874741009994E-2</v>
      </c>
      <c r="AG47" s="59">
        <v>2.7843405265035224</v>
      </c>
      <c r="AH47" s="59">
        <v>1.7046642519000541</v>
      </c>
      <c r="AI47" s="59">
        <v>2.8665666283925475</v>
      </c>
      <c r="AJ47" s="59">
        <v>2.0807192858871124</v>
      </c>
      <c r="AK47" s="59">
        <v>0.77636339305947644</v>
      </c>
      <c r="AL47" s="59">
        <v>-1.7871944620856903</v>
      </c>
      <c r="AM47" s="59">
        <v>5.6068172708136927</v>
      </c>
      <c r="AN47" s="59">
        <v>4.98902782839758</v>
      </c>
      <c r="AO47" s="150">
        <v>1.5061368050300756</v>
      </c>
      <c r="AP47" s="149">
        <v>3.5207994103396203</v>
      </c>
      <c r="AQ47" s="59">
        <v>6.6795579661417959</v>
      </c>
      <c r="AR47" s="59">
        <v>2.5941095795411138</v>
      </c>
      <c r="AS47" s="59">
        <v>-0.15186344059453416</v>
      </c>
      <c r="AT47" s="59">
        <v>3.4025347409058386</v>
      </c>
      <c r="AU47" s="59">
        <v>1.6536063347013799</v>
      </c>
      <c r="AV47" s="59">
        <v>2.9842985973776019</v>
      </c>
      <c r="AW47" s="59">
        <v>2.4694103283840461</v>
      </c>
      <c r="AX47" s="59">
        <v>0.39302600970228552</v>
      </c>
      <c r="AY47" s="59">
        <v>-0.11775910540068885</v>
      </c>
      <c r="AZ47" s="59">
        <v>5.6068172708136927</v>
      </c>
      <c r="BA47" s="59">
        <v>5.3668949097631611</v>
      </c>
      <c r="BB47" s="150">
        <v>1.8393729180046943</v>
      </c>
    </row>
    <row r="48" spans="1:54" x14ac:dyDescent="0.25">
      <c r="A48" s="496"/>
      <c r="B48" s="153" t="s">
        <v>65</v>
      </c>
      <c r="C48" s="156">
        <v>75.24775873408818</v>
      </c>
      <c r="D48" s="149">
        <f t="shared" si="1"/>
        <v>73.803401766111193</v>
      </c>
      <c r="E48" s="59">
        <f t="shared" si="2"/>
        <v>75.739657244365603</v>
      </c>
      <c r="F48" s="59">
        <f t="shared" si="3"/>
        <v>90.014482123589076</v>
      </c>
      <c r="G48" s="59">
        <f t="shared" si="4"/>
        <v>74.95594843216675</v>
      </c>
      <c r="H48" s="59">
        <f t="shared" si="5"/>
        <v>78.85086433224545</v>
      </c>
      <c r="I48" s="59">
        <f t="shared" si="6"/>
        <v>71.200555638828149</v>
      </c>
      <c r="J48" s="59">
        <f t="shared" si="7"/>
        <v>79.611260228732164</v>
      </c>
      <c r="K48" s="59">
        <f t="shared" si="8"/>
        <v>79.603293367634564</v>
      </c>
      <c r="L48" s="59">
        <f t="shared" si="9"/>
        <v>86.544263251301899</v>
      </c>
      <c r="M48" s="59">
        <f t="shared" si="10"/>
        <v>64.489082668862437</v>
      </c>
      <c r="N48" s="59">
        <f t="shared" si="11"/>
        <v>69.067877302665863</v>
      </c>
      <c r="O48" s="150">
        <f t="shared" si="12"/>
        <v>76.491318530022212</v>
      </c>
      <c r="P48" s="149">
        <v>0.11479047631920374</v>
      </c>
      <c r="Q48" s="59">
        <v>-0.30303862746366039</v>
      </c>
      <c r="R48" s="59">
        <v>-0.36609617673017153</v>
      </c>
      <c r="S48" s="59">
        <v>0.10639826650513119</v>
      </c>
      <c r="T48" s="59">
        <v>2.5087841838970837E-2</v>
      </c>
      <c r="U48" s="59">
        <v>7.3401935592503298E-2</v>
      </c>
      <c r="V48" s="59">
        <v>0.31393069994387884</v>
      </c>
      <c r="W48" s="59">
        <v>0.25091327310707973</v>
      </c>
      <c r="X48" s="59">
        <v>1.5219751546061424</v>
      </c>
      <c r="Y48" s="59">
        <v>0.10723666673500383</v>
      </c>
      <c r="Z48" s="59">
        <v>0</v>
      </c>
      <c r="AA48" s="59">
        <v>0.37207901407968968</v>
      </c>
      <c r="AB48" s="150">
        <v>0.27236792474519955</v>
      </c>
      <c r="AC48" s="149">
        <v>2.869906244411863</v>
      </c>
      <c r="AD48" s="59">
        <v>3.8828074999825808</v>
      </c>
      <c r="AE48" s="59">
        <v>1.5988457444009359</v>
      </c>
      <c r="AF48" s="59">
        <v>4.6812718346152367E-2</v>
      </c>
      <c r="AG48" s="59">
        <v>2.8495928371876951</v>
      </c>
      <c r="AH48" s="59">
        <v>1.7812589810639914</v>
      </c>
      <c r="AI48" s="59">
        <v>3.1868389962195551</v>
      </c>
      <c r="AJ48" s="59">
        <v>2.3354704358239124</v>
      </c>
      <c r="AK48" s="59">
        <v>2.3325836197707983</v>
      </c>
      <c r="AL48" s="59">
        <v>-1.6671280742636527</v>
      </c>
      <c r="AM48" s="59">
        <v>5.6068172708136927</v>
      </c>
      <c r="AN48" s="59">
        <v>5.3788213188916361</v>
      </c>
      <c r="AO48" s="150">
        <v>1.7813656797336861</v>
      </c>
      <c r="AP48" s="149">
        <v>3.4339344054378929</v>
      </c>
      <c r="AQ48" s="59">
        <v>5.8279351617289947</v>
      </c>
      <c r="AR48" s="59">
        <v>1.8432364021570553</v>
      </c>
      <c r="AS48" s="59">
        <v>-0.13230418491025864</v>
      </c>
      <c r="AT48" s="59">
        <v>3.0869814342220243</v>
      </c>
      <c r="AU48" s="59">
        <v>1.9497349770742181</v>
      </c>
      <c r="AV48" s="59">
        <v>3.2625653900764098</v>
      </c>
      <c r="AW48" s="59">
        <v>2.7858293561384149</v>
      </c>
      <c r="AX48" s="59">
        <v>2.0348170704724664</v>
      </c>
      <c r="AY48" s="59">
        <v>-0.28575419026051935</v>
      </c>
      <c r="AZ48" s="59">
        <v>5.6068172708136927</v>
      </c>
      <c r="BA48" s="59">
        <v>5.689194458343195</v>
      </c>
      <c r="BB48" s="150">
        <v>1.7389530263083082</v>
      </c>
    </row>
    <row r="49" spans="1:54" x14ac:dyDescent="0.25">
      <c r="A49" s="497"/>
      <c r="B49" s="154" t="s">
        <v>66</v>
      </c>
      <c r="C49" s="157">
        <v>75.449676236284375</v>
      </c>
      <c r="D49" s="151">
        <f t="shared" si="1"/>
        <v>74.136583572021806</v>
      </c>
      <c r="E49" s="40">
        <f t="shared" si="2"/>
        <v>75.205277400779039</v>
      </c>
      <c r="F49" s="40">
        <f t="shared" si="3"/>
        <v>90.056664157221235</v>
      </c>
      <c r="G49" s="40">
        <f t="shared" si="4"/>
        <v>75.136752944845327</v>
      </c>
      <c r="H49" s="40">
        <f t="shared" si="5"/>
        <v>79.081131984157139</v>
      </c>
      <c r="I49" s="40">
        <f t="shared" si="6"/>
        <v>71.249518906663226</v>
      </c>
      <c r="J49" s="40">
        <f t="shared" si="7"/>
        <v>79.772184507022672</v>
      </c>
      <c r="K49" s="40">
        <f t="shared" si="8"/>
        <v>79.568116311164118</v>
      </c>
      <c r="L49" s="40">
        <f t="shared" si="9"/>
        <v>87.585769080416881</v>
      </c>
      <c r="M49" s="40">
        <f t="shared" si="10"/>
        <v>64.489082668862437</v>
      </c>
      <c r="N49" s="40">
        <f t="shared" si="11"/>
        <v>69.236334224324523</v>
      </c>
      <c r="O49" s="152">
        <f t="shared" si="12"/>
        <v>76.563166995906613</v>
      </c>
      <c r="P49" s="151">
        <v>0.29506692555095049</v>
      </c>
      <c r="Q49" s="40">
        <v>0.62700663897312892</v>
      </c>
      <c r="R49" s="40">
        <v>-0.71142053501526559</v>
      </c>
      <c r="S49" s="40">
        <v>4.7507223166738582E-2</v>
      </c>
      <c r="T49" s="40">
        <v>0.25110157850490716</v>
      </c>
      <c r="U49" s="40">
        <v>0.29133659193025246</v>
      </c>
      <c r="V49" s="40">
        <v>6.3953316186097939E-2</v>
      </c>
      <c r="W49" s="40">
        <v>0.20280991608787863</v>
      </c>
      <c r="X49" s="40">
        <v>-4.7494024233838902E-2</v>
      </c>
      <c r="Y49" s="40">
        <v>1.1851847184925735</v>
      </c>
      <c r="Z49" s="40">
        <v>0</v>
      </c>
      <c r="AA49" s="40">
        <v>0.24652214380672829</v>
      </c>
      <c r="AB49" s="152">
        <v>7.4896863421632043E-2</v>
      </c>
      <c r="AC49" s="151">
        <v>3.1382431432020947</v>
      </c>
      <c r="AD49" s="40">
        <v>4.3517812949249191</v>
      </c>
      <c r="AE49" s="40">
        <v>0.88201684296691774</v>
      </c>
      <c r="AF49" s="40">
        <v>9.369604111059672E-2</v>
      </c>
      <c r="AG49" s="40">
        <v>3.0976808262142952</v>
      </c>
      <c r="AH49" s="40">
        <v>2.0784901111557486</v>
      </c>
      <c r="AI49" s="40">
        <v>3.25779862272103</v>
      </c>
      <c r="AJ49" s="40">
        <v>2.5423288836878148</v>
      </c>
      <c r="AK49" s="40">
        <v>2.2873623868233839</v>
      </c>
      <c r="AL49" s="40">
        <v>-0.48375374699153495</v>
      </c>
      <c r="AM49" s="40">
        <v>5.6068172708136927</v>
      </c>
      <c r="AN49" s="40">
        <v>5.6358408269562448</v>
      </c>
      <c r="AO49" s="152">
        <v>1.8769691432409319</v>
      </c>
      <c r="AP49" s="151">
        <v>3.1382431432020947</v>
      </c>
      <c r="AQ49" s="40">
        <v>4.3517812949249191</v>
      </c>
      <c r="AR49" s="40">
        <v>0.88201684296691774</v>
      </c>
      <c r="AS49" s="40">
        <v>9.369604111059672E-2</v>
      </c>
      <c r="AT49" s="40">
        <v>3.0976808262142952</v>
      </c>
      <c r="AU49" s="40">
        <v>2.0784901111557486</v>
      </c>
      <c r="AV49" s="40">
        <v>3.25779862272103</v>
      </c>
      <c r="AW49" s="40">
        <v>2.5423288836878148</v>
      </c>
      <c r="AX49" s="40">
        <v>2.2873623868233839</v>
      </c>
      <c r="AY49" s="40">
        <v>-0.48375374699153495</v>
      </c>
      <c r="AZ49" s="40">
        <v>5.6068172708136927</v>
      </c>
      <c r="BA49" s="40">
        <v>5.6358408269562448</v>
      </c>
      <c r="BB49" s="152">
        <v>1.8769691432409319</v>
      </c>
    </row>
    <row r="50" spans="1:54" x14ac:dyDescent="0.25">
      <c r="A50" s="519">
        <v>2012</v>
      </c>
      <c r="B50" s="267" t="s">
        <v>55</v>
      </c>
      <c r="C50" s="240">
        <v>76.118983190202442</v>
      </c>
      <c r="D50" s="241">
        <f t="shared" si="1"/>
        <v>75.249713682512393</v>
      </c>
      <c r="E50" s="242">
        <f t="shared" si="2"/>
        <v>75.377238720330695</v>
      </c>
      <c r="F50" s="242">
        <f t="shared" si="3"/>
        <v>90.103324860176457</v>
      </c>
      <c r="G50" s="242">
        <f t="shared" si="4"/>
        <v>75.616897257698099</v>
      </c>
      <c r="H50" s="242">
        <f t="shared" si="5"/>
        <v>79.344389202476791</v>
      </c>
      <c r="I50" s="242">
        <f t="shared" si="6"/>
        <v>71.530618690832</v>
      </c>
      <c r="J50" s="242">
        <f t="shared" si="7"/>
        <v>80.667761025325845</v>
      </c>
      <c r="K50" s="242">
        <f t="shared" si="8"/>
        <v>79.457352608289966</v>
      </c>
      <c r="L50" s="242">
        <f t="shared" si="9"/>
        <v>87.53844794166956</v>
      </c>
      <c r="M50" s="242">
        <f t="shared" si="10"/>
        <v>64.489082668862437</v>
      </c>
      <c r="N50" s="242">
        <f t="shared" si="11"/>
        <v>70.844197279837317</v>
      </c>
      <c r="O50" s="243">
        <f t="shared" si="12"/>
        <v>77.246636504731967</v>
      </c>
      <c r="P50" s="149">
        <v>0.88709055797934822</v>
      </c>
      <c r="Q50" s="59">
        <v>1.5014586009472766</v>
      </c>
      <c r="R50" s="59">
        <v>0.22865592082755037</v>
      </c>
      <c r="S50" s="59">
        <v>5.1812604199678203E-2</v>
      </c>
      <c r="T50" s="59">
        <v>0.63902723239214221</v>
      </c>
      <c r="U50" s="59">
        <v>0.33289510622127005</v>
      </c>
      <c r="V50" s="59">
        <v>0.39452867679992892</v>
      </c>
      <c r="W50" s="59">
        <v>1.1226676614632871</v>
      </c>
      <c r="X50" s="59">
        <v>-0.1392061393548627</v>
      </c>
      <c r="Y50" s="59">
        <v>-5.4028341868952702E-2</v>
      </c>
      <c r="Z50" s="59">
        <v>0</v>
      </c>
      <c r="AA50" s="59">
        <v>2.3222821853960971</v>
      </c>
      <c r="AB50" s="150">
        <v>0.89268709177338068</v>
      </c>
      <c r="AC50" s="241">
        <v>0.88709055797934822</v>
      </c>
      <c r="AD50" s="242">
        <v>1.5014586009472766</v>
      </c>
      <c r="AE50" s="242">
        <v>0.22865592082755037</v>
      </c>
      <c r="AF50" s="242">
        <v>5.1812604199678203E-2</v>
      </c>
      <c r="AG50" s="242">
        <v>0.63902723239214221</v>
      </c>
      <c r="AH50" s="242">
        <v>0.33289510622127005</v>
      </c>
      <c r="AI50" s="242">
        <v>0.39452867679992892</v>
      </c>
      <c r="AJ50" s="242">
        <v>1.1226676614632871</v>
      </c>
      <c r="AK50" s="242">
        <v>-0.1392061393548627</v>
      </c>
      <c r="AL50" s="242">
        <v>-5.4028341868952702E-2</v>
      </c>
      <c r="AM50" s="242">
        <v>0</v>
      </c>
      <c r="AN50" s="242">
        <v>2.3222821853960971</v>
      </c>
      <c r="AO50" s="243">
        <v>0.89268709177338068</v>
      </c>
      <c r="AP50" s="241">
        <v>3.0418365165704522</v>
      </c>
      <c r="AQ50" s="29">
        <v>4.3578480683416752</v>
      </c>
      <c r="AR50" s="29">
        <v>0.96601820146453699</v>
      </c>
      <c r="AS50" s="29">
        <v>0.10346630786740241</v>
      </c>
      <c r="AT50" s="29">
        <v>3.2158036493165052</v>
      </c>
      <c r="AU50" s="29">
        <v>2.3671394007113604</v>
      </c>
      <c r="AV50" s="29">
        <v>3.2820571830531353</v>
      </c>
      <c r="AW50" s="29">
        <v>1.5492107727631952</v>
      </c>
      <c r="AX50" s="29">
        <v>1.9638688918207623</v>
      </c>
      <c r="AY50" s="29">
        <v>-0.92434374063386282</v>
      </c>
      <c r="AZ50" s="29">
        <v>5.6068172708136927</v>
      </c>
      <c r="BA50" s="29">
        <v>6.1906569929587807</v>
      </c>
      <c r="BB50" s="243">
        <v>1.7743712529405529</v>
      </c>
    </row>
    <row r="51" spans="1:54" x14ac:dyDescent="0.25">
      <c r="A51" s="496"/>
      <c r="B51" s="153" t="s">
        <v>56</v>
      </c>
      <c r="C51" s="156">
        <v>76.696973652372677</v>
      </c>
      <c r="D51" s="149">
        <f t="shared" si="1"/>
        <v>75.76480239886051</v>
      </c>
      <c r="E51" s="59">
        <f t="shared" si="2"/>
        <v>75.985694610196461</v>
      </c>
      <c r="F51" s="59">
        <f t="shared" si="3"/>
        <v>90.04538930264377</v>
      </c>
      <c r="G51" s="59">
        <f t="shared" si="4"/>
        <v>75.918519486522072</v>
      </c>
      <c r="H51" s="59">
        <f t="shared" si="5"/>
        <v>79.57691979831084</v>
      </c>
      <c r="I51" s="59">
        <f t="shared" si="6"/>
        <v>72.157889154376534</v>
      </c>
      <c r="J51" s="59">
        <f t="shared" si="7"/>
        <v>80.753955792793889</v>
      </c>
      <c r="K51" s="59">
        <f t="shared" si="8"/>
        <v>79.475486688494186</v>
      </c>
      <c r="L51" s="59">
        <f t="shared" si="9"/>
        <v>87.646325782786604</v>
      </c>
      <c r="M51" s="59">
        <f t="shared" si="10"/>
        <v>68.452764888551386</v>
      </c>
      <c r="N51" s="59">
        <f t="shared" si="11"/>
        <v>71.453877665000917</v>
      </c>
      <c r="O51" s="150">
        <f t="shared" si="12"/>
        <v>77.699602611439985</v>
      </c>
      <c r="P51" s="149">
        <v>0.74132953222060938</v>
      </c>
      <c r="Q51" s="59">
        <v>0.59585996614015557</v>
      </c>
      <c r="R51" s="59">
        <v>0.80976369716290841</v>
      </c>
      <c r="S51" s="59">
        <v>-6.4506378232953077E-2</v>
      </c>
      <c r="T51" s="59">
        <v>0.41096675700788349</v>
      </c>
      <c r="U51" s="59">
        <v>0.29349620766657536</v>
      </c>
      <c r="V51" s="59">
        <v>0.87947827396547129</v>
      </c>
      <c r="W51" s="59">
        <v>0.10712959642737513</v>
      </c>
      <c r="X51" s="59">
        <v>2.3245194814916527E-2</v>
      </c>
      <c r="Y51" s="59">
        <v>0.12532620224519891</v>
      </c>
      <c r="Z51" s="59">
        <v>6.1462840773245437</v>
      </c>
      <c r="AA51" s="59">
        <v>0.86361181235870921</v>
      </c>
      <c r="AB51" s="150">
        <v>0.58522049862714065</v>
      </c>
      <c r="AC51" s="149">
        <v>1.6464155488636543</v>
      </c>
      <c r="AD51" s="59">
        <v>2.1962420553908122</v>
      </c>
      <c r="AE51" s="59">
        <v>1.0377160172662869</v>
      </c>
      <c r="AF51" s="59">
        <v>-1.2519733750945781E-2</v>
      </c>
      <c r="AG51" s="59">
        <v>1.0404582458475455</v>
      </c>
      <c r="AH51" s="59">
        <v>0.62693565672912854</v>
      </c>
      <c r="AI51" s="59">
        <v>1.2749142192851468</v>
      </c>
      <c r="AJ51" s="59">
        <v>1.2307188173902754</v>
      </c>
      <c r="AK51" s="59">
        <v>-0.11641550279723102</v>
      </c>
      <c r="AL51" s="59">
        <v>6.9139887684407236E-2</v>
      </c>
      <c r="AM51" s="59">
        <v>6.1462840773245437</v>
      </c>
      <c r="AN51" s="59">
        <v>3.2028608468663258</v>
      </c>
      <c r="AO51" s="150">
        <v>1.4843111382711411</v>
      </c>
      <c r="AP51" s="149">
        <v>3.1150969219621545</v>
      </c>
      <c r="AQ51" s="59">
        <v>4.180032130875289</v>
      </c>
      <c r="AR51" s="59">
        <v>1.1828657643778633</v>
      </c>
      <c r="AS51" s="59">
        <v>0.27739710856614835</v>
      </c>
      <c r="AT51" s="59">
        <v>3.4061278408528479</v>
      </c>
      <c r="AU51" s="59">
        <v>2.6033290091432177</v>
      </c>
      <c r="AV51" s="59">
        <v>3.5415501608322866</v>
      </c>
      <c r="AW51" s="59">
        <v>1.5693347236062847</v>
      </c>
      <c r="AX51" s="59">
        <v>2.1401327497032794</v>
      </c>
      <c r="AY51" s="59">
        <v>-0.80882638810862184</v>
      </c>
      <c r="AZ51" s="59">
        <v>6.1462840773245437</v>
      </c>
      <c r="BA51" s="59">
        <v>5.8829379742635428</v>
      </c>
      <c r="BB51" s="150">
        <v>2.0040542989732262</v>
      </c>
    </row>
    <row r="52" spans="1:54" x14ac:dyDescent="0.25">
      <c r="A52" s="496"/>
      <c r="B52" s="153" t="s">
        <v>57</v>
      </c>
      <c r="C52" s="156">
        <v>76.792379579234847</v>
      </c>
      <c r="D52" s="149">
        <f t="shared" si="1"/>
        <v>75.450075094883616</v>
      </c>
      <c r="E52" s="59">
        <f t="shared" si="2"/>
        <v>76.304363834903455</v>
      </c>
      <c r="F52" s="59">
        <f t="shared" si="3"/>
        <v>90.147375534158982</v>
      </c>
      <c r="G52" s="59">
        <f t="shared" si="4"/>
        <v>76.333445672805453</v>
      </c>
      <c r="H52" s="59">
        <f t="shared" si="5"/>
        <v>79.766313159755867</v>
      </c>
      <c r="I52" s="59">
        <f t="shared" si="6"/>
        <v>72.921169946364813</v>
      </c>
      <c r="J52" s="59">
        <f t="shared" si="7"/>
        <v>80.788777888694327</v>
      </c>
      <c r="K52" s="59">
        <f t="shared" si="8"/>
        <v>79.396484483351088</v>
      </c>
      <c r="L52" s="59">
        <f t="shared" si="9"/>
        <v>87.135143301223522</v>
      </c>
      <c r="M52" s="59">
        <f t="shared" si="10"/>
        <v>68.481052853060149</v>
      </c>
      <c r="N52" s="59">
        <f t="shared" si="11"/>
        <v>71.892852237652477</v>
      </c>
      <c r="O52" s="150">
        <f t="shared" si="12"/>
        <v>77.571174201917543</v>
      </c>
      <c r="P52" s="149">
        <v>0.14147631514727937</v>
      </c>
      <c r="Q52" s="59">
        <v>-0.30264997776344349</v>
      </c>
      <c r="R52" s="59">
        <v>0.41677528347699483</v>
      </c>
      <c r="S52" s="59">
        <v>0.11305454727938009</v>
      </c>
      <c r="T52" s="59">
        <v>0.54157219201910811</v>
      </c>
      <c r="U52" s="59">
        <v>0.23657981008508228</v>
      </c>
      <c r="V52" s="59">
        <v>1.0572284876963378</v>
      </c>
      <c r="W52" s="59">
        <v>4.196668669484039E-2</v>
      </c>
      <c r="X52" s="59">
        <v>-9.9967989968776816E-2</v>
      </c>
      <c r="Y52" s="59">
        <v>-0.59260165370853857</v>
      </c>
      <c r="Z52" s="59">
        <v>4.3864733902341975E-2</v>
      </c>
      <c r="AA52" s="59">
        <v>0.61551505997076172</v>
      </c>
      <c r="AB52" s="150">
        <v>-0.16823259785287525</v>
      </c>
      <c r="AC52" s="149">
        <v>1.7708088884165192</v>
      </c>
      <c r="AD52" s="59">
        <v>1.7717184412548248</v>
      </c>
      <c r="AE52" s="59">
        <v>1.4614485473768408</v>
      </c>
      <c r="AF52" s="59">
        <v>0.10072700092397328</v>
      </c>
      <c r="AG52" s="59">
        <v>1.5926862434933364</v>
      </c>
      <c r="AH52" s="59">
        <v>0.86642813324421664</v>
      </c>
      <c r="AI52" s="59">
        <v>2.3461927397593443</v>
      </c>
      <c r="AJ52" s="59">
        <v>1.2743707445822372</v>
      </c>
      <c r="AK52" s="59">
        <v>-0.2157042742369791</v>
      </c>
      <c r="AL52" s="59">
        <v>-0.51449657167434648</v>
      </c>
      <c r="AM52" s="59">
        <v>6.1901488112268845</v>
      </c>
      <c r="AN52" s="59">
        <v>3.8368842647285266</v>
      </c>
      <c r="AO52" s="150">
        <v>1.3165693708370596</v>
      </c>
      <c r="AP52" s="149">
        <v>3.0010114107556318</v>
      </c>
      <c r="AQ52" s="59">
        <v>3.5141286912006593</v>
      </c>
      <c r="AR52" s="59">
        <v>0.80623649250319285</v>
      </c>
      <c r="AS52" s="59">
        <v>0.47359650597506742</v>
      </c>
      <c r="AT52" s="59">
        <v>3.5744756681769365</v>
      </c>
      <c r="AU52" s="59">
        <v>2.487595382752612</v>
      </c>
      <c r="AV52" s="59">
        <v>4.1036801415285593</v>
      </c>
      <c r="AW52" s="59">
        <v>1.3767193227996417</v>
      </c>
      <c r="AX52" s="59">
        <v>0.96303098872638526</v>
      </c>
      <c r="AY52" s="59">
        <v>-0.73299442092115241</v>
      </c>
      <c r="AZ52" s="59">
        <v>6.1901488112268845</v>
      </c>
      <c r="BA52" s="59">
        <v>6.299762572039981</v>
      </c>
      <c r="BB52" s="150">
        <v>1.8497261343435212</v>
      </c>
    </row>
    <row r="53" spans="1:54" x14ac:dyDescent="0.25">
      <c r="A53" s="496"/>
      <c r="B53" s="153" t="s">
        <v>58</v>
      </c>
      <c r="C53" s="156">
        <v>76.839967686593269</v>
      </c>
      <c r="D53" s="149">
        <f t="shared" si="1"/>
        <v>76.065658290032559</v>
      </c>
      <c r="E53" s="59">
        <f t="shared" si="2"/>
        <v>76.294611559815067</v>
      </c>
      <c r="F53" s="59">
        <f t="shared" si="3"/>
        <v>90.15499929846375</v>
      </c>
      <c r="G53" s="59">
        <f t="shared" si="4"/>
        <v>75.698065321031692</v>
      </c>
      <c r="H53" s="59">
        <f t="shared" si="5"/>
        <v>80.315554792404313</v>
      </c>
      <c r="I53" s="59">
        <f t="shared" si="6"/>
        <v>73.183387774352099</v>
      </c>
      <c r="J53" s="59">
        <f t="shared" si="7"/>
        <v>80.917137076560863</v>
      </c>
      <c r="K53" s="59">
        <f t="shared" si="8"/>
        <v>80.071981365836237</v>
      </c>
      <c r="L53" s="59">
        <f t="shared" si="9"/>
        <v>87.171796234762809</v>
      </c>
      <c r="M53" s="59">
        <f t="shared" si="10"/>
        <v>68.481052853060149</v>
      </c>
      <c r="N53" s="59">
        <f t="shared" si="11"/>
        <v>72.018739598618538</v>
      </c>
      <c r="O53" s="150">
        <f t="shared" si="12"/>
        <v>77.384084515616806</v>
      </c>
      <c r="P53" s="149">
        <v>7.3323957370775544E-2</v>
      </c>
      <c r="Q53" s="59">
        <v>0.84447236179365237</v>
      </c>
      <c r="R53" s="59">
        <v>-1.3671141600869421E-2</v>
      </c>
      <c r="S53" s="59">
        <v>9.4861280725868427E-3</v>
      </c>
      <c r="T53" s="59">
        <v>-0.79575032592525519</v>
      </c>
      <c r="U53" s="59">
        <v>0.68715436042328837</v>
      </c>
      <c r="V53" s="59">
        <v>0.35714898686866492</v>
      </c>
      <c r="W53" s="59">
        <v>0.15103540657088035</v>
      </c>
      <c r="X53" s="59">
        <v>0.84793277496706088</v>
      </c>
      <c r="Y53" s="59">
        <v>5.593610275814425E-2</v>
      </c>
      <c r="Z53" s="59">
        <v>0</v>
      </c>
      <c r="AA53" s="59">
        <v>0.16473660109686053</v>
      </c>
      <c r="AB53" s="150">
        <v>-0.24325047879420938</v>
      </c>
      <c r="AC53" s="149">
        <v>1.8327787187814333</v>
      </c>
      <c r="AD53" s="59">
        <v>2.602055051723144</v>
      </c>
      <c r="AE53" s="59">
        <v>1.4484810065001432</v>
      </c>
      <c r="AF53" s="59">
        <v>0.10919252024575427</v>
      </c>
      <c r="AG53" s="59">
        <v>0.74705434316332653</v>
      </c>
      <c r="AH53" s="59">
        <v>1.5609574335563134</v>
      </c>
      <c r="AI53" s="59">
        <v>2.7142202464864877</v>
      </c>
      <c r="AJ53" s="59">
        <v>1.4352779438268974</v>
      </c>
      <c r="AK53" s="59">
        <v>0.63324994738052343</v>
      </c>
      <c r="AL53" s="59">
        <v>-0.47264852498353588</v>
      </c>
      <c r="AM53" s="59">
        <v>6.1901488112268845</v>
      </c>
      <c r="AN53" s="59">
        <v>4.0187069484052547</v>
      </c>
      <c r="AO53" s="150">
        <v>1.0722094603977015</v>
      </c>
      <c r="AP53" s="149">
        <v>3.0774923598826183</v>
      </c>
      <c r="AQ53" s="59">
        <v>4.6410826835712466</v>
      </c>
      <c r="AR53" s="59">
        <v>0.28406292147662426</v>
      </c>
      <c r="AS53" s="59">
        <v>0.43466515733719169</v>
      </c>
      <c r="AT53" s="59">
        <v>2.6833771262906811</v>
      </c>
      <c r="AU53" s="59">
        <v>2.9613696441147264</v>
      </c>
      <c r="AV53" s="59">
        <v>4.3445465859347152</v>
      </c>
      <c r="AW53" s="59">
        <v>1.4077038653439087</v>
      </c>
      <c r="AX53" s="59">
        <v>1.8043773458945833</v>
      </c>
      <c r="AY53" s="59">
        <v>-0.16034545111576298</v>
      </c>
      <c r="AZ53" s="59">
        <v>6.1901488112268845</v>
      </c>
      <c r="BA53" s="59">
        <v>6.2685069377636387</v>
      </c>
      <c r="BB53" s="150">
        <v>1.7654458742671042</v>
      </c>
    </row>
    <row r="54" spans="1:54" x14ac:dyDescent="0.25">
      <c r="A54" s="496"/>
      <c r="B54" s="153" t="s">
        <v>59</v>
      </c>
      <c r="C54" s="156">
        <v>77.056611599334758</v>
      </c>
      <c r="D54" s="149">
        <f t="shared" si="1"/>
        <v>76.588593687650615</v>
      </c>
      <c r="E54" s="59">
        <f t="shared" si="2"/>
        <v>76.817771978896658</v>
      </c>
      <c r="F54" s="59">
        <f t="shared" si="3"/>
        <v>90.232675047284644</v>
      </c>
      <c r="G54" s="59">
        <f t="shared" si="4"/>
        <v>76.151005329241912</v>
      </c>
      <c r="H54" s="59">
        <f t="shared" si="5"/>
        <v>80.716067853592534</v>
      </c>
      <c r="I54" s="59">
        <f t="shared" si="6"/>
        <v>73.333596925206351</v>
      </c>
      <c r="J54" s="59">
        <f t="shared" si="7"/>
        <v>80.722527173658776</v>
      </c>
      <c r="K54" s="59">
        <f t="shared" si="8"/>
        <v>79.981792525970391</v>
      </c>
      <c r="L54" s="59">
        <f t="shared" si="9"/>
        <v>86.902390394172386</v>
      </c>
      <c r="M54" s="59">
        <f t="shared" si="10"/>
        <v>68.481052853060149</v>
      </c>
      <c r="N54" s="59">
        <f t="shared" si="11"/>
        <v>72.271634426190801</v>
      </c>
      <c r="O54" s="150">
        <f t="shared" si="12"/>
        <v>77.242549055867357</v>
      </c>
      <c r="P54" s="149">
        <v>0.28534123876507012</v>
      </c>
      <c r="Q54" s="59">
        <v>0.73159022390229977</v>
      </c>
      <c r="R54" s="59">
        <v>0.67644966235326376</v>
      </c>
      <c r="S54" s="59">
        <v>8.6310325363877505E-2</v>
      </c>
      <c r="T54" s="59">
        <v>0.6038792541840754</v>
      </c>
      <c r="U54" s="59">
        <v>0.49968677481614515</v>
      </c>
      <c r="V54" s="59">
        <v>0.20766731200151939</v>
      </c>
      <c r="W54" s="59">
        <v>-0.245708896941085</v>
      </c>
      <c r="X54" s="59">
        <v>-0.11343675668456074</v>
      </c>
      <c r="Y54" s="59">
        <v>-0.31769249544474337</v>
      </c>
      <c r="Z54" s="59">
        <v>0</v>
      </c>
      <c r="AA54" s="59">
        <v>0.36351536447085275</v>
      </c>
      <c r="AB54" s="150">
        <v>-0.18811389523653654</v>
      </c>
      <c r="AC54" s="149">
        <v>2.1147204208200239</v>
      </c>
      <c r="AD54" s="59">
        <v>3.3074225941997244</v>
      </c>
      <c r="AE54" s="59">
        <v>2.1441242341603557</v>
      </c>
      <c r="AF54" s="59">
        <v>0.19544460336230748</v>
      </c>
      <c r="AG54" s="59">
        <v>1.3498751871019796</v>
      </c>
      <c r="AH54" s="59">
        <v>2.0674158657249975</v>
      </c>
      <c r="AI54" s="59">
        <v>2.9250415308393416</v>
      </c>
      <c r="AJ54" s="59">
        <v>1.1913208501297263</v>
      </c>
      <c r="AK54" s="59">
        <v>0.51990198333779203</v>
      </c>
      <c r="AL54" s="59">
        <v>-0.78023940809042547</v>
      </c>
      <c r="AM54" s="59">
        <v>6.1901488112268845</v>
      </c>
      <c r="AN54" s="59">
        <v>4.3839701160837707</v>
      </c>
      <c r="AO54" s="150">
        <v>0.8873484295615286</v>
      </c>
      <c r="AP54" s="149">
        <v>3.0382792594877976</v>
      </c>
      <c r="AQ54" s="59">
        <v>4.0092883902063106</v>
      </c>
      <c r="AR54" s="59">
        <v>1.3359986038480256</v>
      </c>
      <c r="AS54" s="59">
        <v>0.41708002254713089</v>
      </c>
      <c r="AT54" s="59">
        <v>3.1352660480032633</v>
      </c>
      <c r="AU54" s="59">
        <v>3.1787632874104217</v>
      </c>
      <c r="AV54" s="59">
        <v>4.4994981167491366</v>
      </c>
      <c r="AW54" s="59">
        <v>1.3369532827978612</v>
      </c>
      <c r="AX54" s="59">
        <v>1.7466864923977636</v>
      </c>
      <c r="AY54" s="59">
        <v>-0.4592954163227011</v>
      </c>
      <c r="AZ54" s="59">
        <v>6.1901488112268845</v>
      </c>
      <c r="BA54" s="59">
        <v>6.2413373166440875</v>
      </c>
      <c r="BB54" s="150">
        <v>1.3254280559135989</v>
      </c>
    </row>
    <row r="55" spans="1:54" x14ac:dyDescent="0.25">
      <c r="A55" s="496"/>
      <c r="B55" s="153" t="s">
        <v>60</v>
      </c>
      <c r="C55" s="156">
        <v>77.16981479403421</v>
      </c>
      <c r="D55" s="149">
        <f t="shared" si="1"/>
        <v>76.479803018227656</v>
      </c>
      <c r="E55" s="59">
        <f t="shared" si="2"/>
        <v>77.246847096266279</v>
      </c>
      <c r="F55" s="59">
        <f t="shared" si="3"/>
        <v>90.064481412296914</v>
      </c>
      <c r="G55" s="59">
        <f t="shared" si="4"/>
        <v>76.632612974423324</v>
      </c>
      <c r="H55" s="59">
        <f t="shared" si="5"/>
        <v>80.897718074704528</v>
      </c>
      <c r="I55" s="59">
        <f t="shared" si="6"/>
        <v>73.224140707278309</v>
      </c>
      <c r="J55" s="59">
        <f t="shared" si="7"/>
        <v>80.497109705718685</v>
      </c>
      <c r="K55" s="59">
        <f t="shared" si="8"/>
        <v>79.895395206109043</v>
      </c>
      <c r="L55" s="59">
        <f t="shared" si="9"/>
        <v>88.062553245557481</v>
      </c>
      <c r="M55" s="59">
        <f t="shared" si="10"/>
        <v>68.481052853060149</v>
      </c>
      <c r="N55" s="59">
        <f t="shared" si="11"/>
        <v>72.297772639919117</v>
      </c>
      <c r="O55" s="150">
        <f t="shared" si="12"/>
        <v>77.293495108325871</v>
      </c>
      <c r="P55" s="149">
        <v>0.1625469303485661</v>
      </c>
      <c r="Q55" s="59">
        <v>-7.2525028050278856E-2</v>
      </c>
      <c r="R55" s="59">
        <v>0.5626339094734939</v>
      </c>
      <c r="S55" s="59">
        <v>-0.18775187998073534</v>
      </c>
      <c r="T55" s="59">
        <v>0.63593003733754117</v>
      </c>
      <c r="U55" s="59">
        <v>0.22169526902963965</v>
      </c>
      <c r="V55" s="59">
        <v>-0.14384862024202799</v>
      </c>
      <c r="W55" s="59">
        <v>-0.27293777339902481</v>
      </c>
      <c r="X55" s="59">
        <v>-0.11131018883510103</v>
      </c>
      <c r="Y55" s="59">
        <v>1.3670882660232928</v>
      </c>
      <c r="Z55" s="59">
        <v>0</v>
      </c>
      <c r="AA55" s="59">
        <v>3.6426008500425038E-2</v>
      </c>
      <c r="AB55" s="150">
        <v>7.2644479945662283E-2</v>
      </c>
      <c r="AC55" s="149">
        <v>2.2616295469156014</v>
      </c>
      <c r="AD55" s="59">
        <v>3.1606790241817446</v>
      </c>
      <c r="AE55" s="59">
        <v>2.7146628083125606</v>
      </c>
      <c r="AF55" s="59">
        <v>8.6803737944581173E-3</v>
      </c>
      <c r="AG55" s="59">
        <v>1.99084997814058</v>
      </c>
      <c r="AH55" s="59">
        <v>2.2971169544099568</v>
      </c>
      <c r="AI55" s="59">
        <v>2.7714177315384232</v>
      </c>
      <c r="AJ55" s="59">
        <v>0.90874432382152215</v>
      </c>
      <c r="AK55" s="59">
        <v>0.41131914404640024</v>
      </c>
      <c r="AL55" s="59">
        <v>0.54436259468457904</v>
      </c>
      <c r="AM55" s="59">
        <v>6.1901488112268845</v>
      </c>
      <c r="AN55" s="59">
        <v>4.4217222790501829</v>
      </c>
      <c r="AO55" s="150">
        <v>0.95388963267192284</v>
      </c>
      <c r="AP55" s="149">
        <v>2.8950629002153123</v>
      </c>
      <c r="AQ55" s="59">
        <v>3.8606924453756326</v>
      </c>
      <c r="AR55" s="59">
        <v>2.1299843019672076</v>
      </c>
      <c r="AS55" s="59">
        <v>0.41565609581237473</v>
      </c>
      <c r="AT55" s="59">
        <v>3.267501023760699</v>
      </c>
      <c r="AU55" s="59">
        <v>3.1097960406924914</v>
      </c>
      <c r="AV55" s="59">
        <v>4.2438965045085597</v>
      </c>
      <c r="AW55" s="59">
        <v>1.1795402884432655</v>
      </c>
      <c r="AX55" s="59">
        <v>1.5665309836823389</v>
      </c>
      <c r="AY55" s="59">
        <v>-1.794568483725941</v>
      </c>
      <c r="AZ55" s="59">
        <v>6.1901488112268845</v>
      </c>
      <c r="BA55" s="59">
        <v>5.6146197533868261</v>
      </c>
      <c r="BB55" s="150">
        <v>1.329965205849716</v>
      </c>
    </row>
    <row r="56" spans="1:54" x14ac:dyDescent="0.25">
      <c r="A56" s="496"/>
      <c r="B56" s="153" t="s">
        <v>61</v>
      </c>
      <c r="C56" s="156">
        <v>77.099029314567204</v>
      </c>
      <c r="D56" s="149">
        <f t="shared" si="1"/>
        <v>76.127848009143833</v>
      </c>
      <c r="E56" s="59">
        <f t="shared" si="2"/>
        <v>77.510827076280506</v>
      </c>
      <c r="F56" s="59">
        <f t="shared" si="3"/>
        <v>90.106010634116885</v>
      </c>
      <c r="G56" s="59">
        <f t="shared" si="4"/>
        <v>76.521568935525281</v>
      </c>
      <c r="H56" s="59">
        <f t="shared" si="5"/>
        <v>81.308194950851473</v>
      </c>
      <c r="I56" s="59">
        <f t="shared" si="6"/>
        <v>73.308622900190159</v>
      </c>
      <c r="J56" s="59">
        <f t="shared" si="7"/>
        <v>80.318712251412364</v>
      </c>
      <c r="K56" s="59">
        <f t="shared" si="8"/>
        <v>79.813666386693981</v>
      </c>
      <c r="L56" s="59">
        <f t="shared" si="9"/>
        <v>88.236361867635111</v>
      </c>
      <c r="M56" s="59">
        <f t="shared" si="10"/>
        <v>68.481052853060149</v>
      </c>
      <c r="N56" s="59">
        <f t="shared" si="11"/>
        <v>72.36095218125277</v>
      </c>
      <c r="O56" s="150">
        <f t="shared" si="12"/>
        <v>77.510635195068076</v>
      </c>
      <c r="P56" s="149">
        <v>-8.0599356539531777E-2</v>
      </c>
      <c r="Q56" s="59">
        <v>-0.41017344637324893</v>
      </c>
      <c r="R56" s="59">
        <v>0.35079591253787251</v>
      </c>
      <c r="S56" s="59">
        <v>4.4481825718774563E-2</v>
      </c>
      <c r="T56" s="59">
        <v>-0.14184861972626167</v>
      </c>
      <c r="U56" s="59">
        <v>0.50231340185664664</v>
      </c>
      <c r="V56" s="59">
        <v>0.11196608094115064</v>
      </c>
      <c r="W56" s="59">
        <v>-0.22256314065751043</v>
      </c>
      <c r="X56" s="59">
        <v>-0.10498833012794506</v>
      </c>
      <c r="Y56" s="59">
        <v>0.18105400621723439</v>
      </c>
      <c r="Z56" s="59">
        <v>0</v>
      </c>
      <c r="AA56" s="59">
        <v>8.9251199875591991E-2</v>
      </c>
      <c r="AB56" s="150">
        <v>0.28000531837356546</v>
      </c>
      <c r="AC56" s="149">
        <v>2.1699026461112823</v>
      </c>
      <c r="AD56" s="59">
        <v>2.6859403835187119</v>
      </c>
      <c r="AE56" s="59">
        <v>3.065675382347008</v>
      </c>
      <c r="AF56" s="59">
        <v>5.4794919795722617E-2</v>
      </c>
      <c r="AG56" s="59">
        <v>1.8430607344670418</v>
      </c>
      <c r="AH56" s="59">
        <v>2.8161748710684833</v>
      </c>
      <c r="AI56" s="59">
        <v>2.8899900309844146</v>
      </c>
      <c r="AJ56" s="59">
        <v>0.6851106657880085</v>
      </c>
      <c r="AK56" s="59">
        <v>0.30860360520487956</v>
      </c>
      <c r="AL56" s="59">
        <v>0.74280650161431094</v>
      </c>
      <c r="AM56" s="59">
        <v>6.1901488112268845</v>
      </c>
      <c r="AN56" s="59">
        <v>4.5129742814004876</v>
      </c>
      <c r="AO56" s="150">
        <v>1.2374987037985412</v>
      </c>
      <c r="AP56" s="149">
        <v>2.7204314461119932</v>
      </c>
      <c r="AQ56" s="59">
        <v>3.26202002065929</v>
      </c>
      <c r="AR56" s="59">
        <v>2.0576121968721504</v>
      </c>
      <c r="AS56" s="59">
        <v>0.18371097836583572</v>
      </c>
      <c r="AT56" s="59">
        <v>2.9661173009383992</v>
      </c>
      <c r="AU56" s="59">
        <v>3.3670262918747929</v>
      </c>
      <c r="AV56" s="59">
        <v>3.8711059319500927</v>
      </c>
      <c r="AW56" s="59">
        <v>1.2323434471481578</v>
      </c>
      <c r="AX56" s="59">
        <v>1.4627070744641371</v>
      </c>
      <c r="AY56" s="59">
        <v>-1.5937745581490004</v>
      </c>
      <c r="AZ56" s="59">
        <v>6.1901488112268845</v>
      </c>
      <c r="BA56" s="59">
        <v>5.4273946123084755</v>
      </c>
      <c r="BB56" s="150">
        <v>1.6208667923060167</v>
      </c>
    </row>
    <row r="57" spans="1:54" x14ac:dyDescent="0.25">
      <c r="A57" s="496"/>
      <c r="B57" s="153" t="s">
        <v>62</v>
      </c>
      <c r="C57" s="156">
        <v>77.023925645989365</v>
      </c>
      <c r="D57" s="149">
        <f t="shared" si="1"/>
        <v>76.028656061407574</v>
      </c>
      <c r="E57" s="59">
        <f t="shared" si="2"/>
        <v>77.735436328014444</v>
      </c>
      <c r="F57" s="59">
        <f t="shared" si="3"/>
        <v>90.076240332246471</v>
      </c>
      <c r="G57" s="59">
        <f t="shared" si="4"/>
        <v>76.687386410057783</v>
      </c>
      <c r="H57" s="59">
        <f t="shared" si="5"/>
        <v>81.377279500649564</v>
      </c>
      <c r="I57" s="59">
        <f t="shared" si="6"/>
        <v>73.370748233268372</v>
      </c>
      <c r="J57" s="59">
        <f t="shared" si="7"/>
        <v>79.730876330851359</v>
      </c>
      <c r="K57" s="59">
        <f t="shared" si="8"/>
        <v>79.629555532660632</v>
      </c>
      <c r="L57" s="59">
        <f t="shared" si="9"/>
        <v>87.578456010059412</v>
      </c>
      <c r="M57" s="59">
        <f t="shared" si="10"/>
        <v>68.522198983254711</v>
      </c>
      <c r="N57" s="59">
        <f t="shared" si="11"/>
        <v>72.578369045525918</v>
      </c>
      <c r="O57" s="150">
        <f t="shared" si="12"/>
        <v>77.405265154935748</v>
      </c>
      <c r="P57" s="149">
        <v>-8.9141472956908399E-2</v>
      </c>
      <c r="Q57" s="59">
        <v>-0.11669058163300992</v>
      </c>
      <c r="R57" s="59">
        <v>0.28708621544784102</v>
      </c>
      <c r="S57" s="59">
        <v>-3.4473367548354596E-2</v>
      </c>
      <c r="T57" s="59">
        <v>0.22249621038205011</v>
      </c>
      <c r="U57" s="59">
        <v>8.189625431322517E-2</v>
      </c>
      <c r="V57" s="59">
        <v>8.3018851712185898E-2</v>
      </c>
      <c r="W57" s="59">
        <v>-0.71150991870306557</v>
      </c>
      <c r="X57" s="59">
        <v>-0.23971087881848246</v>
      </c>
      <c r="Y57" s="59">
        <v>-0.67662202065881449</v>
      </c>
      <c r="Z57" s="59">
        <v>5.9815546230466331E-2</v>
      </c>
      <c r="AA57" s="59">
        <v>0.30447789714779272</v>
      </c>
      <c r="AB57" s="150">
        <v>-0.14691558910960581</v>
      </c>
      <c r="AC57" s="149">
        <v>2.0724906952144475</v>
      </c>
      <c r="AD57" s="59">
        <v>2.5521441617924943</v>
      </c>
      <c r="AE57" s="59">
        <v>3.3643369384196982</v>
      </c>
      <c r="AF57" s="59">
        <v>2.1737619540369343E-2</v>
      </c>
      <c r="AG57" s="59">
        <v>2.0637483048418606</v>
      </c>
      <c r="AH57" s="59">
        <v>2.9035339516288508</v>
      </c>
      <c r="AI57" s="59">
        <v>2.9771840696692351</v>
      </c>
      <c r="AJ57" s="59">
        <v>-5.1782681427847858E-2</v>
      </c>
      <c r="AK57" s="59">
        <v>7.7215880361236555E-2</v>
      </c>
      <c r="AL57" s="59">
        <v>-8.3496102554753773E-3</v>
      </c>
      <c r="AM57" s="59">
        <v>6.2539520605393824</v>
      </c>
      <c r="AN57" s="59">
        <v>4.8269956210755707</v>
      </c>
      <c r="AO57" s="150">
        <v>1.0998737278908073</v>
      </c>
      <c r="AP57" s="149">
        <v>2.77507469951885</v>
      </c>
      <c r="AQ57" s="59">
        <v>3.7183661670079005</v>
      </c>
      <c r="AR57" s="59">
        <v>2.3738864535811315</v>
      </c>
      <c r="AS57" s="59">
        <v>0.27507793254489787</v>
      </c>
      <c r="AT57" s="59">
        <v>2.774846432250313</v>
      </c>
      <c r="AU57" s="59">
        <v>3.4424978061988152</v>
      </c>
      <c r="AV57" s="59">
        <v>3.846087722879628</v>
      </c>
      <c r="AW57" s="59">
        <v>0.3726822396086012</v>
      </c>
      <c r="AX57" s="59">
        <v>1.4336901196089329</v>
      </c>
      <c r="AY57" s="59">
        <v>1.0347788508333098</v>
      </c>
      <c r="AZ57" s="59">
        <v>6.2539520605393824</v>
      </c>
      <c r="BA57" s="59">
        <v>5.746405135134764</v>
      </c>
      <c r="BB57" s="150">
        <v>1.4861252573274424</v>
      </c>
    </row>
    <row r="58" spans="1:54" x14ac:dyDescent="0.25">
      <c r="A58" s="496"/>
      <c r="B58" s="153" t="s">
        <v>63</v>
      </c>
      <c r="C58" s="156">
        <v>77.182575465019212</v>
      </c>
      <c r="D58" s="149">
        <f t="shared" si="1"/>
        <v>75.925270930905555</v>
      </c>
      <c r="E58" s="59">
        <f t="shared" si="2"/>
        <v>77.920898570974742</v>
      </c>
      <c r="F58" s="59">
        <f t="shared" si="3"/>
        <v>90.154621011142567</v>
      </c>
      <c r="G58" s="59">
        <f t="shared" si="4"/>
        <v>77.194764613026209</v>
      </c>
      <c r="H58" s="59">
        <f t="shared" si="5"/>
        <v>81.500425779968381</v>
      </c>
      <c r="I58" s="59">
        <f t="shared" si="6"/>
        <v>73.568398796865537</v>
      </c>
      <c r="J58" s="59">
        <f t="shared" si="7"/>
        <v>80.016990613076601</v>
      </c>
      <c r="K58" s="59">
        <f t="shared" si="8"/>
        <v>79.586003487710201</v>
      </c>
      <c r="L58" s="59">
        <f t="shared" si="9"/>
        <v>87.323267778114769</v>
      </c>
      <c r="M58" s="59">
        <f t="shared" si="10"/>
        <v>68.506769184431747</v>
      </c>
      <c r="N58" s="59">
        <f t="shared" si="11"/>
        <v>72.593045723188936</v>
      </c>
      <c r="O58" s="150">
        <f t="shared" si="12"/>
        <v>77.535908029677728</v>
      </c>
      <c r="P58" s="149">
        <v>0.20481522317439116</v>
      </c>
      <c r="Q58" s="59">
        <v>-0.13806082770868486</v>
      </c>
      <c r="R58" s="59">
        <v>0.22728585230683032</v>
      </c>
      <c r="S58" s="59">
        <v>8.7509385981933988E-2</v>
      </c>
      <c r="T58" s="59">
        <v>0.6730558033822156</v>
      </c>
      <c r="U58" s="59">
        <v>0.15501433644880588</v>
      </c>
      <c r="V58" s="59">
        <v>0.27000831368626799</v>
      </c>
      <c r="W58" s="59">
        <v>0.35791898674740807</v>
      </c>
      <c r="X58" s="59">
        <v>-6.2003242973641667E-2</v>
      </c>
      <c r="Y58" s="59">
        <v>-0.30337169347124582</v>
      </c>
      <c r="Z58" s="59">
        <v>-1.9938515410155445E-2</v>
      </c>
      <c r="AA58" s="59">
        <v>1.9147723073048205E-2</v>
      </c>
      <c r="AB58" s="150">
        <v>0.17676286820556514</v>
      </c>
      <c r="AC58" s="149">
        <v>2.2784654202096601</v>
      </c>
      <c r="AD58" s="59">
        <v>2.41269191632776</v>
      </c>
      <c r="AE58" s="59">
        <v>3.6109449549980366</v>
      </c>
      <c r="AF58" s="59">
        <v>0.10877246546721887</v>
      </c>
      <c r="AG58" s="59">
        <v>2.7390213011887501</v>
      </c>
      <c r="AH58" s="59">
        <v>3.0592553939363385</v>
      </c>
      <c r="AI58" s="59">
        <v>3.2545902425531206</v>
      </c>
      <c r="AJ58" s="59">
        <v>0.30688153717588557</v>
      </c>
      <c r="AK58" s="59">
        <v>2.2480331790355745E-2</v>
      </c>
      <c r="AL58" s="59">
        <v>-0.29970770943519265</v>
      </c>
      <c r="AM58" s="59">
        <v>6.2300258420471959</v>
      </c>
      <c r="AN58" s="59">
        <v>4.8481935626296098</v>
      </c>
      <c r="AO58" s="150">
        <v>1.2705078328631803</v>
      </c>
      <c r="AP58" s="149">
        <v>2.8340181114847813</v>
      </c>
      <c r="AQ58" s="59">
        <v>3.1839094973195761</v>
      </c>
      <c r="AR58" s="59">
        <v>2.6906663818315759</v>
      </c>
      <c r="AS58" s="59">
        <v>0.27622848824548724</v>
      </c>
      <c r="AT58" s="59">
        <v>3.0682945635475942</v>
      </c>
      <c r="AU58" s="59">
        <v>3.6640224112649524</v>
      </c>
      <c r="AV58" s="59">
        <v>3.9112671519956259</v>
      </c>
      <c r="AW58" s="59">
        <v>0.91098259334467868</v>
      </c>
      <c r="AX58" s="59">
        <v>1.4276788234993185</v>
      </c>
      <c r="AY58" s="59">
        <v>1.0092501324967498</v>
      </c>
      <c r="AZ58" s="59">
        <v>6.2300258420471959</v>
      </c>
      <c r="BA58" s="59">
        <v>5.5136006894269096</v>
      </c>
      <c r="BB58" s="150">
        <v>1.6842770189404124</v>
      </c>
    </row>
    <row r="59" spans="1:54" x14ac:dyDescent="0.25">
      <c r="A59" s="496"/>
      <c r="B59" s="153" t="s">
        <v>64</v>
      </c>
      <c r="C59" s="156">
        <v>77.389162232952231</v>
      </c>
      <c r="D59" s="149">
        <f t="shared" si="1"/>
        <v>76.330550888742522</v>
      </c>
      <c r="E59" s="59">
        <f t="shared" si="2"/>
        <v>77.8221634741721</v>
      </c>
      <c r="F59" s="59">
        <f t="shared" si="3"/>
        <v>90.316222304570985</v>
      </c>
      <c r="G59" s="59">
        <f t="shared" si="4"/>
        <v>77.453566145026784</v>
      </c>
      <c r="H59" s="59">
        <f t="shared" si="5"/>
        <v>81.293355693720841</v>
      </c>
      <c r="I59" s="59">
        <f t="shared" si="6"/>
        <v>73.809587384623782</v>
      </c>
      <c r="J59" s="59">
        <f t="shared" si="7"/>
        <v>80.130762190905187</v>
      </c>
      <c r="K59" s="59">
        <f t="shared" si="8"/>
        <v>79.643712611240886</v>
      </c>
      <c r="L59" s="59">
        <f t="shared" si="9"/>
        <v>87.209287805739748</v>
      </c>
      <c r="M59" s="59">
        <f t="shared" si="10"/>
        <v>68.506769184431747</v>
      </c>
      <c r="N59" s="59">
        <f t="shared" si="11"/>
        <v>72.963345243543273</v>
      </c>
      <c r="O59" s="150">
        <f t="shared" si="12"/>
        <v>77.770073845872162</v>
      </c>
      <c r="P59" s="149">
        <v>0.28634516372724744</v>
      </c>
      <c r="Q59" s="59">
        <v>0.66851584637973538</v>
      </c>
      <c r="R59" s="59">
        <v>-0.13174724116560135</v>
      </c>
      <c r="S59" s="59">
        <v>0.179132214267922</v>
      </c>
      <c r="T59" s="59">
        <v>0.33696351271643354</v>
      </c>
      <c r="U59" s="59">
        <v>-0.25400076044511044</v>
      </c>
      <c r="V59" s="59">
        <v>0.33135104856273007</v>
      </c>
      <c r="W59" s="59">
        <v>0.14002042973072482</v>
      </c>
      <c r="X59" s="59">
        <v>7.9463891604099474E-2</v>
      </c>
      <c r="Y59" s="59">
        <v>-0.14254831285011244</v>
      </c>
      <c r="Z59" s="59">
        <v>0</v>
      </c>
      <c r="AA59" s="59">
        <v>0.51624730868423119</v>
      </c>
      <c r="AB59" s="150">
        <v>0.3065763758646633</v>
      </c>
      <c r="AC59" s="149">
        <v>2.5461252730823518</v>
      </c>
      <c r="AD59" s="59">
        <v>2.9593585393496635</v>
      </c>
      <c r="AE59" s="59">
        <v>3.4796574972356273</v>
      </c>
      <c r="AF59" s="59">
        <v>0.2882164799004876</v>
      </c>
      <c r="AG59" s="59">
        <v>3.0834619668514729</v>
      </c>
      <c r="AH59" s="59">
        <v>2.7974102722845315</v>
      </c>
      <c r="AI59" s="59">
        <v>3.5931028268615326</v>
      </c>
      <c r="AJ59" s="59">
        <v>0.44950214927480486</v>
      </c>
      <c r="AK59" s="59">
        <v>9.5008281685513007E-2</v>
      </c>
      <c r="AL59" s="59">
        <v>-0.4298429740697452</v>
      </c>
      <c r="AM59" s="59">
        <v>6.2300258420471959</v>
      </c>
      <c r="AN59" s="59">
        <v>5.3830276558884584</v>
      </c>
      <c r="AO59" s="150">
        <v>1.5763543977093704</v>
      </c>
      <c r="AP59" s="149">
        <v>2.9426910441928795</v>
      </c>
      <c r="AQ59" s="59">
        <v>3.1431038828330133</v>
      </c>
      <c r="AR59" s="59">
        <v>2.357956709906412</v>
      </c>
      <c r="AS59" s="59">
        <v>0.45072828946116344</v>
      </c>
      <c r="AT59" s="59">
        <v>3.3755436627724937</v>
      </c>
      <c r="AU59" s="59">
        <v>3.1753631939008811</v>
      </c>
      <c r="AV59" s="59">
        <v>3.9884893446288947</v>
      </c>
      <c r="AW59" s="59">
        <v>0.91058696563493802</v>
      </c>
      <c r="AX59" s="59">
        <v>1.5951216964288937</v>
      </c>
      <c r="AY59" s="59">
        <v>0.91415005174606823</v>
      </c>
      <c r="AZ59" s="59">
        <v>6.2300258420471959</v>
      </c>
      <c r="BA59" s="59">
        <v>6.0299716840237441</v>
      </c>
      <c r="BB59" s="150">
        <v>1.9383664746740312</v>
      </c>
    </row>
    <row r="60" spans="1:54" x14ac:dyDescent="0.25">
      <c r="A60" s="496"/>
      <c r="B60" s="153" t="s">
        <v>65</v>
      </c>
      <c r="C60" s="156">
        <v>77.26292719486014</v>
      </c>
      <c r="D60" s="149">
        <f t="shared" si="1"/>
        <v>75.693272993701129</v>
      </c>
      <c r="E60" s="59">
        <f t="shared" si="2"/>
        <v>77.071014699109412</v>
      </c>
      <c r="F60" s="59">
        <f t="shared" si="3"/>
        <v>90.440060567705814</v>
      </c>
      <c r="G60" s="59">
        <f t="shared" si="4"/>
        <v>77.384430121519372</v>
      </c>
      <c r="H60" s="59">
        <f t="shared" si="5"/>
        <v>81.401338204200627</v>
      </c>
      <c r="I60" s="59">
        <f t="shared" si="6"/>
        <v>73.861759533137686</v>
      </c>
      <c r="J60" s="59">
        <f t="shared" si="7"/>
        <v>80.040483081378042</v>
      </c>
      <c r="K60" s="59">
        <f t="shared" si="8"/>
        <v>79.780362895472265</v>
      </c>
      <c r="L60" s="59">
        <f t="shared" si="9"/>
        <v>87.061553147827212</v>
      </c>
      <c r="M60" s="59">
        <f t="shared" si="10"/>
        <v>68.506769184431747</v>
      </c>
      <c r="N60" s="59">
        <f t="shared" si="11"/>
        <v>73.172449698894283</v>
      </c>
      <c r="O60" s="150">
        <f t="shared" si="12"/>
        <v>77.811900620591544</v>
      </c>
      <c r="P60" s="149">
        <v>-0.15691709179869198</v>
      </c>
      <c r="Q60" s="59">
        <v>-0.81576078199813151</v>
      </c>
      <c r="R60" s="59">
        <v>-0.95747160350324068</v>
      </c>
      <c r="S60" s="59">
        <v>0.13638396782540857</v>
      </c>
      <c r="T60" s="59">
        <v>-8.7970213050998392E-2</v>
      </c>
      <c r="U60" s="59">
        <v>0.13224397294022019</v>
      </c>
      <c r="V60" s="59">
        <v>7.278679424987701E-2</v>
      </c>
      <c r="W60" s="59">
        <v>-0.10932621648201962</v>
      </c>
      <c r="X60" s="59">
        <v>0.18492714712171393</v>
      </c>
      <c r="Y60" s="59">
        <v>-0.21473549359712918</v>
      </c>
      <c r="Z60" s="59">
        <v>0</v>
      </c>
      <c r="AA60" s="59">
        <v>0.28271596365497109</v>
      </c>
      <c r="AB60" s="150">
        <v>4.8550007141797462E-2</v>
      </c>
      <c r="AC60" s="149">
        <v>2.383008068489668</v>
      </c>
      <c r="AD60" s="59">
        <v>2.0997587785617897</v>
      </c>
      <c r="AE60" s="59">
        <v>2.4808595391352899</v>
      </c>
      <c r="AF60" s="59">
        <v>0.42572797257429384</v>
      </c>
      <c r="AG60" s="59">
        <v>2.9914483772328624</v>
      </c>
      <c r="AH60" s="59">
        <v>2.9339567629207846</v>
      </c>
      <c r="AI60" s="59">
        <v>3.6663273893771762</v>
      </c>
      <c r="AJ60" s="59">
        <v>0.33633098556021551</v>
      </c>
      <c r="AK60" s="59">
        <v>0.26674828329243566</v>
      </c>
      <c r="AL60" s="59">
        <v>-0.59851724554518548</v>
      </c>
      <c r="AM60" s="59">
        <v>6.2300258420471959</v>
      </c>
      <c r="AN60" s="59">
        <v>5.6850431477449694</v>
      </c>
      <c r="AO60" s="150">
        <v>1.6309848112104386</v>
      </c>
      <c r="AP60" s="149">
        <v>2.6782399362270581</v>
      </c>
      <c r="AQ60" s="59">
        <v>2.6793571543645878</v>
      </c>
      <c r="AR60" s="59">
        <v>1.7444477984288322</v>
      </c>
      <c r="AS60" s="59">
        <v>0.4770450323940299</v>
      </c>
      <c r="AT60" s="59">
        <v>3.24942478455247</v>
      </c>
      <c r="AU60" s="59">
        <v>3.2313071178040875</v>
      </c>
      <c r="AV60" s="59">
        <v>3.7368768731817106</v>
      </c>
      <c r="AW60" s="59">
        <v>0.55009320825197339</v>
      </c>
      <c r="AX60" s="59">
        <v>0.22234737421776157</v>
      </c>
      <c r="AY60" s="59">
        <v>0.68718372648550718</v>
      </c>
      <c r="AZ60" s="59">
        <v>6.2300258420471959</v>
      </c>
      <c r="BA60" s="59">
        <v>5.9342230478727265</v>
      </c>
      <c r="BB60" s="150">
        <v>1.713681274846524</v>
      </c>
    </row>
    <row r="61" spans="1:54" x14ac:dyDescent="0.25">
      <c r="A61" s="497"/>
      <c r="B61" s="154" t="s">
        <v>66</v>
      </c>
      <c r="C61" s="157">
        <v>77.237172718521492</v>
      </c>
      <c r="D61" s="151">
        <f t="shared" si="1"/>
        <v>75.632767353473412</v>
      </c>
      <c r="E61" s="40">
        <f t="shared" si="2"/>
        <v>76.297084200701477</v>
      </c>
      <c r="F61" s="40">
        <f t="shared" si="3"/>
        <v>90.382742763584204</v>
      </c>
      <c r="G61" s="40">
        <f t="shared" si="4"/>
        <v>77.287893724771891</v>
      </c>
      <c r="H61" s="40">
        <f t="shared" si="5"/>
        <v>81.488064111467381</v>
      </c>
      <c r="I61" s="40">
        <f t="shared" si="6"/>
        <v>73.917083825187078</v>
      </c>
      <c r="J61" s="40">
        <f t="shared" si="7"/>
        <v>79.868912714023821</v>
      </c>
      <c r="K61" s="40">
        <f t="shared" si="8"/>
        <v>79.853620604507142</v>
      </c>
      <c r="L61" s="40">
        <f t="shared" si="9"/>
        <v>87.685314222149159</v>
      </c>
      <c r="M61" s="40">
        <f t="shared" si="10"/>
        <v>68.506769184431747</v>
      </c>
      <c r="N61" s="40">
        <f t="shared" si="11"/>
        <v>73.291617818198375</v>
      </c>
      <c r="O61" s="152">
        <f t="shared" si="12"/>
        <v>77.833599664578998</v>
      </c>
      <c r="P61" s="151">
        <v>-5.3165637684276838E-2</v>
      </c>
      <c r="Q61" s="40">
        <v>-0.11180594102092158</v>
      </c>
      <c r="R61" s="40">
        <v>-1.0030433945285413</v>
      </c>
      <c r="S61" s="40">
        <v>-6.7657488914250927E-2</v>
      </c>
      <c r="T61" s="40">
        <v>-0.1352680040942402</v>
      </c>
      <c r="U61" s="40">
        <v>0.1042636577687312</v>
      </c>
      <c r="V61" s="40">
        <v>7.4779119484671433E-2</v>
      </c>
      <c r="W61" s="40">
        <v>-0.22248997991543779</v>
      </c>
      <c r="X61" s="40">
        <v>7.8090481805804968E-2</v>
      </c>
      <c r="Y61" s="40">
        <v>0.47728097014173637</v>
      </c>
      <c r="Z61" s="40">
        <v>0</v>
      </c>
      <c r="AA61" s="40">
        <v>0.16638028044096773</v>
      </c>
      <c r="AB61" s="152">
        <v>3.0067353680292789E-2</v>
      </c>
      <c r="AC61" s="151">
        <v>2.3496745186570416</v>
      </c>
      <c r="AD61" s="40">
        <v>2.018145036314106</v>
      </c>
      <c r="AE61" s="40">
        <v>1.4517688620494829</v>
      </c>
      <c r="AF61" s="40">
        <v>0.36208159542052443</v>
      </c>
      <c r="AG61" s="40">
        <v>2.8629674501713067</v>
      </c>
      <c r="AH61" s="40">
        <v>3.0436237657706346</v>
      </c>
      <c r="AI61" s="40">
        <v>3.7439760428675304</v>
      </c>
      <c r="AJ61" s="40">
        <v>0.12125555743385322</v>
      </c>
      <c r="AK61" s="40">
        <v>0.35881745927793263</v>
      </c>
      <c r="AL61" s="40">
        <v>0.11365447010104887</v>
      </c>
      <c r="AM61" s="40">
        <v>6.2300258420471959</v>
      </c>
      <c r="AN61" s="40">
        <v>5.8571610402347547</v>
      </c>
      <c r="AO61" s="152">
        <v>1.659326172780053</v>
      </c>
      <c r="AP61" s="151">
        <v>2.3496745186570416</v>
      </c>
      <c r="AQ61" s="40">
        <v>2.018145036314106</v>
      </c>
      <c r="AR61" s="40">
        <v>1.4517688620494829</v>
      </c>
      <c r="AS61" s="40">
        <v>0.36208159542052443</v>
      </c>
      <c r="AT61" s="40">
        <v>2.8629674501713067</v>
      </c>
      <c r="AU61" s="40">
        <v>3.0436237657706346</v>
      </c>
      <c r="AV61" s="40">
        <v>3.7439760428675304</v>
      </c>
      <c r="AW61" s="40">
        <v>0.12125555743385322</v>
      </c>
      <c r="AX61" s="40">
        <v>0.35881745927793263</v>
      </c>
      <c r="AY61" s="40">
        <v>0.11365447010104887</v>
      </c>
      <c r="AZ61" s="40">
        <v>6.2300258420471959</v>
      </c>
      <c r="BA61" s="40">
        <v>5.8571610402347547</v>
      </c>
      <c r="BB61" s="152">
        <v>1.659326172780053</v>
      </c>
    </row>
    <row r="62" spans="1:54" x14ac:dyDescent="0.25">
      <c r="A62" s="519">
        <v>2013</v>
      </c>
      <c r="B62" s="267" t="s">
        <v>55</v>
      </c>
      <c r="C62" s="240">
        <v>77.472104373234359</v>
      </c>
      <c r="D62" s="241">
        <f t="shared" si="1"/>
        <v>75.916324349329571</v>
      </c>
      <c r="E62" s="242">
        <f t="shared" si="2"/>
        <v>75.627384309434518</v>
      </c>
      <c r="F62" s="242">
        <f t="shared" si="3"/>
        <v>90.529503042204482</v>
      </c>
      <c r="G62" s="242">
        <f t="shared" si="4"/>
        <v>77.648324963338226</v>
      </c>
      <c r="H62" s="242">
        <f t="shared" si="5"/>
        <v>81.78470758484076</v>
      </c>
      <c r="I62" s="242">
        <f t="shared" si="6"/>
        <v>74.37506404426226</v>
      </c>
      <c r="J62" s="242">
        <f t="shared" si="7"/>
        <v>79.707954228778149</v>
      </c>
      <c r="K62" s="242">
        <f t="shared" si="8"/>
        <v>79.699626894416213</v>
      </c>
      <c r="L62" s="242">
        <f t="shared" si="9"/>
        <v>87.841226886770244</v>
      </c>
      <c r="M62" s="242">
        <f t="shared" si="10"/>
        <v>68.506769184431747</v>
      </c>
      <c r="N62" s="242">
        <f t="shared" si="11"/>
        <v>73.874023196939973</v>
      </c>
      <c r="O62" s="243">
        <f t="shared" si="12"/>
        <v>78.551882235191457</v>
      </c>
      <c r="P62" s="149">
        <v>0.30416915384648219</v>
      </c>
      <c r="Q62" s="59">
        <v>0.37491289262357841</v>
      </c>
      <c r="R62" s="59">
        <v>-0.87775292893931878</v>
      </c>
      <c r="S62" s="59">
        <v>0.16237643839173432</v>
      </c>
      <c r="T62" s="59">
        <v>0.46634889527441165</v>
      </c>
      <c r="U62" s="59">
        <v>0.36403303552234939</v>
      </c>
      <c r="V62" s="59">
        <v>0.61958642762247906</v>
      </c>
      <c r="W62" s="59">
        <v>-0.20152832907841456</v>
      </c>
      <c r="X62" s="59">
        <v>-0.19284499428474405</v>
      </c>
      <c r="Y62" s="59">
        <v>0.17780932417723028</v>
      </c>
      <c r="Z62" s="59">
        <v>0</v>
      </c>
      <c r="AA62" s="59">
        <v>0.79464118282431051</v>
      </c>
      <c r="AB62" s="150">
        <v>0.92284382799699893</v>
      </c>
      <c r="AC62" s="241">
        <v>0.30416915384648219</v>
      </c>
      <c r="AD62" s="242">
        <v>0.37491289262357841</v>
      </c>
      <c r="AE62" s="242">
        <v>-0.87775292893931878</v>
      </c>
      <c r="AF62" s="242">
        <v>0.16237643839173432</v>
      </c>
      <c r="AG62" s="242">
        <v>0.46634889527441165</v>
      </c>
      <c r="AH62" s="242">
        <v>0.36403303552234939</v>
      </c>
      <c r="AI62" s="242">
        <v>0.61958642762247906</v>
      </c>
      <c r="AJ62" s="242">
        <v>-0.20152832907841456</v>
      </c>
      <c r="AK62" s="242">
        <v>-0.19284499428474405</v>
      </c>
      <c r="AL62" s="242">
        <v>0.17780932417723028</v>
      </c>
      <c r="AM62" s="242">
        <v>0</v>
      </c>
      <c r="AN62" s="242">
        <v>0.79464118282431051</v>
      </c>
      <c r="AO62" s="243">
        <v>0.92284382799699893</v>
      </c>
      <c r="AP62" s="241">
        <v>1.7981547174467234</v>
      </c>
      <c r="AQ62" s="29">
        <v>1.0329449170620508</v>
      </c>
      <c r="AR62" s="29">
        <v>0.34180316386417076</v>
      </c>
      <c r="AS62" s="29">
        <v>0.46712823453707975</v>
      </c>
      <c r="AT62" s="29">
        <v>2.6984052152625795</v>
      </c>
      <c r="AU62" s="29">
        <v>3.0868626573299744</v>
      </c>
      <c r="AV62" s="29">
        <v>3.9807816337054147</v>
      </c>
      <c r="AW62" s="29">
        <v>-1.1853454034001578</v>
      </c>
      <c r="AX62" s="29">
        <v>0.3100847148225585</v>
      </c>
      <c r="AY62" s="29">
        <v>0.43336553547075563</v>
      </c>
      <c r="AZ62" s="29">
        <v>6.2300258420471959</v>
      </c>
      <c r="BA62" s="29">
        <v>4.2860139112908486</v>
      </c>
      <c r="BB62" s="243">
        <v>1.6884030493391669</v>
      </c>
    </row>
    <row r="63" spans="1:54" x14ac:dyDescent="0.25">
      <c r="A63" s="496"/>
      <c r="B63" s="153" t="s">
        <v>56</v>
      </c>
      <c r="C63" s="156">
        <v>77.952361333398557</v>
      </c>
      <c r="D63" s="149">
        <f t="shared" si="1"/>
        <v>75.79777868885715</v>
      </c>
      <c r="E63" s="59">
        <f t="shared" si="2"/>
        <v>76.134527236151129</v>
      </c>
      <c r="F63" s="59">
        <f t="shared" si="3"/>
        <v>90.5831811584723</v>
      </c>
      <c r="G63" s="59">
        <f t="shared" si="4"/>
        <v>78.372106758133938</v>
      </c>
      <c r="H63" s="59">
        <f t="shared" si="5"/>
        <v>81.9146737279099</v>
      </c>
      <c r="I63" s="59">
        <f t="shared" si="6"/>
        <v>74.907155717720073</v>
      </c>
      <c r="J63" s="59">
        <f t="shared" si="7"/>
        <v>79.892324095903021</v>
      </c>
      <c r="K63" s="59">
        <f t="shared" si="8"/>
        <v>79.667994319000428</v>
      </c>
      <c r="L63" s="59">
        <f t="shared" si="9"/>
        <v>87.394207475772575</v>
      </c>
      <c r="M63" s="59">
        <f t="shared" si="10"/>
        <v>72.277461461546821</v>
      </c>
      <c r="N63" s="59">
        <f t="shared" si="11"/>
        <v>74.135966165345124</v>
      </c>
      <c r="O63" s="150">
        <f t="shared" si="12"/>
        <v>78.923258509124139</v>
      </c>
      <c r="P63" s="149">
        <v>0.61570043118678131</v>
      </c>
      <c r="Q63" s="59">
        <v>-0.16610601382507281</v>
      </c>
      <c r="R63" s="59">
        <v>0.66858236744223798</v>
      </c>
      <c r="S63" s="59">
        <v>6.270139924708211E-2</v>
      </c>
      <c r="T63" s="59">
        <v>0.92732341160227627</v>
      </c>
      <c r="U63" s="59">
        <v>0.15839125550779595</v>
      </c>
      <c r="V63" s="59">
        <v>0.71046523797140371</v>
      </c>
      <c r="W63" s="59">
        <v>0.23220710256084254</v>
      </c>
      <c r="X63" s="59">
        <v>-4.0067759482629056E-2</v>
      </c>
      <c r="Y63" s="59">
        <v>-0.49943611618386957</v>
      </c>
      <c r="Z63" s="59">
        <v>5.5041163406257434</v>
      </c>
      <c r="AA63" s="59">
        <v>0.34818624560198652</v>
      </c>
      <c r="AB63" s="150">
        <v>0.47564543228523271</v>
      </c>
      <c r="AC63" s="149">
        <v>0.92407868650935598</v>
      </c>
      <c r="AD63" s="59">
        <v>0.21817439868694011</v>
      </c>
      <c r="AE63" s="59">
        <v>-0.2130578989397939</v>
      </c>
      <c r="AF63" s="59">
        <v>0.22176622301935733</v>
      </c>
      <c r="AG63" s="59">
        <v>1.4028238849709183</v>
      </c>
      <c r="AH63" s="59">
        <v>0.5235240536073581</v>
      </c>
      <c r="AI63" s="59">
        <v>1.3394358128014003</v>
      </c>
      <c r="AJ63" s="59">
        <v>2.9312258153595561E-2</v>
      </c>
      <c r="AK63" s="59">
        <v>-0.23245819551008823</v>
      </c>
      <c r="AL63" s="59">
        <v>-0.33199030984717498</v>
      </c>
      <c r="AM63" s="59">
        <v>5.5041163406257434</v>
      </c>
      <c r="AN63" s="59">
        <v>1.1520394450033598</v>
      </c>
      <c r="AO63" s="150">
        <v>1.3999851596752364</v>
      </c>
      <c r="AP63" s="149">
        <v>1.6523775677562977</v>
      </c>
      <c r="AQ63" s="59">
        <v>0.28484669562612619</v>
      </c>
      <c r="AR63" s="59">
        <v>0.19874316031878603</v>
      </c>
      <c r="AS63" s="59">
        <v>0.59106926712962859</v>
      </c>
      <c r="AT63" s="59">
        <v>3.2041549656945012</v>
      </c>
      <c r="AU63" s="59">
        <v>2.9471607138913365</v>
      </c>
      <c r="AV63" s="59">
        <v>3.8073270699837276</v>
      </c>
      <c r="AW63" s="59">
        <v>-1.0529721504583605</v>
      </c>
      <c r="AX63" s="59">
        <v>0.24993013083196425</v>
      </c>
      <c r="AY63" s="59">
        <v>-0.64295263285967297</v>
      </c>
      <c r="AZ63" s="59">
        <v>5.5878581053483964</v>
      </c>
      <c r="BA63" s="59">
        <v>3.7569253146854371</v>
      </c>
      <c r="BB63" s="150">
        <v>1.5787696553829027</v>
      </c>
    </row>
    <row r="64" spans="1:54" x14ac:dyDescent="0.25">
      <c r="A64" s="496"/>
      <c r="B64" s="153" t="s">
        <v>57</v>
      </c>
      <c r="C64" s="156">
        <v>78.16897799619835</v>
      </c>
      <c r="D64" s="149">
        <f t="shared" si="1"/>
        <v>76.07394872029181</v>
      </c>
      <c r="E64" s="59">
        <f t="shared" si="2"/>
        <v>77.214018603668123</v>
      </c>
      <c r="F64" s="59">
        <f t="shared" si="3"/>
        <v>90.65336221938108</v>
      </c>
      <c r="G64" s="59">
        <f t="shared" si="4"/>
        <v>78.415313331799041</v>
      </c>
      <c r="H64" s="59">
        <f t="shared" si="5"/>
        <v>82.00949568078363</v>
      </c>
      <c r="I64" s="59">
        <f t="shared" si="6"/>
        <v>75.658659930839775</v>
      </c>
      <c r="J64" s="59">
        <f t="shared" si="7"/>
        <v>80.28142004960209</v>
      </c>
      <c r="K64" s="59">
        <f t="shared" si="8"/>
        <v>81.90131491888107</v>
      </c>
      <c r="L64" s="59">
        <f t="shared" si="9"/>
        <v>87.247560960052027</v>
      </c>
      <c r="M64" s="59">
        <f t="shared" si="10"/>
        <v>72.277461461546821</v>
      </c>
      <c r="N64" s="59">
        <f t="shared" si="11"/>
        <v>74.047971650658894</v>
      </c>
      <c r="O64" s="150">
        <f t="shared" si="12"/>
        <v>78.699730091662644</v>
      </c>
      <c r="P64" s="149">
        <v>0.27608101596489409</v>
      </c>
      <c r="Q64" s="59">
        <v>0.33322545102683115</v>
      </c>
      <c r="R64" s="59">
        <v>1.4179931339398673</v>
      </c>
      <c r="S64" s="59">
        <v>7.4268665603167763E-2</v>
      </c>
      <c r="T64" s="59">
        <v>6.6936969094876383E-2</v>
      </c>
      <c r="U64" s="59">
        <v>0.11222258765503761</v>
      </c>
      <c r="V64" s="59">
        <v>1.0086137556041137</v>
      </c>
      <c r="W64" s="59">
        <v>0.49735461711978957</v>
      </c>
      <c r="X64" s="59">
        <v>2.7958589986616422</v>
      </c>
      <c r="Y64" s="59">
        <v>-0.16329238283859718</v>
      </c>
      <c r="Z64" s="59">
        <v>0</v>
      </c>
      <c r="AA64" s="59">
        <v>-0.12006081637399973</v>
      </c>
      <c r="AB64" s="150">
        <v>-0.282222834460433</v>
      </c>
      <c r="AC64" s="149">
        <v>1.2019620746383226</v>
      </c>
      <c r="AD64" s="59">
        <v>0.58332040761712989</v>
      </c>
      <c r="AE64" s="59">
        <v>1.2017948163715266</v>
      </c>
      <c r="AF64" s="59">
        <v>0.29941496299214021</v>
      </c>
      <c r="AG64" s="59">
        <v>1.4587273021593494</v>
      </c>
      <c r="AH64" s="59">
        <v>0.63988704971932198</v>
      </c>
      <c r="AI64" s="59">
        <v>2.3561212314212803</v>
      </c>
      <c r="AJ64" s="59">
        <v>0.51648046976084072</v>
      </c>
      <c r="AK64" s="59">
        <v>2.564309919666123</v>
      </c>
      <c r="AL64" s="59">
        <v>-0.49923213023801516</v>
      </c>
      <c r="AM64" s="59">
        <v>5.5041163406257434</v>
      </c>
      <c r="AN64" s="59">
        <v>1.0319786286293604</v>
      </c>
      <c r="AO64" s="150">
        <v>1.1127975974594555</v>
      </c>
      <c r="AP64" s="149">
        <v>1.7622306502789449</v>
      </c>
      <c r="AQ64" s="59">
        <v>0.76928200452606244</v>
      </c>
      <c r="AR64" s="59">
        <v>1.2013248586167067</v>
      </c>
      <c r="AS64" s="59">
        <v>0.54926948141236853</v>
      </c>
      <c r="AT64" s="59">
        <v>2.7469515458692282</v>
      </c>
      <c r="AU64" s="59">
        <v>2.8258427595393658</v>
      </c>
      <c r="AV64" s="59">
        <v>3.7585167021952088</v>
      </c>
      <c r="AW64" s="59">
        <v>-0.60672786155553959</v>
      </c>
      <c r="AX64" s="59">
        <v>3.1728282458601611</v>
      </c>
      <c r="AY64" s="59">
        <v>-0.18445322734448527</v>
      </c>
      <c r="AZ64" s="59">
        <v>5.5439933714460548</v>
      </c>
      <c r="BA64" s="59">
        <v>3.0055356562369817</v>
      </c>
      <c r="BB64" s="150">
        <v>1.4575460057429841</v>
      </c>
    </row>
    <row r="65" spans="1:54" x14ac:dyDescent="0.25">
      <c r="A65" s="496"/>
      <c r="B65" s="153" t="s">
        <v>58</v>
      </c>
      <c r="C65" s="156">
        <v>78.377927360584238</v>
      </c>
      <c r="D65" s="149">
        <f t="shared" si="1"/>
        <v>77.10881289624966</v>
      </c>
      <c r="E65" s="59">
        <f t="shared" si="2"/>
        <v>77.615434808022698</v>
      </c>
      <c r="F65" s="59">
        <f t="shared" si="3"/>
        <v>90.486765911467799</v>
      </c>
      <c r="G65" s="59">
        <f t="shared" si="4"/>
        <v>78.349914375025264</v>
      </c>
      <c r="H65" s="59">
        <f t="shared" si="5"/>
        <v>82.3906423789809</v>
      </c>
      <c r="I65" s="59">
        <f t="shared" si="6"/>
        <v>75.967476411706869</v>
      </c>
      <c r="J65" s="59">
        <f t="shared" si="7"/>
        <v>80.116562876176232</v>
      </c>
      <c r="K65" s="59">
        <f t="shared" si="8"/>
        <v>81.853225746625995</v>
      </c>
      <c r="L65" s="59">
        <f t="shared" si="9"/>
        <v>87.107237722814702</v>
      </c>
      <c r="M65" s="59">
        <f t="shared" si="10"/>
        <v>72.277461461546821</v>
      </c>
      <c r="N65" s="59">
        <f t="shared" si="11"/>
        <v>74.335233898997203</v>
      </c>
      <c r="O65" s="150">
        <f t="shared" si="12"/>
        <v>78.839753779825855</v>
      </c>
      <c r="P65" s="149">
        <v>0.26603856213978466</v>
      </c>
      <c r="Q65" s="59">
        <v>1.3402450372979555</v>
      </c>
      <c r="R65" s="59">
        <v>0.52234909170189492</v>
      </c>
      <c r="S65" s="59">
        <v>-0.1789589037944935</v>
      </c>
      <c r="T65" s="59">
        <v>-7.1899131852975723E-2</v>
      </c>
      <c r="U65" s="59">
        <v>0.45830242981720137</v>
      </c>
      <c r="V65" s="59">
        <v>0.40206637877140933</v>
      </c>
      <c r="W65" s="59">
        <v>-0.2048602869723915</v>
      </c>
      <c r="X65" s="59">
        <v>-6.1130771952385157E-2</v>
      </c>
      <c r="Y65" s="59">
        <v>-0.10802150820372546</v>
      </c>
      <c r="Z65" s="59">
        <v>0</v>
      </c>
      <c r="AA65" s="59">
        <v>0.38232504634133824</v>
      </c>
      <c r="AB65" s="150">
        <v>0.17840752433685075</v>
      </c>
      <c r="AC65" s="149">
        <v>1.4692667903223984</v>
      </c>
      <c r="AD65" s="59">
        <v>1.9515953130180732</v>
      </c>
      <c r="AE65" s="59">
        <v>1.7279174179884391</v>
      </c>
      <c r="AF65" s="59">
        <v>0.11509182472553038</v>
      </c>
      <c r="AG65" s="59">
        <v>1.3741099660903009</v>
      </c>
      <c r="AH65" s="59">
        <v>1.1076202108309776</v>
      </c>
      <c r="AI65" s="59">
        <v>2.7739089266142472</v>
      </c>
      <c r="AJ65" s="59">
        <v>0.3100707819062844</v>
      </c>
      <c r="AK65" s="59">
        <v>2.504088264228308</v>
      </c>
      <c r="AL65" s="59">
        <v>-0.65926261935939601</v>
      </c>
      <c r="AM65" s="59">
        <v>5.5041163406257434</v>
      </c>
      <c r="AN65" s="59">
        <v>1.4239228330141926</v>
      </c>
      <c r="AO65" s="150">
        <v>1.292698936683959</v>
      </c>
      <c r="AP65" s="149">
        <v>1.9662738985665515</v>
      </c>
      <c r="AQ65" s="59">
        <v>1.3062285838947296</v>
      </c>
      <c r="AR65" s="59">
        <v>1.7380758484680481</v>
      </c>
      <c r="AS65" s="59">
        <v>0.35866239013507745</v>
      </c>
      <c r="AT65" s="59">
        <v>3.4929221684511775</v>
      </c>
      <c r="AU65" s="59">
        <v>2.5900689994480413</v>
      </c>
      <c r="AV65" s="59">
        <v>3.8050998552708428</v>
      </c>
      <c r="AW65" s="59">
        <v>-0.96949521954890872</v>
      </c>
      <c r="AX65" s="59">
        <v>2.2317274446344402</v>
      </c>
      <c r="AY65" s="59">
        <v>-0.32002197740588917</v>
      </c>
      <c r="AZ65" s="59">
        <v>5.5439933714460548</v>
      </c>
      <c r="BA65" s="59">
        <v>3.222043133619112</v>
      </c>
      <c r="BB65" s="150">
        <v>1.8815768086320959</v>
      </c>
    </row>
    <row r="66" spans="1:54" x14ac:dyDescent="0.25">
      <c r="A66" s="496"/>
      <c r="B66" s="153" t="s">
        <v>59</v>
      </c>
      <c r="C66" s="156">
        <v>78.590472394038926</v>
      </c>
      <c r="D66" s="149">
        <f t="shared" si="1"/>
        <v>77.44837068307865</v>
      </c>
      <c r="E66" s="59">
        <f t="shared" si="2"/>
        <v>78.079577759272297</v>
      </c>
      <c r="F66" s="59">
        <f t="shared" si="3"/>
        <v>90.711230868693292</v>
      </c>
      <c r="G66" s="59">
        <f t="shared" si="4"/>
        <v>78.890697612708053</v>
      </c>
      <c r="H66" s="59">
        <f t="shared" si="5"/>
        <v>82.700162171570355</v>
      </c>
      <c r="I66" s="59">
        <f t="shared" si="6"/>
        <v>76.184914187161226</v>
      </c>
      <c r="J66" s="59">
        <f t="shared" si="7"/>
        <v>79.887527957147</v>
      </c>
      <c r="K66" s="59">
        <f t="shared" si="8"/>
        <v>81.78669547265315</v>
      </c>
      <c r="L66" s="59">
        <f t="shared" si="9"/>
        <v>86.903492086970942</v>
      </c>
      <c r="M66" s="59">
        <f t="shared" si="10"/>
        <v>72.277461461546821</v>
      </c>
      <c r="N66" s="59">
        <f t="shared" si="11"/>
        <v>74.742756796242546</v>
      </c>
      <c r="O66" s="150">
        <f t="shared" si="12"/>
        <v>78.654155873100095</v>
      </c>
      <c r="P66" s="149">
        <v>0.27370582304224528</v>
      </c>
      <c r="Q66" s="59">
        <v>0.49303950862175344</v>
      </c>
      <c r="R66" s="59">
        <v>0.5918234907816905</v>
      </c>
      <c r="S66" s="59">
        <v>0.24852205325196092</v>
      </c>
      <c r="T66" s="59">
        <v>0.68880486998721258</v>
      </c>
      <c r="U66" s="59">
        <v>0.37234028595280394</v>
      </c>
      <c r="V66" s="59">
        <v>0.28466876968846155</v>
      </c>
      <c r="W66" s="59">
        <v>-0.28902018758336034</v>
      </c>
      <c r="X66" s="59">
        <v>-8.6834186193302479E-2</v>
      </c>
      <c r="Y66" s="59">
        <v>-0.27156508221788983</v>
      </c>
      <c r="Z66" s="59">
        <v>0</v>
      </c>
      <c r="AA66" s="59">
        <v>0.555241354415139</v>
      </c>
      <c r="AB66" s="150">
        <v>-0.2385299474874224</v>
      </c>
      <c r="AC66" s="149">
        <v>1.7404464969212454</v>
      </c>
      <c r="AD66" s="59">
        <v>2.4005512334619916</v>
      </c>
      <c r="AE66" s="59">
        <v>2.3362538388517238</v>
      </c>
      <c r="AF66" s="59">
        <v>0.36344117811108489</v>
      </c>
      <c r="AG66" s="59">
        <v>2.0738097659173689</v>
      </c>
      <c r="AH66" s="59">
        <v>1.4874547252036285</v>
      </c>
      <c r="AI66" s="59">
        <v>3.0680733662836781</v>
      </c>
      <c r="AJ66" s="59">
        <v>2.3307244947529684E-2</v>
      </c>
      <c r="AK66" s="59">
        <v>2.4207729762436152</v>
      </c>
      <c r="AL66" s="59">
        <v>-0.89162266465452678</v>
      </c>
      <c r="AM66" s="59">
        <v>5.5041163406257434</v>
      </c>
      <c r="AN66" s="59">
        <v>1.9799521708522685</v>
      </c>
      <c r="AO66" s="150">
        <v>1.0542441979521127</v>
      </c>
      <c r="AP66" s="149">
        <v>1.9770571756320452</v>
      </c>
      <c r="AQ66" s="59">
        <v>1.2032418179893769</v>
      </c>
      <c r="AR66" s="59">
        <v>1.652415587148033</v>
      </c>
      <c r="AS66" s="59">
        <v>0.53351179097698131</v>
      </c>
      <c r="AT66" s="59">
        <v>3.5714366575046146</v>
      </c>
      <c r="AU66" s="59">
        <v>2.4646017978760817</v>
      </c>
      <c r="AV66" s="59">
        <v>3.8869619232364658</v>
      </c>
      <c r="AW66" s="59">
        <v>-1.0067928218031603</v>
      </c>
      <c r="AX66" s="59">
        <v>2.2621859037419245</v>
      </c>
      <c r="AY66" s="59">
        <v>-0.34913573174924101</v>
      </c>
      <c r="AZ66" s="59">
        <v>5.5439933714460548</v>
      </c>
      <c r="BA66" s="59">
        <v>3.4172897822658683</v>
      </c>
      <c r="BB66" s="150">
        <v>1.8306450563643732</v>
      </c>
    </row>
    <row r="67" spans="1:54" x14ac:dyDescent="0.25">
      <c r="A67" s="496"/>
      <c r="B67" s="153" t="s">
        <v>60</v>
      </c>
      <c r="C67" s="156">
        <v>78.909028761833511</v>
      </c>
      <c r="D67" s="149">
        <f t="shared" si="1"/>
        <v>77.43428813550625</v>
      </c>
      <c r="E67" s="59">
        <f t="shared" si="2"/>
        <v>77.996841151606276</v>
      </c>
      <c r="F67" s="59">
        <f t="shared" si="3"/>
        <v>90.835964494012742</v>
      </c>
      <c r="G67" s="59">
        <f t="shared" si="4"/>
        <v>79.81789612710044</v>
      </c>
      <c r="H67" s="59">
        <f t="shared" si="5"/>
        <v>82.689548794811145</v>
      </c>
      <c r="I67" s="59">
        <f t="shared" si="6"/>
        <v>76.429548900321819</v>
      </c>
      <c r="J67" s="59">
        <f t="shared" si="7"/>
        <v>79.912027651903912</v>
      </c>
      <c r="K67" s="59">
        <f t="shared" si="8"/>
        <v>81.79322913472474</v>
      </c>
      <c r="L67" s="59">
        <f t="shared" si="9"/>
        <v>87.978558245487264</v>
      </c>
      <c r="M67" s="59">
        <f t="shared" si="10"/>
        <v>72.277461461546821</v>
      </c>
      <c r="N67" s="59">
        <f t="shared" si="11"/>
        <v>75.088240865680646</v>
      </c>
      <c r="O67" s="150">
        <f t="shared" si="12"/>
        <v>78.82860746658676</v>
      </c>
      <c r="P67" s="149">
        <v>0.40250729261182527</v>
      </c>
      <c r="Q67" s="59">
        <v>5.1351978304842371E-3</v>
      </c>
      <c r="R67" s="59">
        <v>-0.11000441202104511</v>
      </c>
      <c r="S67" s="59">
        <v>0.13686130643330224</v>
      </c>
      <c r="T67" s="59">
        <v>1.145345608043133</v>
      </c>
      <c r="U67" s="59">
        <v>-1.8426265913243273E-2</v>
      </c>
      <c r="V67" s="59">
        <v>0.32367194886093598</v>
      </c>
      <c r="W67" s="59">
        <v>3.0936138174772129E-2</v>
      </c>
      <c r="X67" s="59">
        <v>8.6366068884126262E-3</v>
      </c>
      <c r="Y67" s="59">
        <v>1.4016925917009648</v>
      </c>
      <c r="Z67" s="59">
        <v>0</v>
      </c>
      <c r="AA67" s="59">
        <v>0.45429670268635652</v>
      </c>
      <c r="AB67" s="150">
        <v>0.22283206947780237</v>
      </c>
      <c r="AC67" s="149">
        <v>2.1457836301521023</v>
      </c>
      <c r="AD67" s="59">
        <v>2.3819315953538203</v>
      </c>
      <c r="AE67" s="59">
        <v>2.2278137738967119</v>
      </c>
      <c r="AF67" s="59">
        <v>0.50144719729743792</v>
      </c>
      <c r="AG67" s="59">
        <v>3.2734782647047833</v>
      </c>
      <c r="AH67" s="59">
        <v>1.4744302695671456</v>
      </c>
      <c r="AI67" s="59">
        <v>3.3990316515687788</v>
      </c>
      <c r="AJ67" s="59">
        <v>5.3982126981583264E-2</v>
      </c>
      <c r="AK67" s="59">
        <v>2.4289550248747429</v>
      </c>
      <c r="AL67" s="59">
        <v>0.33442774989114554</v>
      </c>
      <c r="AM67" s="59">
        <v>5.5041163406257434</v>
      </c>
      <c r="AN67" s="59">
        <v>2.4513349561184916</v>
      </c>
      <c r="AO67" s="150">
        <v>1.2783782406257671</v>
      </c>
      <c r="AP67" s="149">
        <v>2.1881023147017014</v>
      </c>
      <c r="AQ67" s="59">
        <v>1.1096822338680583</v>
      </c>
      <c r="AR67" s="59">
        <v>0.9931505080442049</v>
      </c>
      <c r="AS67" s="59">
        <v>0.85260828344295581</v>
      </c>
      <c r="AT67" s="59">
        <v>4.0827701399218066</v>
      </c>
      <c r="AU67" s="59">
        <v>2.227400536672381</v>
      </c>
      <c r="AV67" s="59">
        <v>4.3821472232488574</v>
      </c>
      <c r="AW67" s="59">
        <v>-0.70476586107051387</v>
      </c>
      <c r="AX67" s="59">
        <v>2.3761111119848626</v>
      </c>
      <c r="AY67" s="59">
        <v>-0.29001678311995743</v>
      </c>
      <c r="AZ67" s="59">
        <v>5.5439933714460548</v>
      </c>
      <c r="BA67" s="59">
        <v>3.8494663823551263</v>
      </c>
      <c r="BB67" s="150">
        <v>1.9775713806003641</v>
      </c>
    </row>
    <row r="68" spans="1:54" x14ac:dyDescent="0.25">
      <c r="A68" s="496"/>
      <c r="B68" s="153" t="s">
        <v>61</v>
      </c>
      <c r="C68" s="156">
        <v>78.972383696367942</v>
      </c>
      <c r="D68" s="149">
        <f t="shared" si="1"/>
        <v>77.56430801317525</v>
      </c>
      <c r="E68" s="59">
        <f t="shared" si="2"/>
        <v>78.340269200692944</v>
      </c>
      <c r="F68" s="59">
        <f t="shared" si="3"/>
        <v>90.937848976176568</v>
      </c>
      <c r="G68" s="59">
        <f t="shared" si="4"/>
        <v>79.391097693293517</v>
      </c>
      <c r="H68" s="59">
        <f t="shared" si="5"/>
        <v>82.528835765886598</v>
      </c>
      <c r="I68" s="59">
        <f t="shared" si="6"/>
        <v>76.441769549955723</v>
      </c>
      <c r="J68" s="59">
        <f t="shared" si="7"/>
        <v>80.00847540037185</v>
      </c>
      <c r="K68" s="59">
        <f t="shared" si="8"/>
        <v>83.647353483931099</v>
      </c>
      <c r="L68" s="59">
        <f t="shared" si="9"/>
        <v>89.008107753311592</v>
      </c>
      <c r="M68" s="59">
        <f t="shared" si="10"/>
        <v>72.277461461546821</v>
      </c>
      <c r="N68" s="59">
        <f t="shared" si="11"/>
        <v>75.212513302855939</v>
      </c>
      <c r="O68" s="150">
        <f t="shared" si="12"/>
        <v>78.858437906176761</v>
      </c>
      <c r="P68" s="149">
        <v>0.10733575290130479</v>
      </c>
      <c r="Q68" s="59">
        <v>0.18245293784965272</v>
      </c>
      <c r="R68" s="59">
        <v>0.43611832869630013</v>
      </c>
      <c r="S68" s="59">
        <v>0.11351291196078167</v>
      </c>
      <c r="T68" s="59">
        <v>-0.42955812217375461</v>
      </c>
      <c r="U68" s="59">
        <v>-0.19961683034155536</v>
      </c>
      <c r="V68" s="59">
        <v>2.0979849566942002E-2</v>
      </c>
      <c r="W68" s="59">
        <v>0.11972410987273044</v>
      </c>
      <c r="X68" s="59">
        <v>2.2413195370535846</v>
      </c>
      <c r="Y68" s="59">
        <v>1.1854226341761249</v>
      </c>
      <c r="Z68" s="59">
        <v>0</v>
      </c>
      <c r="AA68" s="59">
        <v>0.16292344438011094</v>
      </c>
      <c r="AB68" s="150">
        <v>3.3973650853591476E-2</v>
      </c>
      <c r="AC68" s="149">
        <v>2.2260722048925676</v>
      </c>
      <c r="AD68" s="59">
        <v>2.5538410497062651</v>
      </c>
      <c r="AE68" s="59">
        <v>2.6779332675634206</v>
      </c>
      <c r="AF68" s="59">
        <v>0.61417278964897637</v>
      </c>
      <c r="AG68" s="59">
        <v>2.7212592647579577</v>
      </c>
      <c r="AH68" s="59">
        <v>1.2772074852527493</v>
      </c>
      <c r="AI68" s="59">
        <v>3.4155645679143656</v>
      </c>
      <c r="AJ68" s="59">
        <v>0.17473968482296684</v>
      </c>
      <c r="AK68" s="59">
        <v>4.7508589475401077</v>
      </c>
      <c r="AL68" s="59">
        <v>1.5085690721380742</v>
      </c>
      <c r="AM68" s="59">
        <v>5.5041163406257434</v>
      </c>
      <c r="AN68" s="59">
        <v>2.6208938236598947</v>
      </c>
      <c r="AO68" s="150">
        <v>1.316704156064044</v>
      </c>
      <c r="AP68" s="149">
        <v>2.3619778084016079</v>
      </c>
      <c r="AQ68" s="59">
        <v>1.664577988791468</v>
      </c>
      <c r="AR68" s="59">
        <v>1.1013856877757888</v>
      </c>
      <c r="AS68" s="59">
        <v>0.92142217237901103</v>
      </c>
      <c r="AT68" s="59">
        <v>3.7401318709815623</v>
      </c>
      <c r="AU68" s="59">
        <v>1.5058688433259837</v>
      </c>
      <c r="AV68" s="59">
        <v>4.2800066207139302</v>
      </c>
      <c r="AW68" s="59">
        <v>-0.36611025742412989</v>
      </c>
      <c r="AX68" s="59">
        <v>4.8062502460666856</v>
      </c>
      <c r="AY68" s="59">
        <v>0.78657796381855694</v>
      </c>
      <c r="AZ68" s="59">
        <v>5.5439933714460548</v>
      </c>
      <c r="BA68" s="59">
        <v>3.9339521132348065</v>
      </c>
      <c r="BB68" s="150">
        <v>1.7327388500060581</v>
      </c>
    </row>
    <row r="69" spans="1:54" x14ac:dyDescent="0.25">
      <c r="A69" s="496"/>
      <c r="B69" s="153" t="s">
        <v>62</v>
      </c>
      <c r="C69" s="156">
        <v>79.002287459330759</v>
      </c>
      <c r="D69" s="149">
        <f t="shared" si="1"/>
        <v>77.77460630319365</v>
      </c>
      <c r="E69" s="59">
        <f t="shared" si="2"/>
        <v>78.186014066892938</v>
      </c>
      <c r="F69" s="59">
        <f t="shared" si="3"/>
        <v>90.721131688859998</v>
      </c>
      <c r="G69" s="59">
        <f t="shared" si="4"/>
        <v>79.361953957077617</v>
      </c>
      <c r="H69" s="59">
        <f t="shared" si="5"/>
        <v>82.466174821211169</v>
      </c>
      <c r="I69" s="59">
        <f t="shared" si="6"/>
        <v>76.883254774825758</v>
      </c>
      <c r="J69" s="59">
        <f t="shared" si="7"/>
        <v>80.115035751954565</v>
      </c>
      <c r="K69" s="59">
        <f t="shared" si="8"/>
        <v>83.552041585097754</v>
      </c>
      <c r="L69" s="59">
        <f t="shared" si="9"/>
        <v>87.801834051054271</v>
      </c>
      <c r="M69" s="59">
        <f t="shared" si="10"/>
        <v>72.302048080462328</v>
      </c>
      <c r="N69" s="59">
        <f t="shared" si="11"/>
        <v>75.487729176743656</v>
      </c>
      <c r="O69" s="150">
        <f t="shared" si="12"/>
        <v>78.979741375948109</v>
      </c>
      <c r="P69" s="149">
        <v>2.8478738918826775E-2</v>
      </c>
      <c r="Q69" s="59">
        <v>0.20664373751906284</v>
      </c>
      <c r="R69" s="59">
        <v>-0.20240462605762297</v>
      </c>
      <c r="S69" s="59">
        <v>-0.23738057880169142</v>
      </c>
      <c r="T69" s="59">
        <v>-3.3385176431912925E-2</v>
      </c>
      <c r="U69" s="59">
        <v>-7.673037112191014E-2</v>
      </c>
      <c r="V69" s="59">
        <v>0.57349728721491067</v>
      </c>
      <c r="W69" s="59">
        <v>0.13027910889365973</v>
      </c>
      <c r="X69" s="59">
        <v>-0.11529106327018909</v>
      </c>
      <c r="Y69" s="59">
        <v>-1.27981044870014</v>
      </c>
      <c r="Z69" s="59">
        <v>3.5889327738279797E-2</v>
      </c>
      <c r="AA69" s="59">
        <v>0.36517926563872249</v>
      </c>
      <c r="AB69" s="150">
        <v>0.15969424928244241</v>
      </c>
      <c r="AC69" s="149">
        <v>2.2639383063867151</v>
      </c>
      <c r="AD69" s="59">
        <v>2.8318928748306429</v>
      </c>
      <c r="AE69" s="59">
        <v>2.4757562965611886</v>
      </c>
      <c r="AF69" s="59">
        <v>0.3743955039746038</v>
      </c>
      <c r="AG69" s="59">
        <v>2.683551242438575</v>
      </c>
      <c r="AH69" s="59">
        <v>1.2003116289593572</v>
      </c>
      <c r="AI69" s="59">
        <v>4.0128354585167871</v>
      </c>
      <c r="AJ69" s="59">
        <v>0.30815874358025747</v>
      </c>
      <c r="AK69" s="59">
        <v>4.6315006791086653</v>
      </c>
      <c r="AL69" s="59">
        <v>0.13288408662129161</v>
      </c>
      <c r="AM69" s="59">
        <v>5.5400056683640235</v>
      </c>
      <c r="AN69" s="59">
        <v>2.9964018040818705</v>
      </c>
      <c r="AO69" s="150">
        <v>1.4725539051365653</v>
      </c>
      <c r="AP69" s="149">
        <v>2.4907740826939757</v>
      </c>
      <c r="AQ69" s="59">
        <v>2.0851009342693434</v>
      </c>
      <c r="AR69" s="59">
        <v>0.59959974265571436</v>
      </c>
      <c r="AS69" s="59">
        <v>0.71237870266505066</v>
      </c>
      <c r="AT69" s="59">
        <v>3.4815872594271973</v>
      </c>
      <c r="AU69" s="59">
        <v>1.3441407777854801</v>
      </c>
      <c r="AV69" s="59">
        <v>4.7941492419182099</v>
      </c>
      <c r="AW69" s="59">
        <v>0.48644670415357549</v>
      </c>
      <c r="AX69" s="59">
        <v>4.9208006915310962</v>
      </c>
      <c r="AY69" s="59">
        <v>-1.014773601721156E-2</v>
      </c>
      <c r="AZ69" s="59">
        <v>5.5200671529538674</v>
      </c>
      <c r="BA69" s="59">
        <v>4.0058953114544105</v>
      </c>
      <c r="BB69" s="150">
        <v>2.0412308195297122</v>
      </c>
    </row>
    <row r="70" spans="1:54" x14ac:dyDescent="0.25">
      <c r="A70" s="496"/>
      <c r="B70" s="153" t="s">
        <v>63</v>
      </c>
      <c r="C70" s="156">
        <v>79.305979094597731</v>
      </c>
      <c r="D70" s="149">
        <f t="shared" si="1"/>
        <v>78.843494527547193</v>
      </c>
      <c r="E70" s="59">
        <f t="shared" si="2"/>
        <v>78.010171439766623</v>
      </c>
      <c r="F70" s="59">
        <f t="shared" si="3"/>
        <v>90.630716109760115</v>
      </c>
      <c r="G70" s="59">
        <f t="shared" si="4"/>
        <v>79.607724114920273</v>
      </c>
      <c r="H70" s="59">
        <f t="shared" si="5"/>
        <v>82.574867499713363</v>
      </c>
      <c r="I70" s="59">
        <f t="shared" si="6"/>
        <v>77.131778641373373</v>
      </c>
      <c r="J70" s="59">
        <f t="shared" si="7"/>
        <v>80.161132955311658</v>
      </c>
      <c r="K70" s="59">
        <f t="shared" si="8"/>
        <v>83.535905426390613</v>
      </c>
      <c r="L70" s="59">
        <f t="shared" si="9"/>
        <v>87.792187387784764</v>
      </c>
      <c r="M70" s="59">
        <f t="shared" si="10"/>
        <v>72.302048080462328</v>
      </c>
      <c r="N70" s="59">
        <f t="shared" si="11"/>
        <v>75.737037478662884</v>
      </c>
      <c r="O70" s="150">
        <f t="shared" si="12"/>
        <v>79.022245258025478</v>
      </c>
      <c r="P70" s="149">
        <v>0.34624108114316099</v>
      </c>
      <c r="Q70" s="59">
        <v>1.2136717590418999</v>
      </c>
      <c r="R70" s="59">
        <v>-0.24330805161103128</v>
      </c>
      <c r="S70" s="59">
        <v>-0.10388517171090179</v>
      </c>
      <c r="T70" s="59">
        <v>0.30945855055317528</v>
      </c>
      <c r="U70" s="59">
        <v>0.13000246360549639</v>
      </c>
      <c r="V70" s="59">
        <v>0.32865682882670738</v>
      </c>
      <c r="W70" s="59">
        <v>6.0324050577497484E-2</v>
      </c>
      <c r="X70" s="59">
        <v>-2.2474725877381599E-2</v>
      </c>
      <c r="Y70" s="59">
        <v>3.0563639094879542E-2</v>
      </c>
      <c r="Z70" s="59">
        <v>0</v>
      </c>
      <c r="AA70" s="59">
        <v>0.33103757141989326</v>
      </c>
      <c r="AB70" s="150">
        <v>5.5461576027001039E-2</v>
      </c>
      <c r="AC70" s="149">
        <v>2.6483469672413853</v>
      </c>
      <c r="AD70" s="59">
        <v>4.2451536370053642</v>
      </c>
      <c r="AE70" s="59">
        <v>2.2452853303788389</v>
      </c>
      <c r="AF70" s="59">
        <v>0.27435917365834572</v>
      </c>
      <c r="AG70" s="59">
        <v>3.0015443277694622</v>
      </c>
      <c r="AH70" s="59">
        <v>1.333696413206412</v>
      </c>
      <c r="AI70" s="59">
        <v>4.3490552519482693</v>
      </c>
      <c r="AJ70" s="59">
        <v>0.36587482082567024</v>
      </c>
      <c r="AK70" s="59">
        <v>4.6112935068039107</v>
      </c>
      <c r="AL70" s="59">
        <v>0.12188262833254582</v>
      </c>
      <c r="AM70" s="59">
        <v>5.5400056683640235</v>
      </c>
      <c r="AN70" s="59">
        <v>3.3365611692873771</v>
      </c>
      <c r="AO70" s="150">
        <v>1.5271625603452847</v>
      </c>
      <c r="AP70" s="149">
        <v>2.6660817678748883</v>
      </c>
      <c r="AQ70" s="59">
        <v>3.6224574581423239</v>
      </c>
      <c r="AR70" s="59">
        <v>0.11451773453984693</v>
      </c>
      <c r="AS70" s="59">
        <v>0.5260991248192578</v>
      </c>
      <c r="AT70" s="59">
        <v>3.0963792020993579</v>
      </c>
      <c r="AU70" s="59">
        <v>1.3156144382745512</v>
      </c>
      <c r="AV70" s="59">
        <v>4.8537617073548063</v>
      </c>
      <c r="AW70" s="59">
        <v>0.19133131641069573</v>
      </c>
      <c r="AX70" s="59">
        <v>4.9566979802828754</v>
      </c>
      <c r="AY70" s="59">
        <v>0.39094328977416792</v>
      </c>
      <c r="AZ70" s="59">
        <v>5.5400056683640235</v>
      </c>
      <c r="BA70" s="59">
        <v>4.3344001776331673</v>
      </c>
      <c r="BB70" s="150">
        <v>1.9217334550933367</v>
      </c>
    </row>
    <row r="71" spans="1:54" x14ac:dyDescent="0.25">
      <c r="A71" s="496"/>
      <c r="B71" s="153" t="s">
        <v>64</v>
      </c>
      <c r="C71" s="156">
        <v>79.039346614110016</v>
      </c>
      <c r="D71" s="149">
        <f t="shared" si="1"/>
        <v>77.16559969267297</v>
      </c>
      <c r="E71" s="59">
        <f t="shared" si="2"/>
        <v>78.531955935888064</v>
      </c>
      <c r="F71" s="59">
        <f t="shared" si="3"/>
        <v>90.782294421849485</v>
      </c>
      <c r="G71" s="59">
        <f t="shared" si="4"/>
        <v>79.989626371539316</v>
      </c>
      <c r="H71" s="59">
        <f t="shared" si="5"/>
        <v>82.585003219665595</v>
      </c>
      <c r="I71" s="59">
        <f t="shared" si="6"/>
        <v>77.118918278023401</v>
      </c>
      <c r="J71" s="59">
        <f t="shared" si="7"/>
        <v>80.130809709739111</v>
      </c>
      <c r="K71" s="59">
        <f t="shared" si="8"/>
        <v>83.523361437408525</v>
      </c>
      <c r="L71" s="59">
        <f t="shared" si="9"/>
        <v>87.407644492889062</v>
      </c>
      <c r="M71" s="59">
        <f t="shared" si="10"/>
        <v>72.302048080462328</v>
      </c>
      <c r="N71" s="59">
        <f t="shared" si="11"/>
        <v>75.546835629857227</v>
      </c>
      <c r="O71" s="150">
        <f t="shared" si="12"/>
        <v>78.891971043856302</v>
      </c>
      <c r="P71" s="149">
        <v>-0.2497519790733374</v>
      </c>
      <c r="Q71" s="59">
        <v>-1.7074278372000766</v>
      </c>
      <c r="R71" s="59">
        <v>0.6732573157458952</v>
      </c>
      <c r="S71" s="59">
        <v>0.1684391329286001</v>
      </c>
      <c r="T71" s="59">
        <v>0.46683384667666133</v>
      </c>
      <c r="U71" s="59">
        <v>1.4169992313045712E-2</v>
      </c>
      <c r="V71" s="59">
        <v>-1.9370546669052705E-2</v>
      </c>
      <c r="W71" s="59">
        <v>-4.5627032568274099E-2</v>
      </c>
      <c r="X71" s="59">
        <v>-1.8997729379148481E-2</v>
      </c>
      <c r="Y71" s="59">
        <v>-0.4492036915079291</v>
      </c>
      <c r="Z71" s="59">
        <v>0</v>
      </c>
      <c r="AA71" s="59">
        <v>-0.25822845871484046</v>
      </c>
      <c r="AB71" s="150">
        <v>-0.16345484505799071</v>
      </c>
      <c r="AC71" s="149">
        <v>2.3121396805629471</v>
      </c>
      <c r="AD71" s="59">
        <v>2.0266775801496109</v>
      </c>
      <c r="AE71" s="59">
        <v>2.929170568704432</v>
      </c>
      <c r="AF71" s="59">
        <v>0.44206631271456537</v>
      </c>
      <c r="AG71" s="59">
        <v>3.4956737938654303</v>
      </c>
      <c r="AH71" s="59">
        <v>1.3461347010253129</v>
      </c>
      <c r="AI71" s="59">
        <v>4.3316568878834891</v>
      </c>
      <c r="AJ71" s="59">
        <v>0.32790855267184138</v>
      </c>
      <c r="AK71" s="59">
        <v>4.5955847776478311</v>
      </c>
      <c r="AL71" s="59">
        <v>-0.3166661734901563</v>
      </c>
      <c r="AM71" s="59">
        <v>5.5400056683640235</v>
      </c>
      <c r="AN71" s="59">
        <v>3.0770473879468274</v>
      </c>
      <c r="AO71" s="150">
        <v>1.3597872690435953</v>
      </c>
      <c r="AP71" s="149">
        <v>2.064017793675152</v>
      </c>
      <c r="AQ71" s="59">
        <v>0.90113437040866051</v>
      </c>
      <c r="AR71" s="59">
        <v>0.91514211513659571</v>
      </c>
      <c r="AS71" s="59">
        <v>0.51525195821773984</v>
      </c>
      <c r="AT71" s="59">
        <v>3.2261643954880896</v>
      </c>
      <c r="AU71" s="59">
        <v>1.5824407245438852</v>
      </c>
      <c r="AV71" s="59">
        <v>4.4823946133228896</v>
      </c>
      <c r="AW71" s="59">
        <v>1.2086530835838716E-2</v>
      </c>
      <c r="AX71" s="59">
        <v>4.8666430682024986</v>
      </c>
      <c r="AY71" s="59">
        <v>7.1545933801344219E-2</v>
      </c>
      <c r="AZ71" s="59">
        <v>5.5400056683640235</v>
      </c>
      <c r="BA71" s="59">
        <v>3.5384237583495604</v>
      </c>
      <c r="BB71" s="150">
        <v>1.4438005350578784</v>
      </c>
    </row>
    <row r="72" spans="1:54" x14ac:dyDescent="0.25">
      <c r="A72" s="496"/>
      <c r="B72" s="153" t="s">
        <v>65</v>
      </c>
      <c r="C72" s="156">
        <v>78.789691760250008</v>
      </c>
      <c r="D72" s="149">
        <f t="shared" si="1"/>
        <v>76.245021451082295</v>
      </c>
      <c r="E72" s="59">
        <f t="shared" si="2"/>
        <v>78.323524741831676</v>
      </c>
      <c r="F72" s="59">
        <f t="shared" si="3"/>
        <v>91.188279250497288</v>
      </c>
      <c r="G72" s="59">
        <f t="shared" si="4"/>
        <v>79.58320441724247</v>
      </c>
      <c r="H72" s="59">
        <f t="shared" si="5"/>
        <v>82.754589455614948</v>
      </c>
      <c r="I72" s="59">
        <f t="shared" si="6"/>
        <v>77.305341511873621</v>
      </c>
      <c r="J72" s="59">
        <f t="shared" si="7"/>
        <v>80.107270331141976</v>
      </c>
      <c r="K72" s="59">
        <f t="shared" si="8"/>
        <v>83.515102370456034</v>
      </c>
      <c r="L72" s="59">
        <f t="shared" si="9"/>
        <v>87.812221102136931</v>
      </c>
      <c r="M72" s="59">
        <f t="shared" si="10"/>
        <v>72.302048080462328</v>
      </c>
      <c r="N72" s="59">
        <f t="shared" si="11"/>
        <v>75.545654224616058</v>
      </c>
      <c r="O72" s="150">
        <f t="shared" si="12"/>
        <v>78.654722375252533</v>
      </c>
      <c r="P72" s="149">
        <v>-0.28572122941419364</v>
      </c>
      <c r="Q72" s="59">
        <v>-1.1213367008151267</v>
      </c>
      <c r="R72" s="59">
        <v>-0.24977299898074196</v>
      </c>
      <c r="S72" s="59">
        <v>0.44831649061537304</v>
      </c>
      <c r="T72" s="59">
        <v>-0.46692996124277975</v>
      </c>
      <c r="U72" s="59">
        <v>0.20891352394935381</v>
      </c>
      <c r="V72" s="59">
        <v>0.24135810717431874</v>
      </c>
      <c r="W72" s="59">
        <v>-3.8859452397662232E-2</v>
      </c>
      <c r="X72" s="59">
        <v>-1.2043423453872102E-2</v>
      </c>
      <c r="Y72" s="59">
        <v>0.46745263347141053</v>
      </c>
      <c r="Z72" s="59">
        <v>0</v>
      </c>
      <c r="AA72" s="59">
        <v>-4.9415671392879189E-3</v>
      </c>
      <c r="AB72" s="150">
        <v>-0.30320899028474224</v>
      </c>
      <c r="AC72" s="149">
        <v>1.9962781956763178</v>
      </c>
      <c r="AD72" s="59">
        <v>0.80950905147695973</v>
      </c>
      <c r="AE72" s="59">
        <v>2.655986873364121</v>
      </c>
      <c r="AF72" s="59">
        <v>0.89125032310663643</v>
      </c>
      <c r="AG72" s="59">
        <v>2.9698191810535621</v>
      </c>
      <c r="AH72" s="59">
        <v>1.5542464506397922</v>
      </c>
      <c r="AI72" s="59">
        <v>4.5838627707496196</v>
      </c>
      <c r="AJ72" s="59">
        <v>0.29843603602267882</v>
      </c>
      <c r="AK72" s="59">
        <v>4.5852420193734291</v>
      </c>
      <c r="AL72" s="59">
        <v>0.14472991414076558</v>
      </c>
      <c r="AM72" s="59">
        <v>5.5400056683640235</v>
      </c>
      <c r="AN72" s="59">
        <v>3.0754354638601042</v>
      </c>
      <c r="AO72" s="150">
        <v>1.0549720354861223</v>
      </c>
      <c r="AP72" s="149">
        <v>1.9290556412171687</v>
      </c>
      <c r="AQ72" s="59">
        <v>0.61883674510710929</v>
      </c>
      <c r="AR72" s="59">
        <v>1.6277136245301809</v>
      </c>
      <c r="AS72" s="59">
        <v>0.82439085331924311</v>
      </c>
      <c r="AT72" s="59">
        <v>2.8219464384546593</v>
      </c>
      <c r="AU72" s="59">
        <v>1.6588558811105316</v>
      </c>
      <c r="AV72" s="59">
        <v>4.6618699603534761</v>
      </c>
      <c r="AW72" s="59">
        <v>8.3128743771380409E-2</v>
      </c>
      <c r="AX72" s="59">
        <v>4.6837399844484331</v>
      </c>
      <c r="AY72" s="59">
        <v>0.65625211723543808</v>
      </c>
      <c r="AZ72" s="59">
        <v>5.5400056683640235</v>
      </c>
      <c r="BA72" s="59">
        <v>3.2420687686232288</v>
      </c>
      <c r="BB72" s="150">
        <v>1.0880719678927153</v>
      </c>
    </row>
    <row r="73" spans="1:54" x14ac:dyDescent="0.25">
      <c r="A73" s="497"/>
      <c r="B73" s="154" t="s">
        <v>66</v>
      </c>
      <c r="C73" s="157">
        <v>79.010914501585091</v>
      </c>
      <c r="D73" s="151">
        <f t="shared" si="1"/>
        <v>76.533866615082175</v>
      </c>
      <c r="E73" s="40">
        <f t="shared" si="2"/>
        <v>77.727890498794665</v>
      </c>
      <c r="F73" s="40">
        <f t="shared" si="3"/>
        <v>91.355129675015775</v>
      </c>
      <c r="G73" s="40">
        <f t="shared" si="4"/>
        <v>79.865943142507547</v>
      </c>
      <c r="H73" s="40">
        <f t="shared" si="5"/>
        <v>82.891201527419639</v>
      </c>
      <c r="I73" s="40">
        <f t="shared" si="6"/>
        <v>77.375263995360413</v>
      </c>
      <c r="J73" s="40">
        <f t="shared" si="7"/>
        <v>80.345920941344133</v>
      </c>
      <c r="K73" s="40">
        <f t="shared" si="8"/>
        <v>83.217442043093413</v>
      </c>
      <c r="L73" s="40">
        <f t="shared" si="9"/>
        <v>88.723460188338947</v>
      </c>
      <c r="M73" s="40">
        <f t="shared" si="10"/>
        <v>72.302048080462328</v>
      </c>
      <c r="N73" s="40">
        <f t="shared" si="11"/>
        <v>75.903073147889998</v>
      </c>
      <c r="O73" s="152">
        <f t="shared" si="12"/>
        <v>78.530994461773815</v>
      </c>
      <c r="P73" s="151">
        <v>0.2633090988290957</v>
      </c>
      <c r="Q73" s="40">
        <v>0.31067218584471101</v>
      </c>
      <c r="R73" s="40">
        <v>-0.76122991559575737</v>
      </c>
      <c r="S73" s="40">
        <v>0.18337827505705442</v>
      </c>
      <c r="T73" s="40">
        <v>0.36061628299579862</v>
      </c>
      <c r="U73" s="40">
        <v>0.16086423563714441</v>
      </c>
      <c r="V73" s="40">
        <v>9.4302221645720635E-2</v>
      </c>
      <c r="W73" s="40">
        <v>0.2903386472329913</v>
      </c>
      <c r="X73" s="40">
        <v>-0.38766908919641574</v>
      </c>
      <c r="Y73" s="40">
        <v>1.0338353568117764</v>
      </c>
      <c r="Z73" s="40">
        <v>0</v>
      </c>
      <c r="AA73" s="40">
        <v>0.48294195551929708</v>
      </c>
      <c r="AB73" s="152">
        <v>-0.16393250051798491</v>
      </c>
      <c r="AC73" s="151">
        <v>2.2770544449453691</v>
      </c>
      <c r="AD73" s="40">
        <v>1.1914138450037579</v>
      </c>
      <c r="AE73" s="40">
        <v>1.8753092769959816</v>
      </c>
      <c r="AF73" s="40">
        <v>1.0758546174849579</v>
      </c>
      <c r="AG73" s="40">
        <v>3.3356445537464037</v>
      </c>
      <c r="AH73" s="40">
        <v>1.7218931769355912</v>
      </c>
      <c r="AI73" s="40">
        <v>4.6784586068788876</v>
      </c>
      <c r="AJ73" s="40">
        <v>0.59723891450515021</v>
      </c>
      <c r="AK73" s="40">
        <v>4.2124845600255849</v>
      </c>
      <c r="AL73" s="40">
        <v>1.1839450829356244</v>
      </c>
      <c r="AM73" s="40">
        <v>5.5400056683640235</v>
      </c>
      <c r="AN73" s="40">
        <v>3.5631023129676462</v>
      </c>
      <c r="AO73" s="152">
        <v>0.89600738010346992</v>
      </c>
      <c r="AP73" s="151">
        <v>2.2770544449453691</v>
      </c>
      <c r="AQ73" s="40">
        <v>1.1914138450037579</v>
      </c>
      <c r="AR73" s="40">
        <v>1.8753092769959816</v>
      </c>
      <c r="AS73" s="40">
        <v>1.0758546174849579</v>
      </c>
      <c r="AT73" s="40">
        <v>3.3356445537464037</v>
      </c>
      <c r="AU73" s="40">
        <v>1.7218931769355912</v>
      </c>
      <c r="AV73" s="40">
        <v>4.6784586068788876</v>
      </c>
      <c r="AW73" s="40">
        <v>0.59723891450515021</v>
      </c>
      <c r="AX73" s="40">
        <v>4.2124845600255849</v>
      </c>
      <c r="AY73" s="40">
        <v>1.1839450829356244</v>
      </c>
      <c r="AZ73" s="40">
        <v>5.5400056683640235</v>
      </c>
      <c r="BA73" s="40">
        <v>3.5631023129676462</v>
      </c>
      <c r="BB73" s="152">
        <v>0.89600738010346992</v>
      </c>
    </row>
    <row r="74" spans="1:54" x14ac:dyDescent="0.25">
      <c r="A74" s="519">
        <v>2014</v>
      </c>
      <c r="B74" s="267" t="s">
        <v>55</v>
      </c>
      <c r="C74" s="240">
        <v>79.443370494140822</v>
      </c>
      <c r="D74" s="241">
        <f t="shared" si="1"/>
        <v>77.276532343703991</v>
      </c>
      <c r="E74" s="242">
        <f t="shared" si="2"/>
        <v>78.014800800905846</v>
      </c>
      <c r="F74" s="242">
        <f t="shared" si="3"/>
        <v>91.562536415838792</v>
      </c>
      <c r="G74" s="242">
        <f t="shared" si="4"/>
        <v>79.90584723180524</v>
      </c>
      <c r="H74" s="242">
        <f t="shared" si="5"/>
        <v>83.217888849772535</v>
      </c>
      <c r="I74" s="242">
        <f t="shared" si="6"/>
        <v>77.745723741424513</v>
      </c>
      <c r="J74" s="242">
        <f t="shared" si="7"/>
        <v>81.560378037059962</v>
      </c>
      <c r="K74" s="242">
        <f t="shared" si="8"/>
        <v>83.3591646409226</v>
      </c>
      <c r="L74" s="242">
        <f t="shared" si="9"/>
        <v>88.157002826690544</v>
      </c>
      <c r="M74" s="242">
        <f t="shared" si="10"/>
        <v>72.302048080462328</v>
      </c>
      <c r="N74" s="242">
        <f t="shared" si="11"/>
        <v>76.46998671262935</v>
      </c>
      <c r="O74" s="243">
        <f t="shared" si="12"/>
        <v>78.915705935752868</v>
      </c>
      <c r="P74" s="149">
        <v>0.54733702967968212</v>
      </c>
      <c r="Q74" s="59">
        <v>0.9703752880498947</v>
      </c>
      <c r="R74" s="59">
        <v>0.36912143153509847</v>
      </c>
      <c r="S74" s="59">
        <v>0.22703349178184706</v>
      </c>
      <c r="T74" s="59">
        <v>4.9963836558580915E-2</v>
      </c>
      <c r="U74" s="59">
        <v>0.3941158003902519</v>
      </c>
      <c r="V74" s="59">
        <v>0.47878317557186634</v>
      </c>
      <c r="W74" s="59">
        <v>1.5115354724758581</v>
      </c>
      <c r="X74" s="59">
        <v>0.17030395834060774</v>
      </c>
      <c r="Y74" s="59">
        <v>-0.63845273893279342</v>
      </c>
      <c r="Z74" s="59">
        <v>0</v>
      </c>
      <c r="AA74" s="59">
        <v>0.74689145146306224</v>
      </c>
      <c r="AB74" s="150">
        <v>0.48988488763670873</v>
      </c>
      <c r="AC74" s="241">
        <v>0.54733702967968212</v>
      </c>
      <c r="AD74" s="242">
        <v>0.9703752880498947</v>
      </c>
      <c r="AE74" s="242">
        <v>0.36912143153509847</v>
      </c>
      <c r="AF74" s="242">
        <v>0.22703349178184706</v>
      </c>
      <c r="AG74" s="242">
        <v>4.9963836558580915E-2</v>
      </c>
      <c r="AH74" s="242">
        <v>0.3941158003902519</v>
      </c>
      <c r="AI74" s="242">
        <v>0.47878317557186634</v>
      </c>
      <c r="AJ74" s="242">
        <v>1.5115354724758581</v>
      </c>
      <c r="AK74" s="242">
        <v>0.17030395834060774</v>
      </c>
      <c r="AL74" s="242">
        <v>-0.63845273893279342</v>
      </c>
      <c r="AM74" s="242">
        <v>0</v>
      </c>
      <c r="AN74" s="242">
        <v>0.74689145146306224</v>
      </c>
      <c r="AO74" s="243">
        <v>0.48988488763670873</v>
      </c>
      <c r="AP74" s="241">
        <v>2.5262523080131682</v>
      </c>
      <c r="AQ74" s="29">
        <v>1.8365445205452455</v>
      </c>
      <c r="AR74" s="29">
        <v>3.1483447475553601</v>
      </c>
      <c r="AS74" s="29">
        <v>1.1435926973640853</v>
      </c>
      <c r="AT74" s="29">
        <v>2.9149649742830173</v>
      </c>
      <c r="AU74" s="29">
        <v>1.7495758349979891</v>
      </c>
      <c r="AV74" s="29">
        <v>4.5292949221193641</v>
      </c>
      <c r="AW74" s="29">
        <v>2.3056471235085008</v>
      </c>
      <c r="AX74" s="29">
        <v>4.5684072542416523</v>
      </c>
      <c r="AY74" s="29">
        <v>0.33209380666477284</v>
      </c>
      <c r="AZ74" s="29">
        <v>5.5400056683640235</v>
      </c>
      <c r="BA74" s="29">
        <v>3.5092639387092661</v>
      </c>
      <c r="BB74" s="243">
        <v>0.47804235403631479</v>
      </c>
    </row>
    <row r="75" spans="1:54" x14ac:dyDescent="0.25">
      <c r="A75" s="496"/>
      <c r="B75" s="153" t="s">
        <v>56</v>
      </c>
      <c r="C75" s="156">
        <v>80.052961160217819</v>
      </c>
      <c r="D75" s="149">
        <f t="shared" si="1"/>
        <v>77.681135338291767</v>
      </c>
      <c r="E75" s="59">
        <f t="shared" si="2"/>
        <v>78.631716190839157</v>
      </c>
      <c r="F75" s="59">
        <f t="shared" si="3"/>
        <v>91.634004310754818</v>
      </c>
      <c r="G75" s="59">
        <f t="shared" si="4"/>
        <v>80.686237082268519</v>
      </c>
      <c r="H75" s="59">
        <f t="shared" si="5"/>
        <v>83.23959771330837</v>
      </c>
      <c r="I75" s="59">
        <f t="shared" si="6"/>
        <v>78.212600629077357</v>
      </c>
      <c r="J75" s="59">
        <f t="shared" si="7"/>
        <v>81.598656574984474</v>
      </c>
      <c r="K75" s="59">
        <f t="shared" si="8"/>
        <v>83.222710943744573</v>
      </c>
      <c r="L75" s="59">
        <f t="shared" si="9"/>
        <v>87.935233246683325</v>
      </c>
      <c r="M75" s="59">
        <f t="shared" si="10"/>
        <v>75.788114390720551</v>
      </c>
      <c r="N75" s="59">
        <f t="shared" si="11"/>
        <v>77.469096179666053</v>
      </c>
      <c r="O75" s="150">
        <f t="shared" si="12"/>
        <v>79.21479331357601</v>
      </c>
      <c r="P75" s="149">
        <v>0.76048109440800138</v>
      </c>
      <c r="Q75" s="59">
        <v>0.5032076721871086</v>
      </c>
      <c r="R75" s="59">
        <v>0.79262476079429922</v>
      </c>
      <c r="S75" s="59">
        <v>8.0123992560208607E-2</v>
      </c>
      <c r="T75" s="59">
        <v>0.98159219250664709</v>
      </c>
      <c r="U75" s="59">
        <v>2.5663829393489327E-2</v>
      </c>
      <c r="V75" s="59">
        <v>0.59472841509103946</v>
      </c>
      <c r="W75" s="59">
        <v>4.0287509643709904E-2</v>
      </c>
      <c r="X75" s="59">
        <v>-0.16363024426889022</v>
      </c>
      <c r="Y75" s="59">
        <v>-0.26862966972281282</v>
      </c>
      <c r="Z75" s="59">
        <v>4.8215318968263592</v>
      </c>
      <c r="AA75" s="59">
        <v>1.3062905647913807</v>
      </c>
      <c r="AB75" s="150">
        <v>0.37698921882280989</v>
      </c>
      <c r="AC75" s="149">
        <v>1.3146643249408565</v>
      </c>
      <c r="AD75" s="59">
        <v>1.4990340537472737</v>
      </c>
      <c r="AE75" s="59">
        <v>1.1628074379022451</v>
      </c>
      <c r="AF75" s="59">
        <v>0.30526434227733434</v>
      </c>
      <c r="AG75" s="59">
        <v>1.0270885279565225</v>
      </c>
      <c r="AH75" s="59">
        <v>0.42030538762728087</v>
      </c>
      <c r="AI75" s="59">
        <v>1.0821761251336872</v>
      </c>
      <c r="AJ75" s="59">
        <v>1.5591776395903052</v>
      </c>
      <c r="AK75" s="59">
        <v>6.3314859503045759E-3</v>
      </c>
      <c r="AL75" s="59">
        <v>-0.88840870270659023</v>
      </c>
      <c r="AM75" s="59">
        <v>4.8215318968263592</v>
      </c>
      <c r="AN75" s="59">
        <v>2.0631879143085783</v>
      </c>
      <c r="AO75" s="150">
        <v>0.87073754316843188</v>
      </c>
      <c r="AP75" s="149">
        <v>2.6557143230265687</v>
      </c>
      <c r="AQ75" s="59">
        <v>2.3690452035941436</v>
      </c>
      <c r="AR75" s="59">
        <v>3.2736598792700695</v>
      </c>
      <c r="AS75" s="59">
        <v>1.1565784850342793</v>
      </c>
      <c r="AT75" s="59">
        <v>2.9714811541046977</v>
      </c>
      <c r="AU75" s="59">
        <v>1.6136938947546839</v>
      </c>
      <c r="AV75" s="59">
        <v>4.4155260577423245</v>
      </c>
      <c r="AW75" s="59">
        <v>2.1160774851450244</v>
      </c>
      <c r="AX75" s="59">
        <v>4.4583924428718413</v>
      </c>
      <c r="AY75" s="59">
        <v>0.71793346233858446</v>
      </c>
      <c r="AZ75" s="59">
        <v>4.8574212245646384</v>
      </c>
      <c r="BA75" s="59">
        <v>4.5016655796359846</v>
      </c>
      <c r="BB75" s="150">
        <v>0.36187988503660834</v>
      </c>
    </row>
    <row r="76" spans="1:54" x14ac:dyDescent="0.25">
      <c r="A76" s="496"/>
      <c r="B76" s="153" t="s">
        <v>57</v>
      </c>
      <c r="C76" s="156">
        <v>80.320966232683148</v>
      </c>
      <c r="D76" s="149">
        <f t="shared" si="1"/>
        <v>77.941134762806499</v>
      </c>
      <c r="E76" s="59">
        <f t="shared" si="2"/>
        <v>78.928662308767016</v>
      </c>
      <c r="F76" s="59">
        <f t="shared" si="3"/>
        <v>91.803811316813054</v>
      </c>
      <c r="G76" s="59">
        <f t="shared" si="4"/>
        <v>81.021311918624363</v>
      </c>
      <c r="H76" s="59">
        <f t="shared" si="5"/>
        <v>83.407043409369891</v>
      </c>
      <c r="I76" s="59">
        <f t="shared" si="6"/>
        <v>78.744619284946012</v>
      </c>
      <c r="J76" s="59">
        <f t="shared" si="7"/>
        <v>81.795785407600377</v>
      </c>
      <c r="K76" s="59">
        <f t="shared" si="8"/>
        <v>84.919388694590111</v>
      </c>
      <c r="L76" s="59">
        <f t="shared" si="9"/>
        <v>87.264177967443302</v>
      </c>
      <c r="M76" s="59">
        <f t="shared" si="10"/>
        <v>75.788114390720551</v>
      </c>
      <c r="N76" s="59">
        <f t="shared" si="11"/>
        <v>77.78457586950708</v>
      </c>
      <c r="O76" s="150">
        <f t="shared" si="12"/>
        <v>79.377034515087573</v>
      </c>
      <c r="P76" s="149">
        <v>0.32405016893263838</v>
      </c>
      <c r="Q76" s="59">
        <v>0.31100332853364482</v>
      </c>
      <c r="R76" s="59">
        <v>0.37814556737727495</v>
      </c>
      <c r="S76" s="59">
        <v>0.18525875331944755</v>
      </c>
      <c r="T76" s="59">
        <v>0.40460305980445904</v>
      </c>
      <c r="U76" s="59">
        <v>0.20031459347211772</v>
      </c>
      <c r="V76" s="59">
        <v>0.68269797364667706</v>
      </c>
      <c r="W76" s="59">
        <v>0.24607626212964606</v>
      </c>
      <c r="X76" s="59">
        <v>2.0388487187180524</v>
      </c>
      <c r="Y76" s="59">
        <v>-0.76502020806178272</v>
      </c>
      <c r="Z76" s="59">
        <v>0</v>
      </c>
      <c r="AA76" s="59">
        <v>0.39782433918897925</v>
      </c>
      <c r="AB76" s="150">
        <v>0.21049721529680857</v>
      </c>
      <c r="AC76" s="149">
        <v>1.64944903319037</v>
      </c>
      <c r="AD76" s="59">
        <v>1.8387521890171876</v>
      </c>
      <c r="AE76" s="59">
        <v>1.5448403427222328</v>
      </c>
      <c r="AF76" s="59">
        <v>0.49114006339152039</v>
      </c>
      <c r="AG76" s="59">
        <v>1.4466351121093539</v>
      </c>
      <c r="AH76" s="59">
        <v>0.6223119854036796</v>
      </c>
      <c r="AI76" s="59">
        <v>1.769758471735507</v>
      </c>
      <c r="AJ76" s="59">
        <v>1.8045277834511488</v>
      </c>
      <c r="AK76" s="59">
        <v>2.0451802046683571</v>
      </c>
      <c r="AL76" s="59">
        <v>-1.6447535046513453</v>
      </c>
      <c r="AM76" s="59">
        <v>4.8215318968263592</v>
      </c>
      <c r="AN76" s="59">
        <v>2.4788228507575099</v>
      </c>
      <c r="AO76" s="150">
        <v>1.0773326622338606</v>
      </c>
      <c r="AP76" s="149">
        <v>2.6960530312616839</v>
      </c>
      <c r="AQ76" s="59">
        <v>2.2809143510748178</v>
      </c>
      <c r="AR76" s="59">
        <v>2.2155235427700486</v>
      </c>
      <c r="AS76" s="59">
        <v>1.2706818404101692</v>
      </c>
      <c r="AT76" s="59">
        <v>3.3289113310357275</v>
      </c>
      <c r="AU76" s="59">
        <v>1.6986852487626654</v>
      </c>
      <c r="AV76" s="59">
        <v>4.0700480635057907</v>
      </c>
      <c r="AW76" s="59">
        <v>1.8707460245794965</v>
      </c>
      <c r="AX76" s="59">
        <v>3.6780412512841116</v>
      </c>
      <c r="AY76" s="59">
        <v>7.2612415616957193E-2</v>
      </c>
      <c r="AZ76" s="59">
        <v>4.8574212245646384</v>
      </c>
      <c r="BA76" s="59">
        <v>5.0460469741011993</v>
      </c>
      <c r="BB76" s="150">
        <v>0.85456384611852143</v>
      </c>
    </row>
    <row r="77" spans="1:54" x14ac:dyDescent="0.25">
      <c r="A77" s="496"/>
      <c r="B77" s="153" t="s">
        <v>58</v>
      </c>
      <c r="C77" s="156">
        <v>80.667904673558382</v>
      </c>
      <c r="D77" s="149">
        <f t="shared" si="1"/>
        <v>78.593113174765691</v>
      </c>
      <c r="E77" s="59">
        <f t="shared" si="2"/>
        <v>79.398841562186178</v>
      </c>
      <c r="F77" s="59">
        <f t="shared" si="3"/>
        <v>92.082861824356939</v>
      </c>
      <c r="G77" s="59">
        <f t="shared" si="4"/>
        <v>81.603436378600748</v>
      </c>
      <c r="H77" s="59">
        <f t="shared" si="5"/>
        <v>83.671730096753777</v>
      </c>
      <c r="I77" s="59">
        <f t="shared" si="6"/>
        <v>78.994656539035702</v>
      </c>
      <c r="J77" s="59">
        <f t="shared" si="7"/>
        <v>82.190147324696341</v>
      </c>
      <c r="K77" s="59">
        <f t="shared" si="8"/>
        <v>84.785844487004169</v>
      </c>
      <c r="L77" s="59">
        <f t="shared" si="9"/>
        <v>87.328886376152482</v>
      </c>
      <c r="M77" s="59">
        <f t="shared" si="10"/>
        <v>75.788114390720551</v>
      </c>
      <c r="N77" s="59">
        <f t="shared" si="11"/>
        <v>77.581166640228247</v>
      </c>
      <c r="O77" s="150">
        <f t="shared" si="12"/>
        <v>79.488936980934568</v>
      </c>
      <c r="P77" s="149">
        <v>0.4046926295373221</v>
      </c>
      <c r="Q77" s="59">
        <v>0.68783649163863214</v>
      </c>
      <c r="R77" s="59">
        <v>0.59490417326641898</v>
      </c>
      <c r="S77" s="59">
        <v>0.30323217077282738</v>
      </c>
      <c r="T77" s="59">
        <v>0.72657890590650409</v>
      </c>
      <c r="U77" s="59">
        <v>0.31364886711896994</v>
      </c>
      <c r="V77" s="59">
        <v>0.31959048183537719</v>
      </c>
      <c r="W77" s="59">
        <v>0.50976447423471061</v>
      </c>
      <c r="X77" s="59">
        <v>-0.16138533917568454</v>
      </c>
      <c r="Y77" s="59">
        <v>7.3828873043540202E-2</v>
      </c>
      <c r="Z77" s="59">
        <v>0</v>
      </c>
      <c r="AA77" s="59">
        <v>-0.25193450098631942</v>
      </c>
      <c r="AB77" s="150">
        <v>0.13861060679125203</v>
      </c>
      <c r="AC77" s="149">
        <v>2.0813891070562343</v>
      </c>
      <c r="AD77" s="59">
        <v>2.6906344220660618</v>
      </c>
      <c r="AE77" s="59">
        <v>2.1497445159886519</v>
      </c>
      <c r="AF77" s="59">
        <v>0.79659692009631311</v>
      </c>
      <c r="AG77" s="59">
        <v>2.1755120740174836</v>
      </c>
      <c r="AH77" s="59">
        <v>0.94163017901960788</v>
      </c>
      <c r="AI77" s="59">
        <v>2.092907293695824</v>
      </c>
      <c r="AJ77" s="59">
        <v>2.2953578249461555</v>
      </c>
      <c r="AK77" s="59">
        <v>1.8847039820072418</v>
      </c>
      <c r="AL77" s="59">
        <v>-1.5718208117967007</v>
      </c>
      <c r="AM77" s="59">
        <v>4.8215318968263592</v>
      </c>
      <c r="AN77" s="59">
        <v>2.2108373518271733</v>
      </c>
      <c r="AO77" s="150">
        <v>1.2198273124212762</v>
      </c>
      <c r="AP77" s="149">
        <v>2.8474306481377263</v>
      </c>
      <c r="AQ77" s="59">
        <v>1.7035766159189292</v>
      </c>
      <c r="AR77" s="59">
        <v>2.2883224416555525</v>
      </c>
      <c r="AS77" s="59">
        <v>1.7660817851202959</v>
      </c>
      <c r="AT77" s="59">
        <v>4.1335307393961234</v>
      </c>
      <c r="AU77" s="59">
        <v>1.549850239990719</v>
      </c>
      <c r="AV77" s="59">
        <v>3.9817073859019851</v>
      </c>
      <c r="AW77" s="59">
        <v>2.5917140830782639</v>
      </c>
      <c r="AX77" s="59">
        <v>3.5836071487636865</v>
      </c>
      <c r="AY77" s="59">
        <v>0.22779222125095078</v>
      </c>
      <c r="AZ77" s="59">
        <v>4.8574212245646384</v>
      </c>
      <c r="BA77" s="59">
        <v>4.3762364791992709</v>
      </c>
      <c r="BB77" s="150">
        <v>0.81931359250198676</v>
      </c>
    </row>
    <row r="78" spans="1:54" x14ac:dyDescent="0.25">
      <c r="A78" s="496"/>
      <c r="B78" s="153" t="s">
        <v>59</v>
      </c>
      <c r="C78" s="156">
        <v>81.12146589237453</v>
      </c>
      <c r="D78" s="149">
        <f t="shared" ref="D78:D128" si="13">IF($B78="Diciembre",D90/(1+AD90/100),
IF($B78="Enero",D77*(1+AD78/100),
IF($B78="Febrero",D76*(1+AD78/100),
IF($B78="Marzo",D75*(1+AD78/100),
IF($B78="Abril",D74*(1+AD78/100),
IF($B78="Mayo",D73*(1+AD78/100),
IF($B78="Junio",D72*(1+AD78/100),
IF($B78="Julio",D71*(1+AD78/100),
IF($B78="Agosto",D70*(1+AD78/100),
IF($B78="Septiembre",D69*(1+AD78/100),
IF($B78="Octubre",D68*(1+AD78/100),
IF($B78="Noviembre",D67*(1+AD78/100),"Error"))))))))))))</f>
        <v>80.341687336872397</v>
      </c>
      <c r="E78" s="59">
        <f t="shared" ref="E78:E128" si="14">IF($B78="Diciembre",E90/(1+AE90/100),
IF($B78="Enero",E77*(1+AE78/100),
IF($B78="Febrero",E76*(1+AE78/100),
IF($B78="Marzo",E75*(1+AE78/100),
IF($B78="Abril",E74*(1+AE78/100),
IF($B78="Mayo",E73*(1+AE78/100),
IF($B78="Junio",E72*(1+AE78/100),
IF($B78="Julio",E71*(1+AE78/100),
IF($B78="Agosto",E70*(1+AE78/100),
IF($B78="Septiembre",E69*(1+AE78/100),
IF($B78="Octubre",E68*(1+AE78/100),
IF($B78="Noviembre",E67*(1+AE78/100),"Error"))))))))))))</f>
        <v>80.08884340174663</v>
      </c>
      <c r="F78" s="59">
        <f t="shared" ref="F78:F128" si="15">IF($B78="Diciembre",F90/(1+AF90/100),
IF($B78="Enero",F77*(1+AF78/100),
IF($B78="Febrero",F76*(1+AF78/100),
IF($B78="Marzo",F75*(1+AF78/100),
IF($B78="Abril",F74*(1+AF78/100),
IF($B78="Mayo",F73*(1+AF78/100),
IF($B78="Junio",F72*(1+AF78/100),
IF($B78="Julio",F71*(1+AF78/100),
IF($B78="Agosto",F70*(1+AF78/100),
IF($B78="Septiembre",F69*(1+AF78/100),
IF($B78="Octubre",F68*(1+AF78/100),
IF($B78="Noviembre",F67*(1+AF78/100),"Error"))))))))))))</f>
        <v>92.366052521313875</v>
      </c>
      <c r="G78" s="59">
        <f t="shared" ref="G78:G128" si="16">IF($B78="Diciembre",G90/(1+AG90/100),
IF($B78="Enero",G77*(1+AG78/100),
IF($B78="Febrero",G76*(1+AG78/100),
IF($B78="Marzo",G75*(1+AG78/100),
IF($B78="Abril",G74*(1+AG78/100),
IF($B78="Mayo",G73*(1+AG78/100),
IF($B78="Junio",G72*(1+AG78/100),
IF($B78="Julio",G71*(1+AG78/100),
IF($B78="Agosto",G70*(1+AG78/100),
IF($B78="Septiembre",G69*(1+AG78/100),
IF($B78="Octubre",G68*(1+AG78/100),
IF($B78="Noviembre",G67*(1+AG78/100),"Error"))))))))))))</f>
        <v>81.504218174096437</v>
      </c>
      <c r="H78" s="59">
        <f t="shared" ref="H78:H128" si="17">IF($B78="Diciembre",H90/(1+AH90/100),
IF($B78="Enero",H77*(1+AH78/100),
IF($B78="Febrero",H76*(1+AH78/100),
IF($B78="Marzo",H75*(1+AH78/100),
IF($B78="Abril",H74*(1+AH78/100),
IF($B78="Mayo",H73*(1+AH78/100),
IF($B78="Junio",H72*(1+AH78/100),
IF($B78="Julio",H71*(1+AH78/100),
IF($B78="Agosto",H70*(1+AH78/100),
IF($B78="Septiembre",H69*(1+AH78/100),
IF($B78="Octubre",H68*(1+AH78/100),
IF($B78="Noviembre",H67*(1+AH78/100),"Error"))))))))))))</f>
        <v>83.907551078441884</v>
      </c>
      <c r="I78" s="59">
        <f t="shared" ref="I78:I128" si="18">IF($B78="Diciembre",I90/(1+AI90/100),
IF($B78="Enero",I77*(1+AI78/100),
IF($B78="Febrero",I76*(1+AI78/100),
IF($B78="Marzo",I75*(1+AI78/100),
IF($B78="Abril",I74*(1+AI78/100),
IF($B78="Mayo",I73*(1+AI78/100),
IF($B78="Junio",I72*(1+AI78/100),
IF($B78="Julio",I71*(1+AI78/100),
IF($B78="Agosto",I70*(1+AI78/100),
IF($B78="Septiembre",I69*(1+AI78/100),
IF($B78="Octubre",I68*(1+AI78/100),
IF($B78="Noviembre",I67*(1+AI78/100),"Error"))))))))))))</f>
        <v>79.211770460847362</v>
      </c>
      <c r="J78" s="59">
        <f t="shared" ref="J78:J128" si="19">IF($B78="Diciembre",J90/(1+AJ90/100),
IF($B78="Enero",J77*(1+AJ78/100),
IF($B78="Febrero",J76*(1+AJ78/100),
IF($B78="Marzo",J75*(1+AJ78/100),
IF($B78="Abril",J74*(1+AJ78/100),
IF($B78="Mayo",J73*(1+AJ78/100),
IF($B78="Junio",J72*(1+AJ78/100),
IF($B78="Julio",J71*(1+AJ78/100),
IF($B78="Agosto",J70*(1+AJ78/100),
IF($B78="Septiembre",J69*(1+AJ78/100),
IF($B78="Octubre",J68*(1+AJ78/100),
IF($B78="Noviembre",J67*(1+AJ78/100),"Error"))))))))))))</f>
        <v>82.197932675188227</v>
      </c>
      <c r="K78" s="59">
        <f t="shared" ref="K78:K128" si="20">IF($B78="Diciembre",K90/(1+AK90/100),
IF($B78="Enero",K77*(1+AK78/100),
IF($B78="Febrero",K76*(1+AK78/100),
IF($B78="Marzo",K75*(1+AK78/100),
IF($B78="Abril",K74*(1+AK78/100),
IF($B78="Mayo",K73*(1+AK78/100),
IF($B78="Junio",K72*(1+AK78/100),
IF($B78="Julio",K71*(1+AK78/100),
IF($B78="Agosto",K70*(1+AK78/100),
IF($B78="Septiembre",K69*(1+AK78/100),
IF($B78="Octubre",K68*(1+AK78/100),
IF($B78="Noviembre",K67*(1+AK78/100),"Error"))))))))))))</f>
        <v>84.681474644681046</v>
      </c>
      <c r="L78" s="59">
        <f t="shared" ref="L78:L128" si="21">IF($B78="Diciembre",L90/(1+AL90/100),
IF($B78="Enero",L77*(1+AL78/100),
IF($B78="Febrero",L76*(1+AL78/100),
IF($B78="Marzo",L75*(1+AL78/100),
IF($B78="Abril",L74*(1+AL78/100),
IF($B78="Mayo",L73*(1+AL78/100),
IF($B78="Junio",L72*(1+AL78/100),
IF($B78="Julio",L71*(1+AL78/100),
IF($B78="Agosto",L70*(1+AL78/100),
IF($B78="Septiembre",L69*(1+AL78/100),
IF($B78="Octubre",L68*(1+AL78/100),
IF($B78="Noviembre",L67*(1+AL78/100),"Error"))))))))))))</f>
        <v>88.625807593411466</v>
      </c>
      <c r="M78" s="59">
        <f t="shared" ref="M78:M128" si="22">IF($B78="Diciembre",M90/(1+AM90/100),
IF($B78="Enero",M77*(1+AM78/100),
IF($B78="Febrero",M76*(1+AM78/100),
IF($B78="Marzo",M75*(1+AM78/100),
IF($B78="Abril",M74*(1+AM78/100),
IF($B78="Mayo",M73*(1+AM78/100),
IF($B78="Junio",M72*(1+AM78/100),
IF($B78="Julio",M71*(1+AM78/100),
IF($B78="Agosto",M70*(1+AM78/100),
IF($B78="Septiembre",M69*(1+AM78/100),
IF($B78="Octubre",M68*(1+AM78/100),
IF($B78="Noviembre",M67*(1+AM78/100),"Error"))))))))))))</f>
        <v>75.788114390720551</v>
      </c>
      <c r="N78" s="59">
        <f t="shared" ref="N78:N128" si="23">IF($B78="Diciembre",N90/(1+AN90/100),
IF($B78="Enero",N77*(1+AN78/100),
IF($B78="Febrero",N76*(1+AN78/100),
IF($B78="Marzo",N75*(1+AN78/100),
IF($B78="Abril",N74*(1+AN78/100),
IF($B78="Mayo",N73*(1+AN78/100),
IF($B78="Junio",N72*(1+AN78/100),
IF($B78="Julio",N71*(1+AN78/100),
IF($B78="Agosto",N70*(1+AN78/100),
IF($B78="Septiembre",N69*(1+AN78/100),
IF($B78="Octubre",N68*(1+AN78/100),
IF($B78="Noviembre",N67*(1+AN78/100),"Error"))))))))))))</f>
        <v>78.075641127112434</v>
      </c>
      <c r="O78" s="150">
        <f t="shared" ref="O78:O128" si="24">IF($B78="Diciembre",O90/(1+AO90/100),
IF($B78="Enero",O77*(1+AO78/100),
IF($B78="Febrero",O76*(1+AO78/100),
IF($B78="Marzo",O75*(1+AO78/100),
IF($B78="Abril",O74*(1+AO78/100),
IF($B78="Mayo",O73*(1+AO78/100),
IF($B78="Junio",O72*(1+AO78/100),
IF($B78="Julio",O71*(1+AO78/100),
IF($B78="Agosto",O70*(1+AO78/100),
IF($B78="Septiembre",O69*(1+AO78/100),
IF($B78="Octubre",O68*(1+AO78/100),
IF($B78="Noviembre",O67*(1+AO78/100),"Error"))))))))))))</f>
        <v>79.55791759226102</v>
      </c>
      <c r="P78" s="149">
        <v>0.52458414609928161</v>
      </c>
      <c r="Q78" s="59">
        <v>2.0408909653003131</v>
      </c>
      <c r="R78" s="59">
        <v>0.86488851756130969</v>
      </c>
      <c r="S78" s="59">
        <v>0.30503665438695554</v>
      </c>
      <c r="T78" s="59">
        <v>-0.10757768253534525</v>
      </c>
      <c r="U78" s="59">
        <v>0.28003939195736577</v>
      </c>
      <c r="V78" s="59">
        <v>0.27110760032398579</v>
      </c>
      <c r="W78" s="59">
        <v>7.0588686864182515E-3</v>
      </c>
      <c r="X78" s="59">
        <v>-0.12587278761004991</v>
      </c>
      <c r="Y78" s="59">
        <v>1.6021639902405385</v>
      </c>
      <c r="Z78" s="59">
        <v>0</v>
      </c>
      <c r="AA78" s="59">
        <v>0.63507273645314288</v>
      </c>
      <c r="AB78" s="150">
        <v>8.971572301587169E-2</v>
      </c>
      <c r="AC78" s="149">
        <v>2.643646451723348</v>
      </c>
      <c r="AD78" s="59">
        <v>4.9753408395543373</v>
      </c>
      <c r="AE78" s="59">
        <v>3.0374591254198275</v>
      </c>
      <c r="AF78" s="59">
        <v>1.1065857493655018</v>
      </c>
      <c r="AG78" s="59">
        <v>2.051281143284903</v>
      </c>
      <c r="AH78" s="59">
        <v>1.226124766313162</v>
      </c>
      <c r="AI78" s="59">
        <v>2.3735059121698869</v>
      </c>
      <c r="AJ78" s="59">
        <v>2.305047614297862</v>
      </c>
      <c r="AK78" s="59">
        <v>1.759285752654477</v>
      </c>
      <c r="AL78" s="59">
        <v>-0.11006400643098771</v>
      </c>
      <c r="AM78" s="59">
        <v>4.8215318968263592</v>
      </c>
      <c r="AN78" s="59">
        <v>2.8622925121745597</v>
      </c>
      <c r="AO78" s="150">
        <v>1.3076660209454896</v>
      </c>
      <c r="AP78" s="149">
        <v>3.1140242101638309</v>
      </c>
      <c r="AQ78" s="59">
        <v>3.3367763372448449</v>
      </c>
      <c r="AR78" s="59">
        <v>2.5613874684351718</v>
      </c>
      <c r="AS78" s="59">
        <v>1.8246589109679763</v>
      </c>
      <c r="AT78" s="59">
        <v>3.3008673373424338</v>
      </c>
      <c r="AU78" s="59">
        <v>1.4529950854126297</v>
      </c>
      <c r="AV78" s="59">
        <v>3.9664758839024619</v>
      </c>
      <c r="AW78" s="59">
        <v>2.8697193242888916</v>
      </c>
      <c r="AX78" s="59">
        <v>3.5380088466810462</v>
      </c>
      <c r="AY78" s="59">
        <v>2.3623229875554039</v>
      </c>
      <c r="AZ78" s="59">
        <v>4.8574212245646384</v>
      </c>
      <c r="BA78" s="59">
        <v>4.4638725604430913</v>
      </c>
      <c r="BB78" s="150">
        <v>1.1420701506458741</v>
      </c>
    </row>
    <row r="79" spans="1:54" x14ac:dyDescent="0.25">
      <c r="A79" s="496"/>
      <c r="B79" s="153" t="s">
        <v>60</v>
      </c>
      <c r="C79" s="156">
        <v>81.147006340284435</v>
      </c>
      <c r="D79" s="149">
        <f t="shared" si="13"/>
        <v>79.880996284690937</v>
      </c>
      <c r="E79" s="59">
        <f t="shared" si="14"/>
        <v>80.199141875858601</v>
      </c>
      <c r="F79" s="59">
        <f t="shared" si="15"/>
        <v>92.496975138630276</v>
      </c>
      <c r="G79" s="59">
        <f t="shared" si="16"/>
        <v>81.773920014979979</v>
      </c>
      <c r="H79" s="59">
        <f t="shared" si="17"/>
        <v>84.088543276475065</v>
      </c>
      <c r="I79" s="59">
        <f t="shared" si="18"/>
        <v>79.295387975492602</v>
      </c>
      <c r="J79" s="59">
        <f t="shared" si="19"/>
        <v>82.347944085004542</v>
      </c>
      <c r="K79" s="59">
        <f t="shared" si="20"/>
        <v>84.561861417967293</v>
      </c>
      <c r="L79" s="59">
        <f t="shared" si="21"/>
        <v>88.409412263200721</v>
      </c>
      <c r="M79" s="59">
        <f t="shared" si="22"/>
        <v>75.788114390720551</v>
      </c>
      <c r="N79" s="59">
        <f t="shared" si="23"/>
        <v>78.183016576941526</v>
      </c>
      <c r="O79" s="150">
        <f t="shared" si="24"/>
        <v>79.760372340023864</v>
      </c>
      <c r="P79" s="149">
        <v>8.3234487008317926E-2</v>
      </c>
      <c r="Q79" s="59">
        <v>-0.32392548306934937</v>
      </c>
      <c r="R79" s="59">
        <v>0.1414700187856501</v>
      </c>
      <c r="S79" s="59">
        <v>0.14471264128273809</v>
      </c>
      <c r="T79" s="59">
        <v>0.33762964134783863</v>
      </c>
      <c r="U79" s="59">
        <v>0.21648633275588008</v>
      </c>
      <c r="V79" s="59">
        <v>0.10533719782840277</v>
      </c>
      <c r="W79" s="59">
        <v>0.197695642474913</v>
      </c>
      <c r="X79" s="59">
        <v>-0.14728343815171507</v>
      </c>
      <c r="Y79" s="59">
        <v>-0.25852434299672472</v>
      </c>
      <c r="Z79" s="59">
        <v>0</v>
      </c>
      <c r="AA79" s="59">
        <v>0.13888730965950094</v>
      </c>
      <c r="AB79" s="150">
        <v>0.25467707606452278</v>
      </c>
      <c r="AC79" s="149">
        <v>2.6751306558472967</v>
      </c>
      <c r="AD79" s="59">
        <v>4.3733967949675829</v>
      </c>
      <c r="AE79" s="59">
        <v>3.1793624671986271</v>
      </c>
      <c r="AF79" s="59">
        <v>1.2498974799515661</v>
      </c>
      <c r="AG79" s="59">
        <v>2.3889743204659393</v>
      </c>
      <c r="AH79" s="59">
        <v>1.4444738729711357</v>
      </c>
      <c r="AI79" s="59">
        <v>2.4815734137557479</v>
      </c>
      <c r="AJ79" s="59">
        <v>2.4917545535659271</v>
      </c>
      <c r="AK79" s="59">
        <v>1.6155499879192117</v>
      </c>
      <c r="AL79" s="59">
        <v>-0.35396266609934263</v>
      </c>
      <c r="AM79" s="59">
        <v>4.8215318968263592</v>
      </c>
      <c r="AN79" s="59">
        <v>3.0037564152498315</v>
      </c>
      <c r="AO79" s="150">
        <v>1.5654683691143905</v>
      </c>
      <c r="AP79" s="149">
        <v>2.7544194924230139</v>
      </c>
      <c r="AQ79" s="59">
        <v>2.8285665914574283</v>
      </c>
      <c r="AR79" s="59">
        <v>2.8126782932141348</v>
      </c>
      <c r="AS79" s="59">
        <v>1.8317032550463745</v>
      </c>
      <c r="AT79" s="59">
        <v>2.5154230303700782</v>
      </c>
      <c r="AU79" s="59">
        <v>1.6848158919828402</v>
      </c>
      <c r="AV79" s="59">
        <v>3.7474871815000323</v>
      </c>
      <c r="AW79" s="59">
        <v>3.026380840082922</v>
      </c>
      <c r="AX79" s="59">
        <v>3.3910911741447869</v>
      </c>
      <c r="AY79" s="59">
        <v>0.50293625182894974</v>
      </c>
      <c r="AZ79" s="59">
        <v>4.8574212245646384</v>
      </c>
      <c r="BA79" s="59">
        <v>4.1218395654183242</v>
      </c>
      <c r="BB79" s="150">
        <v>1.1744485526834016</v>
      </c>
    </row>
    <row r="80" spans="1:54" x14ac:dyDescent="0.25">
      <c r="A80" s="496"/>
      <c r="B80" s="153" t="s">
        <v>61</v>
      </c>
      <c r="C80" s="156">
        <v>81.269170890267887</v>
      </c>
      <c r="D80" s="149">
        <f t="shared" si="13"/>
        <v>80.303042655541475</v>
      </c>
      <c r="E80" s="59">
        <f t="shared" si="14"/>
        <v>80.281065109074646</v>
      </c>
      <c r="F80" s="59">
        <f t="shared" si="15"/>
        <v>92.608915768874468</v>
      </c>
      <c r="G80" s="59">
        <f t="shared" si="16"/>
        <v>82.123997077506189</v>
      </c>
      <c r="H80" s="59">
        <f t="shared" si="17"/>
        <v>84.133808924879546</v>
      </c>
      <c r="I80" s="59">
        <f t="shared" si="18"/>
        <v>79.386184671197668</v>
      </c>
      <c r="J80" s="59">
        <f t="shared" si="19"/>
        <v>82.258814098209569</v>
      </c>
      <c r="K80" s="59">
        <f t="shared" si="20"/>
        <v>84.524412514290788</v>
      </c>
      <c r="L80" s="59">
        <f t="shared" si="21"/>
        <v>87.478495177455514</v>
      </c>
      <c r="M80" s="59">
        <f t="shared" si="22"/>
        <v>75.788114390720551</v>
      </c>
      <c r="N80" s="59">
        <f t="shared" si="23"/>
        <v>78.112983439017228</v>
      </c>
      <c r="O80" s="150">
        <f t="shared" si="24"/>
        <v>79.842883357919135</v>
      </c>
      <c r="P80" s="149">
        <v>0.12450554813421291</v>
      </c>
      <c r="Q80" s="59">
        <v>0.40870946983686834</v>
      </c>
      <c r="R80" s="59">
        <v>0.1020242316566814</v>
      </c>
      <c r="S80" s="59">
        <v>0.11930792460855118</v>
      </c>
      <c r="T80" s="59">
        <v>0.42565401315573775</v>
      </c>
      <c r="U80" s="59">
        <v>4.9481052070848429E-2</v>
      </c>
      <c r="V80" s="59">
        <v>0.1141645061263976</v>
      </c>
      <c r="W80" s="59">
        <v>-0.10775167031667504</v>
      </c>
      <c r="X80" s="59">
        <v>-4.6819500500342129E-2</v>
      </c>
      <c r="Y80" s="59">
        <v>-0.96770739010401785</v>
      </c>
      <c r="Z80" s="59">
        <v>0</v>
      </c>
      <c r="AA80" s="59">
        <v>-9.1147128752160994E-2</v>
      </c>
      <c r="AB80" s="150">
        <v>0.10084519832614676</v>
      </c>
      <c r="AC80" s="149">
        <v>2.825677860843578</v>
      </c>
      <c r="AD80" s="59">
        <v>4.9248472697922239</v>
      </c>
      <c r="AE80" s="59">
        <v>3.28475994124602</v>
      </c>
      <c r="AF80" s="59">
        <v>1.3724309716584906</v>
      </c>
      <c r="AG80" s="59">
        <v>2.8273051643170652</v>
      </c>
      <c r="AH80" s="59">
        <v>1.4990823809555516</v>
      </c>
      <c r="AI80" s="59">
        <v>2.5989193083177553</v>
      </c>
      <c r="AJ80" s="59">
        <v>2.380821744842438</v>
      </c>
      <c r="AK80" s="59">
        <v>1.5705487204480091</v>
      </c>
      <c r="AL80" s="59">
        <v>-1.4031970892937013</v>
      </c>
      <c r="AM80" s="59">
        <v>4.8215318968263592</v>
      </c>
      <c r="AN80" s="59">
        <v>2.9114898771245072</v>
      </c>
      <c r="AO80" s="150">
        <v>1.670536461605483</v>
      </c>
      <c r="AP80" s="149">
        <v>2.7720629927633551</v>
      </c>
      <c r="AQ80" s="59">
        <v>3.0664628158580904</v>
      </c>
      <c r="AR80" s="59">
        <v>2.4663478775011267</v>
      </c>
      <c r="AS80" s="59">
        <v>1.8357843996610415</v>
      </c>
      <c r="AT80" s="59">
        <v>3.4226143493869983</v>
      </c>
      <c r="AU80" s="59">
        <v>1.9390200664931641</v>
      </c>
      <c r="AV80" s="59">
        <v>3.8396846913193792</v>
      </c>
      <c r="AW80" s="59">
        <v>2.761509298576176</v>
      </c>
      <c r="AX80" s="59">
        <v>1.0409570012191409</v>
      </c>
      <c r="AY80" s="59">
        <v>-1.7465382877583679</v>
      </c>
      <c r="AZ80" s="59">
        <v>4.8574212245646384</v>
      </c>
      <c r="BA80" s="59">
        <v>3.8475278141823823</v>
      </c>
      <c r="BB80" s="150">
        <v>1.2468867045180871</v>
      </c>
    </row>
    <row r="81" spans="1:54" x14ac:dyDescent="0.25">
      <c r="A81" s="496"/>
      <c r="B81" s="153" t="s">
        <v>62</v>
      </c>
      <c r="C81" s="156">
        <v>81.39422076246295</v>
      </c>
      <c r="D81" s="149">
        <f t="shared" si="13"/>
        <v>80.464763781555405</v>
      </c>
      <c r="E81" s="59">
        <f t="shared" si="14"/>
        <v>80.169732939927783</v>
      </c>
      <c r="F81" s="59">
        <f t="shared" si="15"/>
        <v>92.591637605482788</v>
      </c>
      <c r="G81" s="59">
        <f t="shared" si="16"/>
        <v>82.412589902979391</v>
      </c>
      <c r="H81" s="59">
        <f t="shared" si="17"/>
        <v>84.224461729717461</v>
      </c>
      <c r="I81" s="59">
        <f t="shared" si="18"/>
        <v>79.41518046620601</v>
      </c>
      <c r="J81" s="59">
        <f t="shared" si="19"/>
        <v>82.213308869024786</v>
      </c>
      <c r="K81" s="59">
        <f t="shared" si="20"/>
        <v>84.49223977425207</v>
      </c>
      <c r="L81" s="59">
        <f t="shared" si="21"/>
        <v>87.579735642879569</v>
      </c>
      <c r="M81" s="59">
        <f t="shared" si="22"/>
        <v>75.788114390720551</v>
      </c>
      <c r="N81" s="59">
        <f t="shared" si="23"/>
        <v>78.33854062448988</v>
      </c>
      <c r="O81" s="150">
        <f t="shared" si="24"/>
        <v>79.896514059438445</v>
      </c>
      <c r="P81" s="149">
        <v>0.16231425935744767</v>
      </c>
      <c r="Q81" s="59">
        <v>0.27768779703200419</v>
      </c>
      <c r="R81" s="59">
        <v>-0.13700674116883912</v>
      </c>
      <c r="S81" s="59">
        <v>-1.9046567800839562E-2</v>
      </c>
      <c r="T81" s="59">
        <v>0.34538178903847794</v>
      </c>
      <c r="U81" s="59">
        <v>0.1031515447516584</v>
      </c>
      <c r="V81" s="59">
        <v>3.7224131236880939E-2</v>
      </c>
      <c r="W81" s="59">
        <v>-5.4635412530739919E-2</v>
      </c>
      <c r="X81" s="59">
        <v>-4.1500733478926882E-2</v>
      </c>
      <c r="Y81" s="59">
        <v>0.12780842874057663</v>
      </c>
      <c r="Z81" s="59">
        <v>0</v>
      </c>
      <c r="AA81" s="59">
        <v>0.2955538848448046</v>
      </c>
      <c r="AB81" s="150">
        <v>6.1046604757707221E-2</v>
      </c>
      <c r="AC81" s="149">
        <v>2.979549090025809</v>
      </c>
      <c r="AD81" s="59">
        <v>5.1361538888962714</v>
      </c>
      <c r="AE81" s="59">
        <v>3.1415267099921982</v>
      </c>
      <c r="AF81" s="59">
        <v>1.3535177880713798</v>
      </c>
      <c r="AG81" s="59">
        <v>3.1886517084356933</v>
      </c>
      <c r="AH81" s="59">
        <v>1.6084459842903642</v>
      </c>
      <c r="AI81" s="59">
        <v>2.6363935520373927</v>
      </c>
      <c r="AJ81" s="59">
        <v>2.3241851058548781</v>
      </c>
      <c r="AK81" s="59">
        <v>1.5318876666486632</v>
      </c>
      <c r="AL81" s="59">
        <v>-1.2890892025981937</v>
      </c>
      <c r="AM81" s="59">
        <v>4.8215318968263592</v>
      </c>
      <c r="AN81" s="59">
        <v>3.2086546375462195</v>
      </c>
      <c r="AO81" s="150">
        <v>1.738828862442745</v>
      </c>
      <c r="AP81" s="149">
        <v>2.9089013433218112</v>
      </c>
      <c r="AQ81" s="59">
        <v>3.0701855184397382</v>
      </c>
      <c r="AR81" s="59">
        <v>2.5334724593037081</v>
      </c>
      <c r="AS81" s="59">
        <v>2.062149623432795</v>
      </c>
      <c r="AT81" s="59">
        <v>3.8489670584471978</v>
      </c>
      <c r="AU81" s="59">
        <v>2.1251201067709209</v>
      </c>
      <c r="AV81" s="59">
        <v>3.2929502333388059</v>
      </c>
      <c r="AW81" s="59">
        <v>2.5718236296057424</v>
      </c>
      <c r="AX81" s="59">
        <v>1.1117665459871098</v>
      </c>
      <c r="AY81" s="59">
        <v>-0.2455830670602871</v>
      </c>
      <c r="AZ81" s="59">
        <v>4.8215318968263592</v>
      </c>
      <c r="BA81" s="59">
        <v>3.7751481055567675</v>
      </c>
      <c r="BB81" s="150">
        <v>1.16060730094048</v>
      </c>
    </row>
    <row r="82" spans="1:54" x14ac:dyDescent="0.25">
      <c r="A82" s="496"/>
      <c r="B82" s="153" t="s">
        <v>63</v>
      </c>
      <c r="C82" s="156">
        <v>81.469358248922774</v>
      </c>
      <c r="D82" s="149">
        <f t="shared" si="13"/>
        <v>80.645856594527302</v>
      </c>
      <c r="E82" s="59">
        <f t="shared" si="14"/>
        <v>80.433997231930803</v>
      </c>
      <c r="F82" s="59">
        <f t="shared" si="15"/>
        <v>92.424279009258115</v>
      </c>
      <c r="G82" s="59">
        <f t="shared" si="16"/>
        <v>82.618018682107618</v>
      </c>
      <c r="H82" s="59">
        <f t="shared" si="17"/>
        <v>84.517938826496419</v>
      </c>
      <c r="I82" s="59">
        <f t="shared" si="18"/>
        <v>79.567767612397091</v>
      </c>
      <c r="J82" s="59">
        <f t="shared" si="19"/>
        <v>82.095573848638423</v>
      </c>
      <c r="K82" s="59">
        <f t="shared" si="20"/>
        <v>84.41466549952419</v>
      </c>
      <c r="L82" s="59">
        <f t="shared" si="21"/>
        <v>87.580004467936277</v>
      </c>
      <c r="M82" s="59">
        <f t="shared" si="22"/>
        <v>75.788114390720551</v>
      </c>
      <c r="N82" s="59">
        <f t="shared" si="23"/>
        <v>78.281674379692191</v>
      </c>
      <c r="O82" s="150">
        <f t="shared" si="24"/>
        <v>79.941852624572064</v>
      </c>
      <c r="P82" s="149">
        <v>0.12041294931062982</v>
      </c>
      <c r="Q82" s="59">
        <v>0.4095077183208623</v>
      </c>
      <c r="R82" s="59">
        <v>0.33001360123953016</v>
      </c>
      <c r="S82" s="59">
        <v>-0.17889927973874009</v>
      </c>
      <c r="T82" s="59">
        <v>0.23796564215141769</v>
      </c>
      <c r="U82" s="59">
        <v>0.35217535558158919</v>
      </c>
      <c r="V82" s="59">
        <v>0.19676782394626771</v>
      </c>
      <c r="W82" s="59">
        <v>-0.14318200411278004</v>
      </c>
      <c r="X82" s="59">
        <v>-0.10071636098214826</v>
      </c>
      <c r="Y82" s="59">
        <v>7.3609259176604519E-3</v>
      </c>
      <c r="Z82" s="59">
        <v>0</v>
      </c>
      <c r="AA82" s="59">
        <v>-7.49195552160144E-2</v>
      </c>
      <c r="AB82" s="150">
        <v>6.0958398509656869E-2</v>
      </c>
      <c r="AC82" s="149">
        <v>3.071862138490375</v>
      </c>
      <c r="AD82" s="59">
        <v>5.3727717692951424</v>
      </c>
      <c r="AE82" s="59">
        <v>3.4815131554073235</v>
      </c>
      <c r="AF82" s="59">
        <v>1.1703221680552682</v>
      </c>
      <c r="AG82" s="59">
        <v>3.4458687036218216</v>
      </c>
      <c r="AH82" s="59">
        <v>1.9624969467219973</v>
      </c>
      <c r="AI82" s="59">
        <v>2.833597591561241</v>
      </c>
      <c r="AJ82" s="59">
        <v>2.1776499501096156</v>
      </c>
      <c r="AK82" s="59">
        <v>1.4386688980548168</v>
      </c>
      <c r="AL82" s="59">
        <v>-1.2887862105190566</v>
      </c>
      <c r="AM82" s="59">
        <v>4.8215318968263592</v>
      </c>
      <c r="AN82" s="59">
        <v>3.133735082330205</v>
      </c>
      <c r="AO82" s="150">
        <v>1.7965622012911135</v>
      </c>
      <c r="AP82" s="149">
        <v>2.6666559929397851</v>
      </c>
      <c r="AQ82" s="59">
        <v>2.1994665438758538</v>
      </c>
      <c r="AR82" s="59">
        <v>3.1375036125228788</v>
      </c>
      <c r="AS82" s="59">
        <v>1.9836512173824359</v>
      </c>
      <c r="AT82" s="59">
        <v>3.7708346787082876</v>
      </c>
      <c r="AU82" s="59">
        <v>2.3489568073708762</v>
      </c>
      <c r="AV82" s="59">
        <v>3.1603291117606167</v>
      </c>
      <c r="AW82" s="59">
        <v>2.3655219209263154</v>
      </c>
      <c r="AX82" s="59">
        <v>1.0422738479066274</v>
      </c>
      <c r="AY82" s="59">
        <v>-0.29803064959430631</v>
      </c>
      <c r="AZ82" s="59">
        <v>4.8215318968263592</v>
      </c>
      <c r="BA82" s="59">
        <v>3.3508979753433543</v>
      </c>
      <c r="BB82" s="150">
        <v>1.1700774387526851</v>
      </c>
    </row>
    <row r="83" spans="1:54" x14ac:dyDescent="0.25">
      <c r="A83" s="496"/>
      <c r="B83" s="153" t="s">
        <v>64</v>
      </c>
      <c r="C83" s="156">
        <v>81.594918847178789</v>
      </c>
      <c r="D83" s="149">
        <f t="shared" si="13"/>
        <v>80.314530019425362</v>
      </c>
      <c r="E83" s="59">
        <f t="shared" si="14"/>
        <v>80.356993593561626</v>
      </c>
      <c r="F83" s="59">
        <f t="shared" si="15"/>
        <v>92.596399756494364</v>
      </c>
      <c r="G83" s="59">
        <f t="shared" si="16"/>
        <v>82.822559295418429</v>
      </c>
      <c r="H83" s="59">
        <f t="shared" si="17"/>
        <v>84.640415475907872</v>
      </c>
      <c r="I83" s="59">
        <f t="shared" si="18"/>
        <v>79.567155667394559</v>
      </c>
      <c r="J83" s="59">
        <f t="shared" si="19"/>
        <v>82.865291736151875</v>
      </c>
      <c r="K83" s="59">
        <f t="shared" si="20"/>
        <v>84.360805326939712</v>
      </c>
      <c r="L83" s="59">
        <f t="shared" si="21"/>
        <v>87.333659358856565</v>
      </c>
      <c r="M83" s="59">
        <f t="shared" si="22"/>
        <v>75.788114390720551</v>
      </c>
      <c r="N83" s="59">
        <f t="shared" si="23"/>
        <v>78.352633329390912</v>
      </c>
      <c r="O83" s="150">
        <f t="shared" si="24"/>
        <v>80.136327975045333</v>
      </c>
      <c r="P83" s="149">
        <v>0.18655185774795383</v>
      </c>
      <c r="Q83" s="59">
        <v>-0.23557943233965956</v>
      </c>
      <c r="R83" s="59">
        <v>-9.3599643328133336E-2</v>
      </c>
      <c r="S83" s="59">
        <v>0.18681777665282739</v>
      </c>
      <c r="T83" s="59">
        <v>0.25213988767190526</v>
      </c>
      <c r="U83" s="59">
        <v>0.14618607267900346</v>
      </c>
      <c r="V83" s="59">
        <v>-6.1201192654816404E-3</v>
      </c>
      <c r="W83" s="59">
        <v>0.94446127421174808</v>
      </c>
      <c r="X83" s="59">
        <v>-7.1287154374490749E-2</v>
      </c>
      <c r="Y83" s="59">
        <v>-0.29249136149748789</v>
      </c>
      <c r="Z83" s="59">
        <v>0</v>
      </c>
      <c r="AA83" s="59">
        <v>9.5512893362577095E-2</v>
      </c>
      <c r="AB83" s="150">
        <v>0.24733790261169125</v>
      </c>
      <c r="AC83" s="149">
        <v>3.2259821671180493</v>
      </c>
      <c r="AD83" s="59">
        <v>4.9398567870059109</v>
      </c>
      <c r="AE83" s="59">
        <v>3.3824449343671894</v>
      </c>
      <c r="AF83" s="59">
        <v>1.3587305780137913</v>
      </c>
      <c r="AG83" s="59">
        <v>3.7019736280272686</v>
      </c>
      <c r="AH83" s="59">
        <v>2.1102528570654324</v>
      </c>
      <c r="AI83" s="59">
        <v>2.8328067121885057</v>
      </c>
      <c r="AJ83" s="59">
        <v>3.1356548848907848</v>
      </c>
      <c r="AK83" s="59">
        <v>1.3739466820600159</v>
      </c>
      <c r="AL83" s="59">
        <v>-1.5664411943945422</v>
      </c>
      <c r="AM83" s="59">
        <v>4.8215318968263592</v>
      </c>
      <c r="AN83" s="59">
        <v>3.2272213494283335</v>
      </c>
      <c r="AO83" s="150">
        <v>2.044203723986882</v>
      </c>
      <c r="AP83" s="149">
        <v>3.1513608369681085</v>
      </c>
      <c r="AQ83" s="59">
        <v>3.9131705546111304</v>
      </c>
      <c r="AR83" s="59">
        <v>2.3468562503305792</v>
      </c>
      <c r="AS83" s="59">
        <v>1.9990780948606131</v>
      </c>
      <c r="AT83" s="59">
        <v>3.5507139408997253</v>
      </c>
      <c r="AU83" s="59">
        <v>2.4871567244932935</v>
      </c>
      <c r="AV83" s="59">
        <v>3.172062751408268</v>
      </c>
      <c r="AW83" s="59">
        <v>3.3829629353340018</v>
      </c>
      <c r="AX83" s="59">
        <v>0.99794181127066928</v>
      </c>
      <c r="AY83" s="59">
        <v>-0.15246554698419898</v>
      </c>
      <c r="AZ83" s="59">
        <v>4.8215318968263592</v>
      </c>
      <c r="BA83" s="59">
        <v>3.7156900913893249</v>
      </c>
      <c r="BB83" s="150">
        <v>1.5812507367107043</v>
      </c>
    </row>
    <row r="84" spans="1:54" x14ac:dyDescent="0.25">
      <c r="A84" s="496"/>
      <c r="B84" s="153" t="s">
        <v>65</v>
      </c>
      <c r="C84" s="156">
        <v>81.716108626251511</v>
      </c>
      <c r="D84" s="149">
        <f t="shared" si="13"/>
        <v>80.19226457589447</v>
      </c>
      <c r="E84" s="59">
        <f t="shared" si="14"/>
        <v>80.230548613647926</v>
      </c>
      <c r="F84" s="59">
        <f t="shared" si="15"/>
        <v>92.68807757811912</v>
      </c>
      <c r="G84" s="59">
        <f t="shared" si="16"/>
        <v>83.036321630537117</v>
      </c>
      <c r="H84" s="59">
        <f t="shared" si="17"/>
        <v>84.541305128443653</v>
      </c>
      <c r="I84" s="59">
        <f t="shared" si="18"/>
        <v>79.469774680903853</v>
      </c>
      <c r="J84" s="59">
        <f t="shared" si="19"/>
        <v>83.107325635413872</v>
      </c>
      <c r="K84" s="59">
        <f t="shared" si="20"/>
        <v>85.403427196488508</v>
      </c>
      <c r="L84" s="59">
        <f t="shared" si="21"/>
        <v>87.676161346028522</v>
      </c>
      <c r="M84" s="59">
        <f t="shared" si="22"/>
        <v>75.788114390720551</v>
      </c>
      <c r="N84" s="59">
        <f t="shared" si="23"/>
        <v>78.373032553462323</v>
      </c>
      <c r="O84" s="150">
        <f t="shared" si="24"/>
        <v>80.20697719929926</v>
      </c>
      <c r="P84" s="149">
        <v>0.16112737957676063</v>
      </c>
      <c r="Q84" s="59">
        <v>-4.8848065542438542E-2</v>
      </c>
      <c r="R84" s="59">
        <v>-0.1607977851686721</v>
      </c>
      <c r="S84" s="59">
        <v>0.10035685024815658</v>
      </c>
      <c r="T84" s="59">
        <v>0.24954584822942186</v>
      </c>
      <c r="U84" s="59">
        <v>-0.11376089100339974</v>
      </c>
      <c r="V84" s="59">
        <v>-0.12392232100409692</v>
      </c>
      <c r="W84" s="59">
        <v>0.28814741803187727</v>
      </c>
      <c r="X84" s="59">
        <v>1.1956865920427013</v>
      </c>
      <c r="Y84" s="59">
        <v>0.41704039161932926</v>
      </c>
      <c r="Z84" s="59">
        <v>0</v>
      </c>
      <c r="AA84" s="59">
        <v>1.6875359883870084E-2</v>
      </c>
      <c r="AB84" s="150">
        <v>8.7541404891416597E-2</v>
      </c>
      <c r="AC84" s="149">
        <v>3.3745083018148678</v>
      </c>
      <c r="AD84" s="59">
        <v>4.7801034007751841</v>
      </c>
      <c r="AE84" s="59">
        <v>3.2197684753738036</v>
      </c>
      <c r="AF84" s="59">
        <v>1.4590838060710332</v>
      </c>
      <c r="AG84" s="59">
        <v>3.969625053287805</v>
      </c>
      <c r="AH84" s="59">
        <v>1.9906860687478207</v>
      </c>
      <c r="AI84" s="59">
        <v>2.7069512624461343</v>
      </c>
      <c r="AJ84" s="59">
        <v>3.4368946944869552</v>
      </c>
      <c r="AK84" s="59">
        <v>2.6268353120768801</v>
      </c>
      <c r="AL84" s="59">
        <v>-1.1804080229595053</v>
      </c>
      <c r="AM84" s="59">
        <v>4.8215318968263592</v>
      </c>
      <c r="AN84" s="59">
        <v>3.2540967093122046</v>
      </c>
      <c r="AO84" s="150">
        <v>2.1341672151385485</v>
      </c>
      <c r="AP84" s="149">
        <v>3.632443347534926</v>
      </c>
      <c r="AQ84" s="59">
        <v>5.0345094446839784</v>
      </c>
      <c r="AR84" s="59">
        <v>2.4346673846009219</v>
      </c>
      <c r="AS84" s="59">
        <v>1.6455252437256607</v>
      </c>
      <c r="AT84" s="59">
        <v>4.3517558326428585</v>
      </c>
      <c r="AU84" s="59">
        <v>2.1545832577464692</v>
      </c>
      <c r="AV84" s="59">
        <v>2.8029263690922339</v>
      </c>
      <c r="AW84" s="59">
        <v>3.723211482712439</v>
      </c>
      <c r="AX84" s="59">
        <v>2.2633571982065308</v>
      </c>
      <c r="AY84" s="59">
        <v>-0.18742631357057082</v>
      </c>
      <c r="AZ84" s="59">
        <v>4.8215318968263592</v>
      </c>
      <c r="BA84" s="59">
        <v>3.7492779342429094</v>
      </c>
      <c r="BB84" s="150">
        <v>1.9736544594556762</v>
      </c>
    </row>
    <row r="85" spans="1:54" x14ac:dyDescent="0.25">
      <c r="A85" s="497"/>
      <c r="B85" s="154" t="s">
        <v>66</v>
      </c>
      <c r="C85" s="157">
        <v>81.869382453914682</v>
      </c>
      <c r="D85" s="151">
        <f t="shared" si="13"/>
        <v>79.69323650950416</v>
      </c>
      <c r="E85" s="40">
        <f t="shared" si="14"/>
        <v>79.923312684318574</v>
      </c>
      <c r="F85" s="40">
        <f t="shared" si="15"/>
        <v>92.833406147212671</v>
      </c>
      <c r="G85" s="40">
        <f t="shared" si="16"/>
        <v>83.09325112127631</v>
      </c>
      <c r="H85" s="40">
        <f t="shared" si="17"/>
        <v>84.579152211638288</v>
      </c>
      <c r="I85" s="40">
        <f t="shared" si="18"/>
        <v>79.616764923515035</v>
      </c>
      <c r="J85" s="40">
        <f t="shared" si="19"/>
        <v>83.660608246920901</v>
      </c>
      <c r="K85" s="40">
        <f t="shared" si="20"/>
        <v>85.376191630178312</v>
      </c>
      <c r="L85" s="40">
        <f t="shared" si="21"/>
        <v>90.387111166587999</v>
      </c>
      <c r="M85" s="40">
        <f t="shared" si="22"/>
        <v>75.788114390720551</v>
      </c>
      <c r="N85" s="40">
        <f t="shared" si="23"/>
        <v>78.676730286470189</v>
      </c>
      <c r="O85" s="152">
        <f t="shared" si="24"/>
        <v>80.281949026823625</v>
      </c>
      <c r="P85" s="151">
        <v>0.2037546319691603</v>
      </c>
      <c r="Q85" s="40">
        <v>-0.59742956105317813</v>
      </c>
      <c r="R85" s="40">
        <v>-0.37928848068911297</v>
      </c>
      <c r="S85" s="40">
        <v>0.1584527443103424</v>
      </c>
      <c r="T85" s="40">
        <v>6.9612019545116588E-2</v>
      </c>
      <c r="U85" s="40">
        <v>4.3333656856213688E-2</v>
      </c>
      <c r="V85" s="40">
        <v>0.1830294202534089</v>
      </c>
      <c r="W85" s="40">
        <v>0.70151079584804921</v>
      </c>
      <c r="X85" s="40">
        <v>-3.7273777097359753E-2</v>
      </c>
      <c r="Y85" s="40">
        <v>3.1901979291200218</v>
      </c>
      <c r="Z85" s="40">
        <v>0</v>
      </c>
      <c r="AA85" s="40">
        <v>0.39031885958849627</v>
      </c>
      <c r="AB85" s="152">
        <v>9.2017604906512493E-2</v>
      </c>
      <c r="AC85" s="149">
        <v>3.5620769834859534</v>
      </c>
      <c r="AD85" s="59">
        <v>4.1280677877045626</v>
      </c>
      <c r="AE85" s="59">
        <v>2.8244973219206888</v>
      </c>
      <c r="AF85" s="59">
        <v>1.6181647133069366</v>
      </c>
      <c r="AG85" s="59">
        <v>4.0409063635674602</v>
      </c>
      <c r="AH85" s="59">
        <v>2.036344814787479</v>
      </c>
      <c r="AI85" s="59">
        <v>2.8969218486789474</v>
      </c>
      <c r="AJ85" s="59">
        <v>4.125520333504709</v>
      </c>
      <c r="AK85" s="59">
        <v>2.5941071175523693</v>
      </c>
      <c r="AL85" s="59">
        <v>1.8750970427860891</v>
      </c>
      <c r="AM85" s="59">
        <v>4.8215318968263592</v>
      </c>
      <c r="AN85" s="59">
        <v>3.6542092744729575</v>
      </c>
      <c r="AO85" s="150">
        <v>2.2296350339764301</v>
      </c>
      <c r="AP85" s="149">
        <v>3.5620769834859534</v>
      </c>
      <c r="AQ85" s="59">
        <v>4.1280677877045626</v>
      </c>
      <c r="AR85" s="59">
        <v>2.8244973219206888</v>
      </c>
      <c r="AS85" s="59">
        <v>1.6181647133069366</v>
      </c>
      <c r="AT85" s="59">
        <v>4.0409063635674602</v>
      </c>
      <c r="AU85" s="59">
        <v>2.036344814787479</v>
      </c>
      <c r="AV85" s="59">
        <v>2.8969218486789474</v>
      </c>
      <c r="AW85" s="59">
        <v>4.125520333504709</v>
      </c>
      <c r="AX85" s="59">
        <v>2.5941071175523693</v>
      </c>
      <c r="AY85" s="59">
        <v>1.8750970427860891</v>
      </c>
      <c r="AZ85" s="59">
        <v>4.8215318968263592</v>
      </c>
      <c r="BA85" s="59">
        <v>3.6542092744729575</v>
      </c>
      <c r="BB85" s="150">
        <v>2.2296350339764301</v>
      </c>
    </row>
    <row r="86" spans="1:54" x14ac:dyDescent="0.25">
      <c r="A86" s="519">
        <v>2015</v>
      </c>
      <c r="B86" s="267" t="s">
        <v>55</v>
      </c>
      <c r="C86" s="240">
        <v>82.263629482392446</v>
      </c>
      <c r="D86" s="241">
        <f t="shared" si="13"/>
        <v>81.182768301797836</v>
      </c>
      <c r="E86" s="242">
        <f t="shared" si="14"/>
        <v>79.764219845565151</v>
      </c>
      <c r="F86" s="242">
        <f t="shared" si="15"/>
        <v>92.82337054949852</v>
      </c>
      <c r="G86" s="242">
        <f t="shared" si="16"/>
        <v>82.845856269542949</v>
      </c>
      <c r="H86" s="242">
        <f t="shared" si="17"/>
        <v>84.878879968036969</v>
      </c>
      <c r="I86" s="242">
        <f t="shared" si="18"/>
        <v>80.101146474949033</v>
      </c>
      <c r="J86" s="242">
        <f t="shared" si="19"/>
        <v>83.987651307612083</v>
      </c>
      <c r="K86" s="242">
        <f t="shared" si="20"/>
        <v>85.378949373238626</v>
      </c>
      <c r="L86" s="242">
        <f t="shared" si="21"/>
        <v>90.681555859726686</v>
      </c>
      <c r="M86" s="242">
        <f t="shared" si="22"/>
        <v>75.788114390720551</v>
      </c>
      <c r="N86" s="242">
        <f t="shared" si="23"/>
        <v>79.272042184218179</v>
      </c>
      <c r="O86" s="243">
        <f t="shared" si="24"/>
        <v>80.754192591702974</v>
      </c>
      <c r="P86" s="241">
        <v>0.48155612838498207</v>
      </c>
      <c r="Q86" s="242">
        <v>1.86908181614136</v>
      </c>
      <c r="R86" s="242">
        <v>-0.19905686264758388</v>
      </c>
      <c r="S86" s="242">
        <v>-1.0810330171691442E-2</v>
      </c>
      <c r="T86" s="242">
        <v>-0.29773158276391037</v>
      </c>
      <c r="U86" s="242">
        <v>0.35437545608010423</v>
      </c>
      <c r="V86" s="242">
        <v>0.60839140085548893</v>
      </c>
      <c r="W86" s="242">
        <v>0.3909164271504349</v>
      </c>
      <c r="X86" s="242">
        <v>3.2301078411448025E-3</v>
      </c>
      <c r="Y86" s="242">
        <v>0.32575960149452071</v>
      </c>
      <c r="Z86" s="242">
        <v>0</v>
      </c>
      <c r="AA86" s="242">
        <v>0.75665561542834836</v>
      </c>
      <c r="AB86" s="243">
        <v>0.58823131551225261</v>
      </c>
      <c r="AC86" s="241">
        <v>0.48155612838498207</v>
      </c>
      <c r="AD86" s="242">
        <v>1.86908181614136</v>
      </c>
      <c r="AE86" s="242">
        <v>-0.19905686264758388</v>
      </c>
      <c r="AF86" s="242">
        <v>-1.0810330171691442E-2</v>
      </c>
      <c r="AG86" s="242">
        <v>-0.29773158276391037</v>
      </c>
      <c r="AH86" s="242">
        <v>0.35437545608010423</v>
      </c>
      <c r="AI86" s="242">
        <v>0.60839140085548893</v>
      </c>
      <c r="AJ86" s="242">
        <v>0.3909164271504349</v>
      </c>
      <c r="AK86" s="242">
        <v>3.2301078411448025E-3</v>
      </c>
      <c r="AL86" s="242">
        <v>0.32575960149452071</v>
      </c>
      <c r="AM86" s="242">
        <v>0</v>
      </c>
      <c r="AN86" s="242">
        <v>0.75665561542834836</v>
      </c>
      <c r="AO86" s="243">
        <v>0.58823131551225261</v>
      </c>
      <c r="AP86" s="241">
        <v>3.5079191135000394</v>
      </c>
      <c r="AQ86" s="29">
        <v>5.1126465370533651</v>
      </c>
      <c r="AR86" s="29">
        <v>2.2443265263855965</v>
      </c>
      <c r="AS86" s="29">
        <v>1.3791587673707149</v>
      </c>
      <c r="AT86" s="29">
        <v>3.6590229555917171</v>
      </c>
      <c r="AU86" s="29">
        <v>1.9933778029076008</v>
      </c>
      <c r="AV86" s="29">
        <v>3.0249746587427708</v>
      </c>
      <c r="AW86" s="29">
        <v>2.9917640711013442</v>
      </c>
      <c r="AX86" s="29">
        <v>2.4405812221296226</v>
      </c>
      <c r="AY86" s="29">
        <v>2.9823527566462871</v>
      </c>
      <c r="AZ86" s="29">
        <v>4.8215318968263592</v>
      </c>
      <c r="BA86" s="29">
        <v>3.6605621567602302</v>
      </c>
      <c r="BB86" s="243">
        <v>2.3244818259369016</v>
      </c>
    </row>
    <row r="87" spans="1:54" x14ac:dyDescent="0.25">
      <c r="A87" s="496"/>
      <c r="B87" s="153" t="s">
        <v>56</v>
      </c>
      <c r="C87" s="156">
        <v>83.458484131030048</v>
      </c>
      <c r="D87" s="149">
        <f t="shared" si="13"/>
        <v>83.511277973907909</v>
      </c>
      <c r="E87" s="59">
        <f t="shared" si="14"/>
        <v>80.0304869712092</v>
      </c>
      <c r="F87" s="59">
        <f t="shared" si="15"/>
        <v>92.912217734578022</v>
      </c>
      <c r="G87" s="59">
        <f t="shared" si="16"/>
        <v>83.494657942602174</v>
      </c>
      <c r="H87" s="59">
        <f t="shared" si="17"/>
        <v>85.140288413191982</v>
      </c>
      <c r="I87" s="59">
        <f t="shared" si="18"/>
        <v>80.784130753318024</v>
      </c>
      <c r="J87" s="59">
        <f t="shared" si="19"/>
        <v>84.643289555634396</v>
      </c>
      <c r="K87" s="59">
        <f t="shared" si="20"/>
        <v>88.265123895816856</v>
      </c>
      <c r="L87" s="59">
        <f t="shared" si="21"/>
        <v>90.647412431962096</v>
      </c>
      <c r="M87" s="59">
        <f t="shared" si="22"/>
        <v>79.854294611425459</v>
      </c>
      <c r="N87" s="59">
        <f t="shared" si="23"/>
        <v>79.959824915497265</v>
      </c>
      <c r="O87" s="150">
        <f t="shared" si="24"/>
        <v>81.299641309798673</v>
      </c>
      <c r="P87" s="149">
        <v>1.4181432950206763</v>
      </c>
      <c r="Q87" s="59">
        <v>2.7407368854933014</v>
      </c>
      <c r="R87" s="59">
        <v>0.33820468190946673</v>
      </c>
      <c r="S87" s="59">
        <v>9.3370835626750831E-2</v>
      </c>
      <c r="T87" s="59">
        <v>0.79524521552847705</v>
      </c>
      <c r="U87" s="59">
        <v>0.30713211382201983</v>
      </c>
      <c r="V87" s="59">
        <v>0.85013144146806996</v>
      </c>
      <c r="W87" s="59">
        <v>0.76557037679917639</v>
      </c>
      <c r="X87" s="59">
        <v>3.3808801362541496</v>
      </c>
      <c r="Y87" s="59">
        <v>-3.9641206869217488E-2</v>
      </c>
      <c r="Z87" s="59">
        <v>5.3651951277504786</v>
      </c>
      <c r="AA87" s="59">
        <v>0.8658109212156343</v>
      </c>
      <c r="AB87" s="150">
        <v>0.67394393634286431</v>
      </c>
      <c r="AC87" s="149">
        <v>1.9340262614871717</v>
      </c>
      <c r="AD87" s="59">
        <v>4.7909228331420595</v>
      </c>
      <c r="AE87" s="59">
        <v>0.13409640227744321</v>
      </c>
      <c r="AF87" s="59">
        <v>8.4895718724767477E-2</v>
      </c>
      <c r="AG87" s="59">
        <v>0.48307993237620717</v>
      </c>
      <c r="AH87" s="59">
        <v>0.663445053397551</v>
      </c>
      <c r="AI87" s="59">
        <v>1.4662311774717824</v>
      </c>
      <c r="AJ87" s="59">
        <v>1.1746045472358377</v>
      </c>
      <c r="AK87" s="59">
        <v>3.3837680159738821</v>
      </c>
      <c r="AL87" s="59">
        <v>0.28798493724879876</v>
      </c>
      <c r="AM87" s="59">
        <v>5.3651951277504786</v>
      </c>
      <c r="AN87" s="59">
        <v>1.6308438649588028</v>
      </c>
      <c r="AO87" s="150">
        <v>1.2676477032651834</v>
      </c>
      <c r="AP87" s="149">
        <v>4.189059139681893</v>
      </c>
      <c r="AQ87" s="59">
        <v>7.5073968257363743</v>
      </c>
      <c r="AR87" s="59">
        <v>1.7889590294556121</v>
      </c>
      <c r="AS87" s="59">
        <v>1.3955216532311723</v>
      </c>
      <c r="AT87" s="59">
        <v>3.4524629095120298</v>
      </c>
      <c r="AU87" s="59">
        <v>2.2778489402976714</v>
      </c>
      <c r="AV87" s="59">
        <v>3.2929513329998255</v>
      </c>
      <c r="AW87" s="59">
        <v>3.7714897481019092</v>
      </c>
      <c r="AX87" s="59">
        <v>6.1123590323094188</v>
      </c>
      <c r="AY87" s="59">
        <v>2.8779429698480579</v>
      </c>
      <c r="AZ87" s="59">
        <v>5.3651951277504786</v>
      </c>
      <c r="BA87" s="59">
        <v>3.2096141596035022</v>
      </c>
      <c r="BB87" s="150">
        <v>2.6326332166269739</v>
      </c>
    </row>
    <row r="88" spans="1:54" x14ac:dyDescent="0.25">
      <c r="A88" s="496"/>
      <c r="B88" s="153" t="s">
        <v>57</v>
      </c>
      <c r="C88" s="156">
        <v>83.881994672004083</v>
      </c>
      <c r="D88" s="149">
        <f t="shared" si="13"/>
        <v>84.431067670614226</v>
      </c>
      <c r="E88" s="59">
        <f t="shared" si="14"/>
        <v>79.952862608079641</v>
      </c>
      <c r="F88" s="59">
        <f t="shared" si="15"/>
        <v>92.992923262529828</v>
      </c>
      <c r="G88" s="59">
        <f t="shared" si="16"/>
        <v>83.854268262997323</v>
      </c>
      <c r="H88" s="59">
        <f t="shared" si="17"/>
        <v>85.540410540491791</v>
      </c>
      <c r="I88" s="59">
        <f t="shared" si="18"/>
        <v>81.705110658435999</v>
      </c>
      <c r="J88" s="59">
        <f t="shared" si="19"/>
        <v>84.627896145372432</v>
      </c>
      <c r="K88" s="59">
        <f t="shared" si="20"/>
        <v>88.807246356439848</v>
      </c>
      <c r="L88" s="59">
        <f t="shared" si="21"/>
        <v>90.334926381876969</v>
      </c>
      <c r="M88" s="59">
        <f t="shared" si="22"/>
        <v>79.881494456185806</v>
      </c>
      <c r="N88" s="59">
        <f t="shared" si="23"/>
        <v>80.606097607790801</v>
      </c>
      <c r="O88" s="150">
        <f t="shared" si="24"/>
        <v>82.082327394660311</v>
      </c>
      <c r="P88" s="149">
        <v>0.4706906918074561</v>
      </c>
      <c r="Q88" s="59">
        <v>1.0263234088480746</v>
      </c>
      <c r="R88" s="59">
        <v>-9.9132219339668703E-2</v>
      </c>
      <c r="S88" s="59">
        <v>8.68410229643269E-2</v>
      </c>
      <c r="T88" s="59">
        <v>0.42515133258378085</v>
      </c>
      <c r="U88" s="59">
        <v>0.47094719545984715</v>
      </c>
      <c r="V88" s="59">
        <v>1.1429110208386237</v>
      </c>
      <c r="W88" s="59">
        <v>-4.9510172869402659E-2</v>
      </c>
      <c r="X88" s="59">
        <v>0.6195496805731131</v>
      </c>
      <c r="Y88" s="59">
        <v>-0.42006311442448879</v>
      </c>
      <c r="Z88" s="59">
        <v>3.5889327738279797E-2</v>
      </c>
      <c r="AA88" s="59">
        <v>0.80512990114300897</v>
      </c>
      <c r="AB88" s="150">
        <v>0.9618921299370663</v>
      </c>
      <c r="AC88" s="149">
        <v>2.4414768165549026</v>
      </c>
      <c r="AD88" s="59">
        <v>5.9450856416717732</v>
      </c>
      <c r="AE88" s="59">
        <v>3.6972846555773389E-2</v>
      </c>
      <c r="AF88" s="59">
        <v>0.17183158728894871</v>
      </c>
      <c r="AG88" s="59">
        <v>0.91585914794727608</v>
      </c>
      <c r="AH88" s="59">
        <v>1.1365192292873614</v>
      </c>
      <c r="AI88" s="59">
        <v>2.6229974766334188</v>
      </c>
      <c r="AJ88" s="59">
        <v>1.1562047165574088</v>
      </c>
      <c r="AK88" s="59">
        <v>4.0187488581403707</v>
      </c>
      <c r="AL88" s="59">
        <v>-5.7734763327981942E-2</v>
      </c>
      <c r="AM88" s="59">
        <v>5.4010844554887587</v>
      </c>
      <c r="AN88" s="59">
        <v>2.4522718652587412</v>
      </c>
      <c r="AO88" s="150">
        <v>2.2425693317873256</v>
      </c>
      <c r="AP88" s="149">
        <v>4.3628676378714557</v>
      </c>
      <c r="AQ88" s="59">
        <v>8.3938283029492471</v>
      </c>
      <c r="AR88" s="59">
        <v>1.3056824077090774</v>
      </c>
      <c r="AS88" s="59">
        <v>1.298705121592844</v>
      </c>
      <c r="AT88" s="59">
        <v>3.4666747557512019</v>
      </c>
      <c r="AU88" s="59">
        <v>2.5543816080466444</v>
      </c>
      <c r="AV88" s="59">
        <v>3.7594389068129446</v>
      </c>
      <c r="AW88" s="59">
        <v>3.5057141391828748</v>
      </c>
      <c r="AX88" s="59">
        <v>4.4965288642475238</v>
      </c>
      <c r="AY88" s="59">
        <v>3.1700180362007084</v>
      </c>
      <c r="AZ88" s="59">
        <v>5.4050721585707899</v>
      </c>
      <c r="BA88" s="59">
        <v>3.6225518069819529</v>
      </c>
      <c r="BB88" s="150">
        <v>3.4057409271857289</v>
      </c>
    </row>
    <row r="89" spans="1:54" x14ac:dyDescent="0.25">
      <c r="A89" s="496"/>
      <c r="B89" s="153" t="s">
        <v>58</v>
      </c>
      <c r="C89" s="156">
        <v>84.455385380318191</v>
      </c>
      <c r="D89" s="149">
        <f t="shared" si="13"/>
        <v>85.792439405027054</v>
      </c>
      <c r="E89" s="59">
        <f t="shared" si="14"/>
        <v>80.309937936375107</v>
      </c>
      <c r="F89" s="59">
        <f t="shared" si="15"/>
        <v>93.130903573000666</v>
      </c>
      <c r="G89" s="59">
        <f t="shared" si="16"/>
        <v>84.370225939894979</v>
      </c>
      <c r="H89" s="59">
        <f t="shared" si="17"/>
        <v>86.342648433393066</v>
      </c>
      <c r="I89" s="59">
        <f t="shared" si="18"/>
        <v>82.191815439693684</v>
      </c>
      <c r="J89" s="59">
        <f t="shared" si="19"/>
        <v>84.734799901243548</v>
      </c>
      <c r="K89" s="59">
        <f t="shared" si="20"/>
        <v>88.65815482096815</v>
      </c>
      <c r="L89" s="59">
        <f t="shared" si="21"/>
        <v>90.620913761716977</v>
      </c>
      <c r="M89" s="59">
        <f t="shared" si="22"/>
        <v>79.881494456185806</v>
      </c>
      <c r="N89" s="59">
        <f t="shared" si="23"/>
        <v>81.424566704814467</v>
      </c>
      <c r="O89" s="150">
        <f t="shared" si="24"/>
        <v>82.432345867494988</v>
      </c>
      <c r="P89" s="149">
        <v>0.65945786383062277</v>
      </c>
      <c r="Q89" s="59">
        <v>1.604091045567924</v>
      </c>
      <c r="R89" s="59">
        <v>0.44172101561709975</v>
      </c>
      <c r="S89" s="59">
        <v>0.14906684409069845</v>
      </c>
      <c r="T89" s="59">
        <v>0.62239486270637112</v>
      </c>
      <c r="U89" s="59">
        <v>0.93228975998526786</v>
      </c>
      <c r="V89" s="59">
        <v>0.59185035948830012</v>
      </c>
      <c r="W89" s="59">
        <v>0.10100041629589925</v>
      </c>
      <c r="X89" s="59">
        <v>-0.15155879551869189</v>
      </c>
      <c r="Y89" s="59">
        <v>0.34348086771058706</v>
      </c>
      <c r="Z89" s="59">
        <v>0</v>
      </c>
      <c r="AA89" s="59">
        <v>1.024765926311922</v>
      </c>
      <c r="AB89" s="150">
        <v>0.42873337968229419</v>
      </c>
      <c r="AC89" s="149">
        <v>3.1250450966800702</v>
      </c>
      <c r="AD89" s="59">
        <v>7.6533507266899692</v>
      </c>
      <c r="AE89" s="59">
        <v>0.4837452791573128</v>
      </c>
      <c r="AF89" s="59">
        <v>0.32046376206021487</v>
      </c>
      <c r="AG89" s="59">
        <v>1.5367972746124696</v>
      </c>
      <c r="AH89" s="59">
        <v>2.0850247083844802</v>
      </c>
      <c r="AI89" s="59">
        <v>3.2343068933438985</v>
      </c>
      <c r="AJ89" s="59">
        <v>1.2839873828698665</v>
      </c>
      <c r="AK89" s="59">
        <v>3.8441199216360222</v>
      </c>
      <c r="AL89" s="59">
        <v>0.25866806905473927</v>
      </c>
      <c r="AM89" s="59">
        <v>5.4010844554887587</v>
      </c>
      <c r="AN89" s="59">
        <v>3.4925656014670636</v>
      </c>
      <c r="AO89" s="150">
        <v>2.6785558481557072</v>
      </c>
      <c r="AP89" s="149">
        <v>4.6211203306026354</v>
      </c>
      <c r="AQ89" s="59">
        <v>9.2751096280550058</v>
      </c>
      <c r="AR89" s="59">
        <v>1.1502900872107737</v>
      </c>
      <c r="AS89" s="59">
        <v>1.1428040621278643</v>
      </c>
      <c r="AT89" s="59">
        <v>3.3642340642966944</v>
      </c>
      <c r="AU89" s="59">
        <v>3.1914539019836625</v>
      </c>
      <c r="AV89" s="59">
        <v>4.0401399551491366</v>
      </c>
      <c r="AW89" s="59">
        <v>3.1171184471454318</v>
      </c>
      <c r="AX89" s="59">
        <v>4.5022356083811133</v>
      </c>
      <c r="AY89" s="59">
        <v>3.4469616646788861</v>
      </c>
      <c r="AZ89" s="59">
        <v>5.4050721585707899</v>
      </c>
      <c r="BA89" s="59">
        <v>4.9517382590118961</v>
      </c>
      <c r="BB89" s="150">
        <v>3.7034661158213784</v>
      </c>
    </row>
    <row r="90" spans="1:54" x14ac:dyDescent="0.25">
      <c r="A90" s="496"/>
      <c r="B90" s="153" t="s">
        <v>59</v>
      </c>
      <c r="C90" s="156">
        <v>84.747869165894343</v>
      </c>
      <c r="D90" s="149">
        <f t="shared" si="13"/>
        <v>85.722612734545947</v>
      </c>
      <c r="E90" s="59">
        <f t="shared" si="14"/>
        <v>81.256603668618666</v>
      </c>
      <c r="F90" s="59">
        <f t="shared" si="15"/>
        <v>93.231697515295707</v>
      </c>
      <c r="G90" s="59">
        <f t="shared" si="16"/>
        <v>84.943661962148298</v>
      </c>
      <c r="H90" s="59">
        <f t="shared" si="17"/>
        <v>86.792993858677846</v>
      </c>
      <c r="I90" s="59">
        <f t="shared" si="18"/>
        <v>82.494835541754625</v>
      </c>
      <c r="J90" s="59">
        <f t="shared" si="19"/>
        <v>84.857930492341509</v>
      </c>
      <c r="K90" s="59">
        <f t="shared" si="20"/>
        <v>88.496637696185275</v>
      </c>
      <c r="L90" s="59">
        <f t="shared" si="21"/>
        <v>92.128855715102517</v>
      </c>
      <c r="M90" s="59">
        <f t="shared" si="22"/>
        <v>79.881494456185806</v>
      </c>
      <c r="N90" s="59">
        <f t="shared" si="23"/>
        <v>81.573350416116241</v>
      </c>
      <c r="O90" s="150">
        <f t="shared" si="24"/>
        <v>82.988075372636075</v>
      </c>
      <c r="P90" s="149">
        <v>0.37736655109223738</v>
      </c>
      <c r="Q90" s="59">
        <v>3.0825628316168009E-2</v>
      </c>
      <c r="R90" s="59">
        <v>1.1797033397501249</v>
      </c>
      <c r="S90" s="59">
        <v>0.10798029533554167</v>
      </c>
      <c r="T90" s="59">
        <v>0.68776836377696315</v>
      </c>
      <c r="U90" s="59">
        <v>0.52358807997985235</v>
      </c>
      <c r="V90" s="59">
        <v>0.37162745523122875</v>
      </c>
      <c r="W90" s="59">
        <v>0.12813682270819635</v>
      </c>
      <c r="X90" s="59">
        <v>-0.1724765389475357</v>
      </c>
      <c r="Y90" s="59">
        <v>2.0277134911443699</v>
      </c>
      <c r="Z90" s="59">
        <v>0</v>
      </c>
      <c r="AA90" s="59">
        <v>0.17863929077591306</v>
      </c>
      <c r="AB90" s="150">
        <v>0.658286823343606</v>
      </c>
      <c r="AC90" s="149">
        <v>3.4713626041534478</v>
      </c>
      <c r="AD90" s="59">
        <v>7.5657314084900102</v>
      </c>
      <c r="AE90" s="59">
        <v>1.6682128649576018</v>
      </c>
      <c r="AF90" s="59">
        <v>0.42903883915606111</v>
      </c>
      <c r="AG90" s="59">
        <v>2.2269087030561274</v>
      </c>
      <c r="AH90" s="59">
        <v>2.6174791176671741</v>
      </c>
      <c r="AI90" s="59">
        <v>3.6149052539429971</v>
      </c>
      <c r="AJ90" s="59">
        <v>1.4311660774527879</v>
      </c>
      <c r="AK90" s="59">
        <v>3.6549370573048181</v>
      </c>
      <c r="AL90" s="59">
        <v>1.9269833121498878</v>
      </c>
      <c r="AM90" s="59">
        <v>5.4010844554887587</v>
      </c>
      <c r="AN90" s="59">
        <v>3.6816732458239581</v>
      </c>
      <c r="AO90" s="150">
        <v>3.3707780872488273</v>
      </c>
      <c r="AP90" s="149">
        <v>4.4736009932369205</v>
      </c>
      <c r="AQ90" s="59">
        <v>7.2060822525473265</v>
      </c>
      <c r="AR90" s="59">
        <v>1.4697553279220577</v>
      </c>
      <c r="AS90" s="59">
        <v>0.94332096202341809</v>
      </c>
      <c r="AT90" s="59">
        <v>4.2107046247320836</v>
      </c>
      <c r="AU90" s="59">
        <v>3.4406800496135617</v>
      </c>
      <c r="AV90" s="59">
        <v>4.1387805594508986</v>
      </c>
      <c r="AW90" s="59">
        <v>3.2314493558142017</v>
      </c>
      <c r="AX90" s="59">
        <v>4.4558565173153717</v>
      </c>
      <c r="AY90" s="59">
        <v>3.8368648717109668</v>
      </c>
      <c r="AZ90" s="59">
        <v>5.4050721585707899</v>
      </c>
      <c r="BA90" s="59">
        <v>4.4802313293377836</v>
      </c>
      <c r="BB90" s="150">
        <v>4.3115948546759704</v>
      </c>
    </row>
    <row r="91" spans="1:54" x14ac:dyDescent="0.25">
      <c r="A91" s="496"/>
      <c r="B91" s="153" t="s">
        <v>60</v>
      </c>
      <c r="C91" s="156">
        <v>84.828293636136678</v>
      </c>
      <c r="D91" s="149">
        <f t="shared" si="13"/>
        <v>85.592500852711893</v>
      </c>
      <c r="E91" s="59">
        <f t="shared" si="14"/>
        <v>81.375458980491672</v>
      </c>
      <c r="F91" s="59">
        <f t="shared" si="15"/>
        <v>93.498205704290726</v>
      </c>
      <c r="G91" s="59">
        <f t="shared" si="16"/>
        <v>84.542937388663375</v>
      </c>
      <c r="H91" s="59">
        <f t="shared" si="17"/>
        <v>87.261251084367998</v>
      </c>
      <c r="I91" s="59">
        <f t="shared" si="18"/>
        <v>82.65132906901556</v>
      </c>
      <c r="J91" s="59">
        <f t="shared" si="19"/>
        <v>85.681421220628209</v>
      </c>
      <c r="K91" s="59">
        <f t="shared" si="20"/>
        <v>88.457410579242392</v>
      </c>
      <c r="L91" s="59">
        <f t="shared" si="21"/>
        <v>92.231125587656976</v>
      </c>
      <c r="M91" s="59">
        <f t="shared" si="22"/>
        <v>79.881494456185806</v>
      </c>
      <c r="N91" s="59">
        <f t="shared" si="23"/>
        <v>81.668798549611665</v>
      </c>
      <c r="O91" s="150">
        <f t="shared" si="24"/>
        <v>83.28819860443069</v>
      </c>
      <c r="P91" s="149">
        <v>0.11541239962441946</v>
      </c>
      <c r="Q91" s="59">
        <v>-6.8166616701974242E-2</v>
      </c>
      <c r="R91" s="59">
        <v>0.1468168575083654</v>
      </c>
      <c r="S91" s="59">
        <v>0.28371043617183461</v>
      </c>
      <c r="T91" s="59">
        <v>-0.46649699952171453</v>
      </c>
      <c r="U91" s="59">
        <v>0.53735928180564352</v>
      </c>
      <c r="V91" s="59">
        <v>0.19170419968709904</v>
      </c>
      <c r="W91" s="59">
        <v>0.99588351872500835</v>
      </c>
      <c r="X91" s="59">
        <v>-4.0036944042206729E-2</v>
      </c>
      <c r="Y91" s="59">
        <v>0.11046534690060794</v>
      </c>
      <c r="Z91" s="59">
        <v>0</v>
      </c>
      <c r="AA91" s="59">
        <v>0.11770743191806415</v>
      </c>
      <c r="AB91" s="150">
        <v>0.35319454031251563</v>
      </c>
      <c r="AC91" s="149">
        <v>3.5662611202269332</v>
      </c>
      <c r="AD91" s="59">
        <v>7.4024655059707429</v>
      </c>
      <c r="AE91" s="59">
        <v>1.8169245585562708</v>
      </c>
      <c r="AF91" s="59">
        <v>0.71612104378011188</v>
      </c>
      <c r="AG91" s="59">
        <v>1.7446498335601521</v>
      </c>
      <c r="AH91" s="59">
        <v>3.1711110865930903</v>
      </c>
      <c r="AI91" s="59">
        <v>3.811463764466843</v>
      </c>
      <c r="AJ91" s="59">
        <v>2.4154892201392508</v>
      </c>
      <c r="AK91" s="59">
        <v>3.6089908559179076</v>
      </c>
      <c r="AL91" s="59">
        <v>2.0401298340759659</v>
      </c>
      <c r="AM91" s="59">
        <v>5.4010844554887587</v>
      </c>
      <c r="AN91" s="59">
        <v>3.8029900991653425</v>
      </c>
      <c r="AO91" s="150">
        <v>3.7446145915100133</v>
      </c>
      <c r="AP91" s="149">
        <v>4.4765406637337124</v>
      </c>
      <c r="AQ91" s="59">
        <v>7.3542421874796888</v>
      </c>
      <c r="AR91" s="59">
        <v>1.4728930037957886</v>
      </c>
      <c r="AS91" s="59">
        <v>1.0811345152609402</v>
      </c>
      <c r="AT91" s="59">
        <v>3.3467193837923355</v>
      </c>
      <c r="AU91" s="59">
        <v>3.7776047154603543</v>
      </c>
      <c r="AV91" s="59">
        <v>4.2240132774603207</v>
      </c>
      <c r="AW91" s="59">
        <v>4.0416719037393962</v>
      </c>
      <c r="AX91" s="59">
        <v>4.5613735710375707</v>
      </c>
      <c r="AY91" s="59">
        <v>4.2208067802432243</v>
      </c>
      <c r="AZ91" s="59">
        <v>5.4050721585707899</v>
      </c>
      <c r="BA91" s="59">
        <v>4.4617912760263909</v>
      </c>
      <c r="BB91" s="150">
        <v>4.4321950325626807</v>
      </c>
    </row>
    <row r="92" spans="1:54" x14ac:dyDescent="0.25">
      <c r="A92" s="496"/>
      <c r="B92" s="153" t="s">
        <v>61</v>
      </c>
      <c r="C92" s="156">
        <v>85.048193133609246</v>
      </c>
      <c r="D92" s="149">
        <f t="shared" si="13"/>
        <v>85.219903315110585</v>
      </c>
      <c r="E92" s="59">
        <f t="shared" si="14"/>
        <v>81.507116355777029</v>
      </c>
      <c r="F92" s="59">
        <f t="shared" si="15"/>
        <v>93.716116325005089</v>
      </c>
      <c r="G92" s="59">
        <f t="shared" si="16"/>
        <v>85.375593562893982</v>
      </c>
      <c r="H92" s="59">
        <f t="shared" si="17"/>
        <v>87.651475398651499</v>
      </c>
      <c r="I92" s="59">
        <f t="shared" si="18"/>
        <v>82.823691645458482</v>
      </c>
      <c r="J92" s="59">
        <f t="shared" si="19"/>
        <v>85.961033380064464</v>
      </c>
      <c r="K92" s="59">
        <f t="shared" si="20"/>
        <v>89.25446834472389</v>
      </c>
      <c r="L92" s="59">
        <f t="shared" si="21"/>
        <v>91.085700745290254</v>
      </c>
      <c r="M92" s="59">
        <f t="shared" si="22"/>
        <v>79.881494456185806</v>
      </c>
      <c r="N92" s="59">
        <f t="shared" si="23"/>
        <v>81.744799919388697</v>
      </c>
      <c r="O92" s="150">
        <f t="shared" si="24"/>
        <v>83.626041819501978</v>
      </c>
      <c r="P92" s="149">
        <v>0.26781570655933662</v>
      </c>
      <c r="Q92" s="59">
        <v>-0.43745403615830486</v>
      </c>
      <c r="R92" s="59">
        <v>0.15188737338308234</v>
      </c>
      <c r="S92" s="59">
        <v>0.2361388937168693</v>
      </c>
      <c r="T92" s="59">
        <v>1.0291309087300711</v>
      </c>
      <c r="U92" s="59">
        <v>0.43730276860040534</v>
      </c>
      <c r="V92" s="59">
        <v>0.20878749135403854</v>
      </c>
      <c r="W92" s="59">
        <v>0.33699271301679723</v>
      </c>
      <c r="X92" s="59">
        <v>0.89181794343088139</v>
      </c>
      <c r="Y92" s="59">
        <v>-1.2536483352949122</v>
      </c>
      <c r="Z92" s="59">
        <v>0</v>
      </c>
      <c r="AA92" s="59">
        <v>9.5805671529639619E-2</v>
      </c>
      <c r="AB92" s="150">
        <v>0.40120171513211533</v>
      </c>
      <c r="AC92" s="149">
        <v>3.8254900732644797</v>
      </c>
      <c r="AD92" s="59">
        <v>6.9349257825001498</v>
      </c>
      <c r="AE92" s="59">
        <v>1.9816541860748087</v>
      </c>
      <c r="AF92" s="59">
        <v>0.95085402381188988</v>
      </c>
      <c r="AG92" s="59">
        <v>2.7467242054189738</v>
      </c>
      <c r="AH92" s="59">
        <v>3.6324828361077439</v>
      </c>
      <c r="AI92" s="59">
        <v>4.0279540684982962</v>
      </c>
      <c r="AJ92" s="59">
        <v>2.7497112217424369</v>
      </c>
      <c r="AK92" s="59">
        <v>4.5425740367349681</v>
      </c>
      <c r="AL92" s="59">
        <v>0.7728862773528824</v>
      </c>
      <c r="AM92" s="59">
        <v>5.4010844554887587</v>
      </c>
      <c r="AN92" s="59">
        <v>3.8995896521720552</v>
      </c>
      <c r="AO92" s="150">
        <v>4.1654354848323738</v>
      </c>
      <c r="AP92" s="149">
        <v>4.639952988297984</v>
      </c>
      <c r="AQ92" s="59">
        <v>6.6045360598357519</v>
      </c>
      <c r="AR92" s="59">
        <v>1.5365458177027964</v>
      </c>
      <c r="AS92" s="59">
        <v>1.201063173527285</v>
      </c>
      <c r="AT92" s="59">
        <v>3.9493507250225055</v>
      </c>
      <c r="AU92" s="59">
        <v>4.1817779544504976</v>
      </c>
      <c r="AV92" s="59">
        <v>4.3252023384414953</v>
      </c>
      <c r="AW92" s="59">
        <v>4.516351331437491</v>
      </c>
      <c r="AX92" s="59">
        <v>5.5693440559445904</v>
      </c>
      <c r="AY92" s="59">
        <v>3.7785864207346238</v>
      </c>
      <c r="AZ92" s="59">
        <v>5.4050721585707899</v>
      </c>
      <c r="BA92" s="59">
        <v>4.650526337581808</v>
      </c>
      <c r="BB92" s="150">
        <v>4.7401512264036203</v>
      </c>
    </row>
    <row r="93" spans="1:54" x14ac:dyDescent="0.25">
      <c r="A93" s="496"/>
      <c r="B93" s="153" t="s">
        <v>62</v>
      </c>
      <c r="C93" s="156">
        <v>85.495903344300501</v>
      </c>
      <c r="D93" s="149">
        <f t="shared" si="13"/>
        <v>86.51801759339584</v>
      </c>
      <c r="E93" s="59">
        <f t="shared" si="14"/>
        <v>81.881141598842547</v>
      </c>
      <c r="F93" s="59">
        <f t="shared" si="15"/>
        <v>93.565867512854595</v>
      </c>
      <c r="G93" s="59">
        <f t="shared" si="16"/>
        <v>85.568103966059653</v>
      </c>
      <c r="H93" s="59">
        <f t="shared" si="17"/>
        <v>87.665029236990634</v>
      </c>
      <c r="I93" s="59">
        <f t="shared" si="18"/>
        <v>82.88520162368485</v>
      </c>
      <c r="J93" s="59">
        <f t="shared" si="19"/>
        <v>86.56845748384319</v>
      </c>
      <c r="K93" s="59">
        <f t="shared" si="20"/>
        <v>89.383022193476592</v>
      </c>
      <c r="L93" s="59">
        <f t="shared" si="21"/>
        <v>91.282891177627036</v>
      </c>
      <c r="M93" s="59">
        <f t="shared" si="22"/>
        <v>80.032604704854393</v>
      </c>
      <c r="N93" s="59">
        <f t="shared" si="23"/>
        <v>81.834784910963123</v>
      </c>
      <c r="O93" s="150">
        <f t="shared" si="24"/>
        <v>83.915566528484007</v>
      </c>
      <c r="P93" s="149">
        <v>0.47264513592486568</v>
      </c>
      <c r="Q93" s="59">
        <v>1.4127325049279933</v>
      </c>
      <c r="R93" s="59">
        <v>0.461369560262258</v>
      </c>
      <c r="S93" s="59">
        <v>-0.16303991233305876</v>
      </c>
      <c r="T93" s="59">
        <v>0.21426350909533454</v>
      </c>
      <c r="U93" s="59">
        <v>1.1308902638679666E-2</v>
      </c>
      <c r="V93" s="59">
        <v>7.7406291383751907E-2</v>
      </c>
      <c r="W93" s="59">
        <v>0.68758127802557156</v>
      </c>
      <c r="X93" s="59">
        <v>0.14273359615139747</v>
      </c>
      <c r="Y93" s="59">
        <v>0.20208339105537593</v>
      </c>
      <c r="Z93" s="59">
        <v>0.19140974793749227</v>
      </c>
      <c r="AA93" s="59">
        <v>0.10595493460788322</v>
      </c>
      <c r="AB93" s="150">
        <v>0.34098092772392452</v>
      </c>
      <c r="AC93" s="149">
        <v>4.3519094999393264</v>
      </c>
      <c r="AD93" s="59">
        <v>8.5638146758887714</v>
      </c>
      <c r="AE93" s="59">
        <v>2.4496343416807664</v>
      </c>
      <c r="AF93" s="59">
        <v>0.78900623820741167</v>
      </c>
      <c r="AG93" s="59">
        <v>2.9784041560381791</v>
      </c>
      <c r="AH93" s="59">
        <v>3.6485078706283289</v>
      </c>
      <c r="AI93" s="59">
        <v>4.1052116389176065</v>
      </c>
      <c r="AJ93" s="59">
        <v>3.4757687014895771</v>
      </c>
      <c r="AK93" s="59">
        <v>4.6931474533960804</v>
      </c>
      <c r="AL93" s="59">
        <v>0.99104839116726806</v>
      </c>
      <c r="AM93" s="59">
        <v>5.6004696095903128</v>
      </c>
      <c r="AN93" s="59">
        <v>4.0139627218799285</v>
      </c>
      <c r="AO93" s="150">
        <v>4.526070362898535</v>
      </c>
      <c r="AP93" s="149">
        <v>4.9835942566274705</v>
      </c>
      <c r="AQ93" s="59">
        <v>7.8553066318235727</v>
      </c>
      <c r="AR93" s="59">
        <v>2.1459943582655567</v>
      </c>
      <c r="AS93" s="59">
        <v>1.0577923117798815</v>
      </c>
      <c r="AT93" s="59">
        <v>3.8224839246937687</v>
      </c>
      <c r="AU93" s="59">
        <v>4.0861296114433276</v>
      </c>
      <c r="AV93" s="59">
        <v>4.3717637017636797</v>
      </c>
      <c r="AW93" s="59">
        <v>5.3200177418412435</v>
      </c>
      <c r="AX93" s="59">
        <v>5.7480348938456673</v>
      </c>
      <c r="AY93" s="59">
        <v>3.8576595616092524</v>
      </c>
      <c r="AZ93" s="59">
        <v>5.6004696095903128</v>
      </c>
      <c r="BA93" s="59">
        <v>4.4608988273330681</v>
      </c>
      <c r="BB93" s="150">
        <v>5.0383141508895717</v>
      </c>
    </row>
    <row r="94" spans="1:54" x14ac:dyDescent="0.25">
      <c r="A94" s="496"/>
      <c r="B94" s="153" t="s">
        <v>63</v>
      </c>
      <c r="C94" s="156">
        <v>86.174942936703573</v>
      </c>
      <c r="D94" s="149">
        <f t="shared" si="13"/>
        <v>87.881265495629066</v>
      </c>
      <c r="E94" s="59">
        <f t="shared" si="14"/>
        <v>82.276007620680431</v>
      </c>
      <c r="F94" s="59">
        <f t="shared" si="15"/>
        <v>93.792600519316323</v>
      </c>
      <c r="G94" s="59">
        <f t="shared" si="16"/>
        <v>85.976701585810019</v>
      </c>
      <c r="H94" s="59">
        <f t="shared" si="17"/>
        <v>88.089059936385922</v>
      </c>
      <c r="I94" s="59">
        <f t="shared" si="18"/>
        <v>82.91398434760066</v>
      </c>
      <c r="J94" s="59">
        <f t="shared" si="19"/>
        <v>87.643086861360487</v>
      </c>
      <c r="K94" s="59">
        <f t="shared" si="20"/>
        <v>89.289314392480335</v>
      </c>
      <c r="L94" s="59">
        <f t="shared" si="21"/>
        <v>92.464208113820803</v>
      </c>
      <c r="M94" s="59">
        <f t="shared" si="22"/>
        <v>80.065848959561492</v>
      </c>
      <c r="N94" s="59">
        <f t="shared" si="23"/>
        <v>82.131969044236911</v>
      </c>
      <c r="O94" s="150">
        <f t="shared" si="24"/>
        <v>84.300813375511339</v>
      </c>
      <c r="P94" s="149">
        <v>0.73539315888836743</v>
      </c>
      <c r="Q94" s="59">
        <v>1.4748503788161642</v>
      </c>
      <c r="R94" s="59">
        <v>0.47638428435635677</v>
      </c>
      <c r="S94" s="59">
        <v>0.24443564959870454</v>
      </c>
      <c r="T94" s="59">
        <v>0.48014184291137685</v>
      </c>
      <c r="U94" s="59">
        <v>0.48370994241111243</v>
      </c>
      <c r="V94" s="59">
        <v>3.2229544940074642E-2</v>
      </c>
      <c r="W94" s="59">
        <v>1.20621944980818</v>
      </c>
      <c r="X94" s="59">
        <v>-0.11066258226012797</v>
      </c>
      <c r="Y94" s="59">
        <v>1.3901265149820619</v>
      </c>
      <c r="Z94" s="59">
        <v>4.3864733902341975E-2</v>
      </c>
      <c r="AA94" s="59">
        <v>0.36585518410717033</v>
      </c>
      <c r="AB94" s="150">
        <v>0.45083775743420085</v>
      </c>
      <c r="AC94" s="149">
        <v>5.146145908751226</v>
      </c>
      <c r="AD94" s="59">
        <v>10.274433998107748</v>
      </c>
      <c r="AE94" s="59">
        <v>2.9436904669536701</v>
      </c>
      <c r="AF94" s="59">
        <v>1.033242678376574</v>
      </c>
      <c r="AG94" s="59">
        <v>3.4701379782640243</v>
      </c>
      <c r="AH94" s="59">
        <v>4.1498497359786306</v>
      </c>
      <c r="AI94" s="59">
        <v>4.1413632257642563</v>
      </c>
      <c r="AJ94" s="59">
        <v>4.7602792973790713</v>
      </c>
      <c r="AK94" s="59">
        <v>4.5833887499367236</v>
      </c>
      <c r="AL94" s="59">
        <v>2.2980012530820022</v>
      </c>
      <c r="AM94" s="59">
        <v>5.6443343434926554</v>
      </c>
      <c r="AN94" s="59">
        <v>4.3916908407172475</v>
      </c>
      <c r="AO94" s="150">
        <v>5.0059376950912657</v>
      </c>
      <c r="AP94" s="149">
        <v>5.6606221301627793</v>
      </c>
      <c r="AQ94" s="59">
        <v>9.0641106790727459</v>
      </c>
      <c r="AR94" s="59">
        <v>2.3014286168960476</v>
      </c>
      <c r="AS94" s="59">
        <v>1.485037337668629</v>
      </c>
      <c r="AT94" s="59">
        <v>4.0826410692053843</v>
      </c>
      <c r="AU94" s="59">
        <v>4.2301905812380491</v>
      </c>
      <c r="AV94" s="59">
        <v>4.2013833602932973</v>
      </c>
      <c r="AW94" s="59">
        <v>6.8128736787067918</v>
      </c>
      <c r="AX94" s="59">
        <v>5.7426342551405369</v>
      </c>
      <c r="AY94" s="59">
        <v>5.3444485068832996</v>
      </c>
      <c r="AZ94" s="59">
        <v>5.6443343434926554</v>
      </c>
      <c r="BA94" s="59">
        <v>4.9218045962328736</v>
      </c>
      <c r="BB94" s="150">
        <v>5.4552040774197836</v>
      </c>
    </row>
    <row r="95" spans="1:54" x14ac:dyDescent="0.25">
      <c r="A95" s="496"/>
      <c r="B95" s="153" t="s">
        <v>64</v>
      </c>
      <c r="C95" s="156">
        <v>86.752184733501011</v>
      </c>
      <c r="D95" s="149">
        <f t="shared" si="13"/>
        <v>89.096961553061348</v>
      </c>
      <c r="E95" s="59">
        <f t="shared" si="14"/>
        <v>82.391749505868034</v>
      </c>
      <c r="F95" s="59">
        <f t="shared" si="15"/>
        <v>94.275254937273331</v>
      </c>
      <c r="G95" s="59">
        <f t="shared" si="16"/>
        <v>86.4559969723215</v>
      </c>
      <c r="H95" s="59">
        <f t="shared" si="17"/>
        <v>88.252460060533437</v>
      </c>
      <c r="I95" s="59">
        <f t="shared" si="18"/>
        <v>83.188993863709541</v>
      </c>
      <c r="J95" s="59">
        <f t="shared" si="19"/>
        <v>88.147099257363749</v>
      </c>
      <c r="K95" s="59">
        <f t="shared" si="20"/>
        <v>89.331913109718428</v>
      </c>
      <c r="L95" s="59">
        <f t="shared" si="21"/>
        <v>92.535017397656247</v>
      </c>
      <c r="M95" s="59">
        <f t="shared" si="22"/>
        <v>80.065848959561492</v>
      </c>
      <c r="N95" s="59">
        <f t="shared" si="23"/>
        <v>82.743281280292123</v>
      </c>
      <c r="O95" s="150">
        <f t="shared" si="24"/>
        <v>84.833304953801871</v>
      </c>
      <c r="P95" s="149">
        <v>0.60059737579952266</v>
      </c>
      <c r="Q95" s="59">
        <v>1.2807499585341431</v>
      </c>
      <c r="R95" s="59">
        <v>0.13503283752867448</v>
      </c>
      <c r="S95" s="59">
        <v>0.51433521234503976</v>
      </c>
      <c r="T95" s="59">
        <v>0.56389333523871132</v>
      </c>
      <c r="U95" s="59">
        <v>0.17728842271878928</v>
      </c>
      <c r="V95" s="59">
        <v>0.33335517695342565</v>
      </c>
      <c r="W95" s="59">
        <v>0.51786145691271557</v>
      </c>
      <c r="X95" s="59">
        <v>4.8884340836301991E-2</v>
      </c>
      <c r="Y95" s="59">
        <v>4.5380409769867416E-2</v>
      </c>
      <c r="Z95" s="59">
        <v>0</v>
      </c>
      <c r="AA95" s="59">
        <v>0.74687909148172271</v>
      </c>
      <c r="AB95" s="150">
        <v>0.62615965422040698</v>
      </c>
      <c r="AC95" s="149">
        <v>5.8159946804776235</v>
      </c>
      <c r="AD95" s="59">
        <v>11.799903549450779</v>
      </c>
      <c r="AE95" s="59">
        <v>3.0885066429857702</v>
      </c>
      <c r="AF95" s="59">
        <v>1.5531572629945503</v>
      </c>
      <c r="AG95" s="59">
        <v>4.0469542419723039</v>
      </c>
      <c r="AH95" s="59">
        <v>4.3430416986252318</v>
      </c>
      <c r="AI95" s="59">
        <v>4.4867798178263296</v>
      </c>
      <c r="AJ95" s="59">
        <v>5.3627281757277583</v>
      </c>
      <c r="AK95" s="59">
        <v>4.6332840619958748</v>
      </c>
      <c r="AL95" s="59">
        <v>2.3763412762573384</v>
      </c>
      <c r="AM95" s="59">
        <v>5.6443343434926554</v>
      </c>
      <c r="AN95" s="59">
        <v>5.1686832676131811</v>
      </c>
      <c r="AO95" s="150">
        <v>5.6692145396937983</v>
      </c>
      <c r="AP95" s="149">
        <v>6.1257918351989202</v>
      </c>
      <c r="AQ95" s="59">
        <v>10.757710369183112</v>
      </c>
      <c r="AR95" s="59">
        <v>2.5301749252805505</v>
      </c>
      <c r="AS95" s="59">
        <v>1.8147907113840047</v>
      </c>
      <c r="AT95" s="59">
        <v>4.3901531763118307</v>
      </c>
      <c r="AU95" s="59">
        <v>4.2772075174350377</v>
      </c>
      <c r="AV95" s="59">
        <v>4.5483562761249452</v>
      </c>
      <c r="AW95" s="59">
        <v>6.4737577188143955</v>
      </c>
      <c r="AX95" s="59">
        <v>5.8717976474276039</v>
      </c>
      <c r="AY95" s="59">
        <v>5.6957582346883768</v>
      </c>
      <c r="AZ95" s="59">
        <v>5.6443343434926554</v>
      </c>
      <c r="BA95" s="59">
        <v>5.5967965000851034</v>
      </c>
      <c r="BB95" s="150">
        <v>5.8608253406315631</v>
      </c>
    </row>
    <row r="96" spans="1:54" x14ac:dyDescent="0.25">
      <c r="A96" s="496"/>
      <c r="B96" s="153" t="s">
        <v>65</v>
      </c>
      <c r="C96" s="156">
        <v>87.355176869378383</v>
      </c>
      <c r="D96" s="149">
        <f t="shared" si="13"/>
        <v>90.473403078297721</v>
      </c>
      <c r="E96" s="59">
        <f t="shared" si="14"/>
        <v>82.673943010513355</v>
      </c>
      <c r="F96" s="59">
        <f t="shared" si="15"/>
        <v>94.806498596659395</v>
      </c>
      <c r="G96" s="59">
        <f t="shared" si="16"/>
        <v>87.060243008906198</v>
      </c>
      <c r="H96" s="59">
        <f t="shared" si="17"/>
        <v>88.743966120623298</v>
      </c>
      <c r="I96" s="59">
        <f t="shared" si="18"/>
        <v>83.4118725857534</v>
      </c>
      <c r="J96" s="59">
        <f t="shared" si="19"/>
        <v>88.320331811613954</v>
      </c>
      <c r="K96" s="59">
        <f t="shared" si="20"/>
        <v>89.516092276487768</v>
      </c>
      <c r="L96" s="59">
        <f t="shared" si="21"/>
        <v>92.988562331063676</v>
      </c>
      <c r="M96" s="59">
        <f t="shared" si="22"/>
        <v>80.065848959561492</v>
      </c>
      <c r="N96" s="59">
        <f t="shared" si="23"/>
        <v>83.05917311602758</v>
      </c>
      <c r="O96" s="150">
        <f t="shared" si="24"/>
        <v>85.346756078419077</v>
      </c>
      <c r="P96" s="149">
        <v>0.65052712131270574</v>
      </c>
      <c r="Q96" s="59">
        <v>1.624979974358727</v>
      </c>
      <c r="R96" s="59">
        <v>0.33286232754469885</v>
      </c>
      <c r="S96" s="59">
        <v>0.56489339342057021</v>
      </c>
      <c r="T96" s="59">
        <v>0.6904223605200237</v>
      </c>
      <c r="U96" s="59">
        <v>0.56496695119117668</v>
      </c>
      <c r="V96" s="59">
        <v>0.27055218884029991</v>
      </c>
      <c r="W96" s="59">
        <v>0.13773491146494679</v>
      </c>
      <c r="X96" s="59">
        <v>0.20711382556713093</v>
      </c>
      <c r="Y96" s="59">
        <v>0.52440989137632166</v>
      </c>
      <c r="Z96" s="59">
        <v>0</v>
      </c>
      <c r="AA96" s="59">
        <v>0.37845297806993111</v>
      </c>
      <c r="AB96" s="150">
        <v>0.58550202341736723</v>
      </c>
      <c r="AC96" s="149">
        <v>6.511068974836598</v>
      </c>
      <c r="AD96" s="59">
        <v>13.527078383255176</v>
      </c>
      <c r="AE96" s="59">
        <v>3.4415869835866753</v>
      </c>
      <c r="AF96" s="59">
        <v>2.1254121025332671</v>
      </c>
      <c r="AG96" s="59">
        <v>4.7741445112551668</v>
      </c>
      <c r="AH96" s="59">
        <v>4.9241613330003515</v>
      </c>
      <c r="AI96" s="59">
        <v>4.766719253016853</v>
      </c>
      <c r="AJ96" s="59">
        <v>5.5697940313081036</v>
      </c>
      <c r="AK96" s="59">
        <v>4.8490106752971078</v>
      </c>
      <c r="AL96" s="59">
        <v>2.8781218150462453</v>
      </c>
      <c r="AM96" s="59">
        <v>5.6443343434926554</v>
      </c>
      <c r="AN96" s="59">
        <v>5.5701893223071934</v>
      </c>
      <c r="AO96" s="150">
        <v>6.3087744044470107</v>
      </c>
      <c r="AP96" s="149">
        <v>6.6633815684487052</v>
      </c>
      <c r="AQ96" s="59">
        <v>12.62418143315668</v>
      </c>
      <c r="AR96" s="59">
        <v>3.0537063997602689</v>
      </c>
      <c r="AS96" s="59">
        <v>2.2868892957018794</v>
      </c>
      <c r="AT96" s="59">
        <v>4.8467939502035655</v>
      </c>
      <c r="AU96" s="59">
        <v>4.9745062035995264</v>
      </c>
      <c r="AV96" s="59">
        <v>4.9566898392496661</v>
      </c>
      <c r="AW96" s="59">
        <v>6.3634760299821336</v>
      </c>
      <c r="AX96" s="59">
        <v>4.8085549903987541</v>
      </c>
      <c r="AY96" s="59">
        <v>5.7910475487314725</v>
      </c>
      <c r="AZ96" s="59">
        <v>5.6443343434926554</v>
      </c>
      <c r="BA96" s="59">
        <v>5.972049690675612</v>
      </c>
      <c r="BB96" s="150">
        <v>6.409028259420019</v>
      </c>
    </row>
    <row r="97" spans="1:54" x14ac:dyDescent="0.25">
      <c r="A97" s="497"/>
      <c r="B97" s="154" t="s">
        <v>66</v>
      </c>
      <c r="C97" s="157">
        <v>87.820008946010091</v>
      </c>
      <c r="D97" s="151">
        <f t="shared" si="13"/>
        <v>91.27771574917351</v>
      </c>
      <c r="E97" s="40">
        <f t="shared" si="14"/>
        <v>82.855009174800799</v>
      </c>
      <c r="F97" s="40">
        <f t="shared" si="15"/>
        <v>94.963680377458275</v>
      </c>
      <c r="G97" s="40">
        <f t="shared" si="16"/>
        <v>87.368386208540613</v>
      </c>
      <c r="H97" s="40">
        <f t="shared" si="17"/>
        <v>89.23420558525136</v>
      </c>
      <c r="I97" s="40">
        <f t="shared" si="18"/>
        <v>83.699626391790602</v>
      </c>
      <c r="J97" s="40">
        <f t="shared" si="19"/>
        <v>88.693695536758767</v>
      </c>
      <c r="K97" s="40">
        <f t="shared" si="20"/>
        <v>89.54267542565475</v>
      </c>
      <c r="L97" s="40">
        <f t="shared" si="21"/>
        <v>93.659007682831458</v>
      </c>
      <c r="M97" s="40">
        <f t="shared" si="22"/>
        <v>80.065848959561492</v>
      </c>
      <c r="N97" s="40">
        <f t="shared" si="23"/>
        <v>83.498834518874006</v>
      </c>
      <c r="O97" s="152">
        <f t="shared" si="24"/>
        <v>86.11450354348483</v>
      </c>
      <c r="P97" s="151">
        <v>0.53729216174066141</v>
      </c>
      <c r="Q97" s="40">
        <v>1.099206994542385</v>
      </c>
      <c r="R97" s="40">
        <v>0.21144861878990176</v>
      </c>
      <c r="S97" s="40">
        <v>0.16140375808511723</v>
      </c>
      <c r="T97" s="40">
        <v>0.3623832999190697</v>
      </c>
      <c r="U97" s="40">
        <v>0.55541080549436361</v>
      </c>
      <c r="V97" s="40">
        <v>0.343807736702538</v>
      </c>
      <c r="W97" s="40">
        <v>0.44045318702621827</v>
      </c>
      <c r="X97" s="40">
        <v>3.9229745752297401E-2</v>
      </c>
      <c r="Y97" s="40">
        <v>0.72510444741035229</v>
      </c>
      <c r="Z97" s="40">
        <v>0</v>
      </c>
      <c r="AA97" s="40">
        <v>0.53083192355036712</v>
      </c>
      <c r="AB97" s="152">
        <v>0.89776870612392867</v>
      </c>
      <c r="AC97" s="151">
        <v>7.0431863527531551</v>
      </c>
      <c r="AD97" s="40">
        <v>14.536339276781394</v>
      </c>
      <c r="AE97" s="40">
        <v>3.6681368577174167</v>
      </c>
      <c r="AF97" s="40">
        <v>2.2947280711293305</v>
      </c>
      <c r="AG97" s="40">
        <v>5.1449847365156742</v>
      </c>
      <c r="AH97" s="40">
        <v>5.5037834405870534</v>
      </c>
      <c r="AI97" s="40">
        <v>5.1281428882444837</v>
      </c>
      <c r="AJ97" s="40">
        <v>6.0160778116540969</v>
      </c>
      <c r="AK97" s="40">
        <v>4.8801471650601069</v>
      </c>
      <c r="AL97" s="40">
        <v>3.6198706585645612</v>
      </c>
      <c r="AM97" s="40">
        <v>5.6443343434926554</v>
      </c>
      <c r="AN97" s="40">
        <v>6.1290094477058688</v>
      </c>
      <c r="AO97" s="152">
        <v>7.2650883384912062</v>
      </c>
      <c r="AP97" s="151">
        <v>7.0431863527531551</v>
      </c>
      <c r="AQ97" s="40">
        <v>14.536339276781394</v>
      </c>
      <c r="AR97" s="40">
        <v>3.6681368577174167</v>
      </c>
      <c r="AS97" s="40">
        <v>2.2947280711293305</v>
      </c>
      <c r="AT97" s="40">
        <v>5.1449847365156742</v>
      </c>
      <c r="AU97" s="40">
        <v>5.5037834405870534</v>
      </c>
      <c r="AV97" s="40">
        <v>5.1281428882444837</v>
      </c>
      <c r="AW97" s="40">
        <v>6.0160778116540969</v>
      </c>
      <c r="AX97" s="40">
        <v>4.8801471650601069</v>
      </c>
      <c r="AY97" s="40">
        <v>3.6198706585645612</v>
      </c>
      <c r="AZ97" s="40">
        <v>5.6443343434926554</v>
      </c>
      <c r="BA97" s="40">
        <v>6.1290094477058688</v>
      </c>
      <c r="BB97" s="152">
        <v>7.2650883384912062</v>
      </c>
    </row>
    <row r="98" spans="1:54" x14ac:dyDescent="0.25">
      <c r="A98" s="519">
        <v>2016</v>
      </c>
      <c r="B98" s="267" t="s">
        <v>55</v>
      </c>
      <c r="C98" s="240">
        <v>88.842268924710979</v>
      </c>
      <c r="D98" s="241">
        <f t="shared" si="13"/>
        <v>93.839317406265252</v>
      </c>
      <c r="E98" s="242">
        <f t="shared" si="14"/>
        <v>82.91363930939697</v>
      </c>
      <c r="F98" s="242">
        <f t="shared" si="15"/>
        <v>95.30796191487596</v>
      </c>
      <c r="G98" s="242">
        <f t="shared" si="16"/>
        <v>87.926347989247944</v>
      </c>
      <c r="H98" s="242">
        <f t="shared" si="17"/>
        <v>90.179632365594273</v>
      </c>
      <c r="I98" s="242">
        <f t="shared" si="18"/>
        <v>84.651412344750256</v>
      </c>
      <c r="J98" s="242">
        <f t="shared" si="19"/>
        <v>89.048553846039823</v>
      </c>
      <c r="K98" s="242">
        <f t="shared" si="20"/>
        <v>89.822594376749223</v>
      </c>
      <c r="L98" s="242">
        <f t="shared" si="21"/>
        <v>95.081593749319993</v>
      </c>
      <c r="M98" s="242">
        <f t="shared" si="22"/>
        <v>80.065848959561492</v>
      </c>
      <c r="N98" s="242">
        <f t="shared" si="23"/>
        <v>84.990121017834511</v>
      </c>
      <c r="O98" s="243">
        <f t="shared" si="24"/>
        <v>87.515606105382616</v>
      </c>
      <c r="P98" s="241">
        <v>1.1640399391548071</v>
      </c>
      <c r="Q98" s="242">
        <v>2.8063822983157141</v>
      </c>
      <c r="R98" s="242">
        <v>7.0762329495936485E-2</v>
      </c>
      <c r="S98" s="242">
        <v>0.36254022174504857</v>
      </c>
      <c r="T98" s="242">
        <v>0.6386312085192114</v>
      </c>
      <c r="U98" s="242">
        <v>1.0594892106028555</v>
      </c>
      <c r="V98" s="242">
        <v>1.1371448045710821</v>
      </c>
      <c r="W98" s="242">
        <v>0.40009417482664361</v>
      </c>
      <c r="X98" s="242">
        <v>0.31260954596659507</v>
      </c>
      <c r="Y98" s="242">
        <v>1.5188993580905665</v>
      </c>
      <c r="Z98" s="242">
        <v>0</v>
      </c>
      <c r="AA98" s="242">
        <v>1.7859967837316642</v>
      </c>
      <c r="AB98" s="243">
        <v>1.6270227479048063</v>
      </c>
      <c r="AC98" s="241">
        <v>1.1640399391548071</v>
      </c>
      <c r="AD98" s="242">
        <v>2.8063822983157141</v>
      </c>
      <c r="AE98" s="242">
        <v>7.0762329495936485E-2</v>
      </c>
      <c r="AF98" s="242">
        <v>0.36254022174504857</v>
      </c>
      <c r="AG98" s="242">
        <v>0.6386312085192114</v>
      </c>
      <c r="AH98" s="242">
        <v>1.0594892106028555</v>
      </c>
      <c r="AI98" s="242">
        <v>1.1371448045710821</v>
      </c>
      <c r="AJ98" s="242">
        <v>0.40009417482664361</v>
      </c>
      <c r="AK98" s="242">
        <v>0.31260954596659507</v>
      </c>
      <c r="AL98" s="242">
        <v>1.5188993580905665</v>
      </c>
      <c r="AM98" s="242">
        <v>0</v>
      </c>
      <c r="AN98" s="242">
        <v>1.7859967837316642</v>
      </c>
      <c r="AO98" s="243">
        <v>1.6270227479048063</v>
      </c>
      <c r="AP98" s="241">
        <v>7.7672049802467997</v>
      </c>
      <c r="AQ98" s="29">
        <v>15.52449124735273</v>
      </c>
      <c r="AR98" s="29">
        <v>3.9419616881237562</v>
      </c>
      <c r="AS98" s="29">
        <v>2.6749462764405556</v>
      </c>
      <c r="AT98" s="29">
        <v>6.176088727609919</v>
      </c>
      <c r="AU98" s="29">
        <v>6.2498623403564944</v>
      </c>
      <c r="AV98" s="29">
        <v>5.6832782571768998</v>
      </c>
      <c r="AW98" s="29">
        <v>6.0003903770237903</v>
      </c>
      <c r="AX98" s="29">
        <v>5.1985051565351155</v>
      </c>
      <c r="AY98" s="29">
        <v>4.8676099845564549</v>
      </c>
      <c r="AZ98" s="29">
        <v>5.6443343434926554</v>
      </c>
      <c r="BA98" s="29">
        <v>7.2116571175102893</v>
      </c>
      <c r="BB98" s="243">
        <v>8.3557680630428557</v>
      </c>
    </row>
    <row r="99" spans="1:54" x14ac:dyDescent="0.25">
      <c r="A99" s="496"/>
      <c r="B99" s="153" t="s">
        <v>56</v>
      </c>
      <c r="C99" s="156">
        <v>90.103391643352097</v>
      </c>
      <c r="D99" s="149">
        <f t="shared" si="13"/>
        <v>95.330723258931755</v>
      </c>
      <c r="E99" s="59">
        <f t="shared" si="14"/>
        <v>83.601924934614189</v>
      </c>
      <c r="F99" s="59">
        <f t="shared" si="15"/>
        <v>95.66026743960083</v>
      </c>
      <c r="G99" s="59">
        <f t="shared" si="16"/>
        <v>88.480911120713955</v>
      </c>
      <c r="H99" s="59">
        <f t="shared" si="17"/>
        <v>90.823432196636261</v>
      </c>
      <c r="I99" s="59">
        <f t="shared" si="18"/>
        <v>85.527621474443762</v>
      </c>
      <c r="J99" s="59">
        <f t="shared" si="19"/>
        <v>90.450542462597696</v>
      </c>
      <c r="K99" s="59">
        <f t="shared" si="20"/>
        <v>89.714917479214748</v>
      </c>
      <c r="L99" s="59">
        <f t="shared" si="21"/>
        <v>96.410196607575756</v>
      </c>
      <c r="M99" s="59">
        <f t="shared" si="22"/>
        <v>85.433840997599134</v>
      </c>
      <c r="N99" s="59">
        <f t="shared" si="23"/>
        <v>85.869923551570977</v>
      </c>
      <c r="O99" s="150">
        <f t="shared" si="24"/>
        <v>88.84094007638214</v>
      </c>
      <c r="P99" s="149">
        <v>1.4049867994230165</v>
      </c>
      <c r="Q99" s="59">
        <v>1.5997772996276096</v>
      </c>
      <c r="R99" s="59">
        <v>0.83082476712236319</v>
      </c>
      <c r="S99" s="59">
        <v>0.37016951555443472</v>
      </c>
      <c r="T99" s="59">
        <v>0.6204998462914636</v>
      </c>
      <c r="U99" s="59">
        <v>0.71181458483331128</v>
      </c>
      <c r="V99" s="59">
        <v>1.0348704273084552</v>
      </c>
      <c r="W99" s="59">
        <v>1.5755154111374523</v>
      </c>
      <c r="X99" s="59">
        <v>-0.11934292757794049</v>
      </c>
      <c r="Y99" s="59">
        <v>1.4105039182339782</v>
      </c>
      <c r="Z99" s="59">
        <v>6.7044715166248112</v>
      </c>
      <c r="AA99" s="59">
        <v>1.0360810911159164</v>
      </c>
      <c r="AB99" s="150">
        <v>1.515891612523157</v>
      </c>
      <c r="AC99" s="149">
        <v>2.5835474932784526</v>
      </c>
      <c r="AD99" s="59">
        <v>4.4403033933229832</v>
      </c>
      <c r="AE99" s="59">
        <v>0.90147326909060443</v>
      </c>
      <c r="AF99" s="59">
        <v>0.7335299762749159</v>
      </c>
      <c r="AG99" s="59">
        <v>1.2733723952710341</v>
      </c>
      <c r="AH99" s="59">
        <v>1.7809612367385366</v>
      </c>
      <c r="AI99" s="59">
        <v>2.1839943156932122</v>
      </c>
      <c r="AJ99" s="59">
        <v>1.9808024856860351</v>
      </c>
      <c r="AK99" s="59">
        <v>0.19235750187408485</v>
      </c>
      <c r="AL99" s="59">
        <v>2.9374525662934392</v>
      </c>
      <c r="AM99" s="59">
        <v>6.7044715166248112</v>
      </c>
      <c r="AN99" s="59">
        <v>2.8396672197394639</v>
      </c>
      <c r="AO99" s="150">
        <v>3.1660596307340496</v>
      </c>
      <c r="AP99" s="149">
        <v>7.7093227510151952</v>
      </c>
      <c r="AQ99" s="59">
        <v>14.143079197032955</v>
      </c>
      <c r="AR99" s="59">
        <v>4.4635903062638427</v>
      </c>
      <c r="AS99" s="59">
        <v>2.9609521603265727</v>
      </c>
      <c r="AT99" s="59">
        <v>6.0075750919511259</v>
      </c>
      <c r="AU99" s="59">
        <v>6.6815956300189017</v>
      </c>
      <c r="AV99" s="59">
        <v>5.8694595629812136</v>
      </c>
      <c r="AW99" s="59">
        <v>6.7510385686764209</v>
      </c>
      <c r="AX99" s="59">
        <v>1.6267938282904728</v>
      </c>
      <c r="AY99" s="59">
        <v>6.3867334096337114</v>
      </c>
      <c r="AZ99" s="59">
        <v>6.9875984354490184</v>
      </c>
      <c r="BA99" s="59">
        <v>7.3940736517922554</v>
      </c>
      <c r="BB99" s="150">
        <v>9.2614950722652818</v>
      </c>
    </row>
    <row r="100" spans="1:54" x14ac:dyDescent="0.25">
      <c r="A100" s="496"/>
      <c r="B100" s="153" t="s">
        <v>57</v>
      </c>
      <c r="C100" s="156">
        <v>90.968912224378656</v>
      </c>
      <c r="D100" s="149">
        <f t="shared" si="13"/>
        <v>96.505924076128053</v>
      </c>
      <c r="E100" s="59">
        <f t="shared" si="14"/>
        <v>84.656859959974526</v>
      </c>
      <c r="F100" s="59">
        <f t="shared" si="15"/>
        <v>96.019845120357687</v>
      </c>
      <c r="G100" s="59">
        <f t="shared" si="16"/>
        <v>89.509444473677391</v>
      </c>
      <c r="H100" s="59">
        <f t="shared" si="17"/>
        <v>91.20300242365218</v>
      </c>
      <c r="I100" s="59">
        <f t="shared" si="18"/>
        <v>86.498835777881098</v>
      </c>
      <c r="J100" s="59">
        <f t="shared" si="19"/>
        <v>90.788820871669159</v>
      </c>
      <c r="K100" s="59">
        <f t="shared" si="20"/>
        <v>92.960926381781846</v>
      </c>
      <c r="L100" s="59">
        <f t="shared" si="21"/>
        <v>95.644476805017987</v>
      </c>
      <c r="M100" s="59">
        <f t="shared" si="22"/>
        <v>85.433840997599134</v>
      </c>
      <c r="N100" s="59">
        <f t="shared" si="23"/>
        <v>87.002796172201528</v>
      </c>
      <c r="O100" s="150">
        <f t="shared" si="24"/>
        <v>89.999458300801351</v>
      </c>
      <c r="P100" s="149">
        <v>0.90708087316767738</v>
      </c>
      <c r="Q100" s="59">
        <v>1.1100408392980077</v>
      </c>
      <c r="R100" s="59">
        <v>1.2566144677327618</v>
      </c>
      <c r="S100" s="59">
        <v>0.37439459429199107</v>
      </c>
      <c r="T100" s="59">
        <v>1.1294518886676497</v>
      </c>
      <c r="U100" s="59">
        <v>0.41653226068305166</v>
      </c>
      <c r="V100" s="59">
        <v>1.1379938952688855</v>
      </c>
      <c r="W100" s="59">
        <v>0.35873638794126556</v>
      </c>
      <c r="X100" s="59">
        <v>3.6246425109744376</v>
      </c>
      <c r="Y100" s="59">
        <v>-0.77397478843272294</v>
      </c>
      <c r="Z100" s="59">
        <v>0</v>
      </c>
      <c r="AA100" s="59">
        <v>1.311227541087596</v>
      </c>
      <c r="AB100" s="150">
        <v>1.3038891684439273</v>
      </c>
      <c r="AC100" s="149">
        <v>3.5441335103425859</v>
      </c>
      <c r="AD100" s="59">
        <v>5.7278036419331544</v>
      </c>
      <c r="AE100" s="59">
        <v>2.1747035008738393</v>
      </c>
      <c r="AF100" s="59">
        <v>1.1121775595695078</v>
      </c>
      <c r="AG100" s="59">
        <v>2.4506098350337493</v>
      </c>
      <c r="AH100" s="59">
        <v>2.2063252824275885</v>
      </c>
      <c r="AI100" s="59">
        <v>3.3443511121395484</v>
      </c>
      <c r="AJ100" s="59">
        <v>2.3622032233870187</v>
      </c>
      <c r="AK100" s="59">
        <v>3.8174545711058072</v>
      </c>
      <c r="AL100" s="59">
        <v>2.1198912643940924</v>
      </c>
      <c r="AM100" s="59">
        <v>6.7044715166248112</v>
      </c>
      <c r="AN100" s="59">
        <v>4.1964198345013779</v>
      </c>
      <c r="AO100" s="150">
        <v>4.5113826329553879</v>
      </c>
      <c r="AP100" s="149">
        <v>8.1857501241433326</v>
      </c>
      <c r="AQ100" s="59">
        <v>14.270043401201715</v>
      </c>
      <c r="AR100" s="59">
        <v>5.9139103073622401</v>
      </c>
      <c r="AS100" s="59">
        <v>3.2571101617398202</v>
      </c>
      <c r="AT100" s="59">
        <v>6.8029745791746459</v>
      </c>
      <c r="AU100" s="59">
        <v>6.6211042705023555</v>
      </c>
      <c r="AV100" s="59">
        <v>5.8639853117435381</v>
      </c>
      <c r="AW100" s="59">
        <v>7.1693056529070898</v>
      </c>
      <c r="AX100" s="59">
        <v>4.718629344394869</v>
      </c>
      <c r="AY100" s="59">
        <v>6.0086825045927545</v>
      </c>
      <c r="AZ100" s="59">
        <v>6.9477214046287079</v>
      </c>
      <c r="BA100" s="59">
        <v>7.9491291197035538</v>
      </c>
      <c r="BB100" s="150">
        <v>9.6277672030767416</v>
      </c>
    </row>
    <row r="101" spans="1:54" x14ac:dyDescent="0.25">
      <c r="A101" s="496"/>
      <c r="B101" s="153" t="s">
        <v>58</v>
      </c>
      <c r="C101" s="156">
        <v>91.211963883242859</v>
      </c>
      <c r="D101" s="149">
        <f t="shared" si="13"/>
        <v>98.459898416208048</v>
      </c>
      <c r="E101" s="59">
        <f t="shared" si="14"/>
        <v>85.166291931538737</v>
      </c>
      <c r="F101" s="59">
        <f t="shared" si="15"/>
        <v>96.44825941645594</v>
      </c>
      <c r="G101" s="59">
        <f t="shared" si="16"/>
        <v>87.860645347756659</v>
      </c>
      <c r="H101" s="59">
        <f t="shared" si="17"/>
        <v>92.210841869954692</v>
      </c>
      <c r="I101" s="59">
        <f t="shared" si="18"/>
        <v>87.325507351235174</v>
      </c>
      <c r="J101" s="59">
        <f t="shared" si="19"/>
        <v>91.15882472527386</v>
      </c>
      <c r="K101" s="59">
        <f t="shared" si="20"/>
        <v>92.93969082316346</v>
      </c>
      <c r="L101" s="59">
        <f t="shared" si="21"/>
        <v>95.428267228383206</v>
      </c>
      <c r="M101" s="59">
        <f t="shared" si="22"/>
        <v>85.433840997599134</v>
      </c>
      <c r="N101" s="59">
        <f t="shared" si="23"/>
        <v>87.977919057470359</v>
      </c>
      <c r="O101" s="150">
        <f t="shared" si="24"/>
        <v>90.71235142934286</v>
      </c>
      <c r="P101" s="149">
        <v>0.26429039997924852</v>
      </c>
      <c r="Q101" s="59">
        <v>1.9799556202162125</v>
      </c>
      <c r="R101" s="59">
        <v>0.59728434086999471</v>
      </c>
      <c r="S101" s="59">
        <v>0.44507849961215951</v>
      </c>
      <c r="T101" s="59">
        <v>-1.7318490529567914</v>
      </c>
      <c r="U101" s="59">
        <v>1.1010012403179179</v>
      </c>
      <c r="V101" s="59">
        <v>0.95527900539480903</v>
      </c>
      <c r="W101" s="59">
        <v>0.40977327563955224</v>
      </c>
      <c r="X101" s="59">
        <v>-2.3261014811575553E-2</v>
      </c>
      <c r="Y101" s="59">
        <v>-0.23196625474950863</v>
      </c>
      <c r="Z101" s="59">
        <v>0</v>
      </c>
      <c r="AA101" s="59">
        <v>1.1234057108197137</v>
      </c>
      <c r="AB101" s="150">
        <v>0.79360638541295248</v>
      </c>
      <c r="AC101" s="149">
        <v>3.8113145207791166</v>
      </c>
      <c r="AD101" s="59">
        <v>7.8684951831735246</v>
      </c>
      <c r="AE101" s="59">
        <v>2.7895510238394587</v>
      </c>
      <c r="AF101" s="59">
        <v>1.5633124507146308</v>
      </c>
      <c r="AG101" s="59">
        <v>0.56342935995300025</v>
      </c>
      <c r="AH101" s="59">
        <v>3.3357570285752693</v>
      </c>
      <c r="AI101" s="59">
        <v>4.3320157039556415</v>
      </c>
      <c r="AJ101" s="59">
        <v>2.7793736337138335</v>
      </c>
      <c r="AK101" s="59">
        <v>3.7937389980369476</v>
      </c>
      <c r="AL101" s="59">
        <v>1.8890436588258415</v>
      </c>
      <c r="AM101" s="59">
        <v>6.7044715166248112</v>
      </c>
      <c r="AN101" s="59">
        <v>5.3642479735257931</v>
      </c>
      <c r="AO101" s="150">
        <v>5.339225910460347</v>
      </c>
      <c r="AP101" s="149">
        <v>7.7078281392525518</v>
      </c>
      <c r="AQ101" s="59">
        <v>14.665032551380802</v>
      </c>
      <c r="AR101" s="59">
        <v>6.0578931232835131</v>
      </c>
      <c r="AS101" s="59">
        <v>3.5649529351714948</v>
      </c>
      <c r="AT101" s="59">
        <v>4.0764429830088478</v>
      </c>
      <c r="AU101" s="59">
        <v>6.7917744923150023</v>
      </c>
      <c r="AV101" s="59">
        <v>6.2486562658925626</v>
      </c>
      <c r="AW101" s="59">
        <v>7.4819130486874936</v>
      </c>
      <c r="AX101" s="59">
        <v>4.8449965619369744</v>
      </c>
      <c r="AY101" s="59">
        <v>5.386656420986772</v>
      </c>
      <c r="AZ101" s="59">
        <v>6.9477214046287079</v>
      </c>
      <c r="BA101" s="59">
        <v>8.0558797604444976</v>
      </c>
      <c r="BB101" s="150">
        <v>10.01533182756596</v>
      </c>
    </row>
    <row r="102" spans="1:54" x14ac:dyDescent="0.25">
      <c r="A102" s="496"/>
      <c r="B102" s="153" t="s">
        <v>59</v>
      </c>
      <c r="C102" s="156">
        <v>91.891724577258543</v>
      </c>
      <c r="D102" s="149">
        <f t="shared" si="13"/>
        <v>98.885735456616047</v>
      </c>
      <c r="E102" s="59">
        <f t="shared" si="14"/>
        <v>85.842975527286569</v>
      </c>
      <c r="F102" s="59">
        <f t="shared" si="15"/>
        <v>96.799489626200071</v>
      </c>
      <c r="G102" s="59">
        <f t="shared" si="16"/>
        <v>89.345186203782006</v>
      </c>
      <c r="H102" s="59">
        <f t="shared" si="17"/>
        <v>92.986951749357317</v>
      </c>
      <c r="I102" s="59">
        <f t="shared" si="18"/>
        <v>87.894236998853458</v>
      </c>
      <c r="J102" s="59">
        <f t="shared" si="19"/>
        <v>91.600546766821935</v>
      </c>
      <c r="K102" s="59">
        <f t="shared" si="20"/>
        <v>92.858558957864176</v>
      </c>
      <c r="L102" s="59">
        <f t="shared" si="21"/>
        <v>95.454792121590103</v>
      </c>
      <c r="M102" s="59">
        <f t="shared" si="22"/>
        <v>85.433840997599134</v>
      </c>
      <c r="N102" s="59">
        <f t="shared" si="23"/>
        <v>88.54116313338281</v>
      </c>
      <c r="O102" s="150">
        <f t="shared" si="24"/>
        <v>91.22639297362737</v>
      </c>
      <c r="P102" s="149">
        <v>0.83968629894021174</v>
      </c>
      <c r="Q102" s="59">
        <v>0.53516429605507787</v>
      </c>
      <c r="R102" s="59">
        <v>0.80009236559348162</v>
      </c>
      <c r="S102" s="59">
        <v>0.36617429933385998</v>
      </c>
      <c r="T102" s="59">
        <v>2.0878573106891372</v>
      </c>
      <c r="U102" s="59">
        <v>0.84949773234888781</v>
      </c>
      <c r="V102" s="59">
        <v>0.65627960271126395</v>
      </c>
      <c r="W102" s="59">
        <v>0.47999632830298172</v>
      </c>
      <c r="X102" s="59">
        <v>-8.924325082380194E-2</v>
      </c>
      <c r="Y102" s="59">
        <v>2.0969001865635863E-2</v>
      </c>
      <c r="Z102" s="59">
        <v>0</v>
      </c>
      <c r="AA102" s="59">
        <v>0.64122355069820758</v>
      </c>
      <c r="AB102" s="150">
        <v>0.56379131572320107</v>
      </c>
      <c r="AC102" s="149">
        <v>4.5565683943672743</v>
      </c>
      <c r="AD102" s="59">
        <v>8.3350242115490563</v>
      </c>
      <c r="AE102" s="59">
        <v>3.6062591534834141</v>
      </c>
      <c r="AF102" s="59">
        <v>1.9331698618302045</v>
      </c>
      <c r="AG102" s="59">
        <v>2.2626033065586761</v>
      </c>
      <c r="AH102" s="59">
        <v>4.2055018470699501</v>
      </c>
      <c r="AI102" s="59">
        <v>5.0115045764102506</v>
      </c>
      <c r="AJ102" s="59">
        <v>3.2774045691425977</v>
      </c>
      <c r="AK102" s="59">
        <v>3.7031320724412913</v>
      </c>
      <c r="AL102" s="59">
        <v>1.9173643658919748</v>
      </c>
      <c r="AM102" s="59">
        <v>6.7044715166248112</v>
      </c>
      <c r="AN102" s="59">
        <v>6.0388011923316736</v>
      </c>
      <c r="AO102" s="150">
        <v>5.9361538646753269</v>
      </c>
      <c r="AP102" s="149">
        <v>8.1229437878679889</v>
      </c>
      <c r="AQ102" s="59">
        <v>15.217531339888083</v>
      </c>
      <c r="AR102" s="59">
        <v>5.6301234045060271</v>
      </c>
      <c r="AS102" s="59">
        <v>3.8295469948752507</v>
      </c>
      <c r="AT102" s="59">
        <v>5.1777977434042235</v>
      </c>
      <c r="AU102" s="59">
        <v>7.131435774491286</v>
      </c>
      <c r="AV102" s="59">
        <v>6.5495841016482803</v>
      </c>
      <c r="AW102" s="59">
        <v>7.8508303743313794</v>
      </c>
      <c r="AX102" s="59">
        <v>4.9258211911443688</v>
      </c>
      <c r="AY102" s="59">
        <v>3.6009439910374126</v>
      </c>
      <c r="AZ102" s="59">
        <v>6.9477214046287079</v>
      </c>
      <c r="BA102" s="59">
        <v>8.5538872661513334</v>
      </c>
      <c r="BB102" s="150">
        <v>9.8874349354449365</v>
      </c>
    </row>
    <row r="103" spans="1:54" x14ac:dyDescent="0.25">
      <c r="A103" s="496"/>
      <c r="B103" s="153" t="s">
        <v>60</v>
      </c>
      <c r="C103" s="156">
        <v>92.418143535737514</v>
      </c>
      <c r="D103" s="149">
        <f t="shared" si="13"/>
        <v>99.21799120995945</v>
      </c>
      <c r="E103" s="59">
        <f t="shared" si="14"/>
        <v>85.877164707719217</v>
      </c>
      <c r="F103" s="59">
        <f t="shared" si="15"/>
        <v>97.061172486801368</v>
      </c>
      <c r="G103" s="59">
        <f t="shared" si="16"/>
        <v>90.177524103628173</v>
      </c>
      <c r="H103" s="59">
        <f t="shared" si="17"/>
        <v>93.376946771649756</v>
      </c>
      <c r="I103" s="59">
        <f t="shared" si="18"/>
        <v>88.692091460604928</v>
      </c>
      <c r="J103" s="59">
        <f t="shared" si="19"/>
        <v>92.034974508278282</v>
      </c>
      <c r="K103" s="59">
        <f t="shared" si="20"/>
        <v>92.890655874603837</v>
      </c>
      <c r="L103" s="59">
        <f t="shared" si="21"/>
        <v>97.014083036904253</v>
      </c>
      <c r="M103" s="59">
        <f t="shared" si="22"/>
        <v>85.433840997599134</v>
      </c>
      <c r="N103" s="59">
        <f t="shared" si="23"/>
        <v>88.821687580292021</v>
      </c>
      <c r="O103" s="150">
        <f t="shared" si="24"/>
        <v>91.865491792926846</v>
      </c>
      <c r="P103" s="149">
        <v>0.58942618886446596</v>
      </c>
      <c r="Q103" s="59">
        <v>0.44734260815898691</v>
      </c>
      <c r="R103" s="59">
        <v>4.1150039042526676E-2</v>
      </c>
      <c r="S103" s="59">
        <v>0.26633655558147984</v>
      </c>
      <c r="T103" s="59">
        <v>0.99097157646951672</v>
      </c>
      <c r="U103" s="59">
        <v>0.41916901250794097</v>
      </c>
      <c r="V103" s="59">
        <v>0.90444374354722135</v>
      </c>
      <c r="W103" s="59">
        <v>0.47668005283585818</v>
      </c>
      <c r="X103" s="59">
        <v>3.6299943250621698E-2</v>
      </c>
      <c r="Y103" s="59">
        <v>1.6819164521900916</v>
      </c>
      <c r="Z103" s="59">
        <v>0</v>
      </c>
      <c r="AA103" s="59">
        <v>0.31558669113696058</v>
      </c>
      <c r="AB103" s="150">
        <v>0.70210528793628491</v>
      </c>
      <c r="AC103" s="149">
        <v>5.1294371275428787</v>
      </c>
      <c r="AD103" s="59">
        <v>8.699029544741677</v>
      </c>
      <c r="AE103" s="59">
        <v>3.6475230200536357</v>
      </c>
      <c r="AF103" s="59">
        <v>2.2087308547921163</v>
      </c>
      <c r="AG103" s="59">
        <v>3.2152795959655216</v>
      </c>
      <c r="AH103" s="59">
        <v>4.6425484030791004</v>
      </c>
      <c r="AI103" s="59">
        <v>5.9647399684259561</v>
      </c>
      <c r="AJ103" s="59">
        <v>3.7672113573559778</v>
      </c>
      <c r="AK103" s="59">
        <v>3.7389774574346273</v>
      </c>
      <c r="AL103" s="59">
        <v>3.5822238961088173</v>
      </c>
      <c r="AM103" s="59">
        <v>6.7044715166248112</v>
      </c>
      <c r="AN103" s="59">
        <v>6.3747633030911945</v>
      </c>
      <c r="AO103" s="150">
        <v>6.678303900965961</v>
      </c>
      <c r="AP103" s="149">
        <v>8.6236267777468676</v>
      </c>
      <c r="AQ103" s="59">
        <v>15.70525414542484</v>
      </c>
      <c r="AR103" s="59">
        <v>5.5099523195765929</v>
      </c>
      <c r="AS103" s="59">
        <v>3.8171908348363051</v>
      </c>
      <c r="AT103" s="59">
        <v>6.7787410924362863</v>
      </c>
      <c r="AU103" s="59">
        <v>6.9979213220404386</v>
      </c>
      <c r="AV103" s="59">
        <v>7.3102428528080514</v>
      </c>
      <c r="AW103" s="59">
        <v>7.3454005975971972</v>
      </c>
      <c r="AX103" s="59">
        <v>5.0084980748848764</v>
      </c>
      <c r="AY103" s="59">
        <v>4.9969805743195268</v>
      </c>
      <c r="AZ103" s="59">
        <v>6.9477214046287079</v>
      </c>
      <c r="BA103" s="59">
        <v>8.7633240477326204</v>
      </c>
      <c r="BB103" s="150">
        <v>10.269549177461505</v>
      </c>
    </row>
    <row r="104" spans="1:54" x14ac:dyDescent="0.25">
      <c r="A104" s="496"/>
      <c r="B104" s="153" t="s">
        <v>61</v>
      </c>
      <c r="C104" s="156">
        <v>92.929103028927997</v>
      </c>
      <c r="D104" s="149">
        <f t="shared" si="13"/>
        <v>100.75428893840004</v>
      </c>
      <c r="E104" s="59">
        <f t="shared" si="14"/>
        <v>85.602583200340149</v>
      </c>
      <c r="F104" s="59">
        <f t="shared" si="15"/>
        <v>97.279122439013307</v>
      </c>
      <c r="G104" s="59">
        <f t="shared" si="16"/>
        <v>90.792386607068593</v>
      </c>
      <c r="H104" s="59">
        <f t="shared" si="17"/>
        <v>93.759494909594451</v>
      </c>
      <c r="I104" s="59">
        <f t="shared" si="18"/>
        <v>89.145857933107862</v>
      </c>
      <c r="J104" s="59">
        <f t="shared" si="19"/>
        <v>92.14321881102137</v>
      </c>
      <c r="K104" s="59">
        <f t="shared" si="20"/>
        <v>93.171621126230477</v>
      </c>
      <c r="L104" s="59">
        <f t="shared" si="21"/>
        <v>96.010108629018717</v>
      </c>
      <c r="M104" s="59">
        <f t="shared" si="22"/>
        <v>85.433840997599134</v>
      </c>
      <c r="N104" s="59">
        <f t="shared" si="23"/>
        <v>88.994317779970103</v>
      </c>
      <c r="O104" s="150">
        <f t="shared" si="24"/>
        <v>92.323098029498539</v>
      </c>
      <c r="P104" s="149">
        <v>0.54343967102735968</v>
      </c>
      <c r="Q104" s="59">
        <v>1.6629089106965178</v>
      </c>
      <c r="R104" s="59">
        <v>-0.32435609007999544</v>
      </c>
      <c r="S104" s="59">
        <v>0.22397925545523045</v>
      </c>
      <c r="T104" s="59">
        <v>0.67661629149258173</v>
      </c>
      <c r="U104" s="59">
        <v>0.41529068783669665</v>
      </c>
      <c r="V104" s="59">
        <v>0.51477377711702121</v>
      </c>
      <c r="W104" s="59">
        <v>0.11591563283680865</v>
      </c>
      <c r="X104" s="59">
        <v>0.29723692045349398</v>
      </c>
      <c r="Y104" s="59">
        <v>-0.90981276147834111</v>
      </c>
      <c r="Z104" s="59">
        <v>0</v>
      </c>
      <c r="AA104" s="59">
        <v>0.19515787687757333</v>
      </c>
      <c r="AB104" s="150">
        <v>0.49251238404090658</v>
      </c>
      <c r="AC104" s="149">
        <v>5.6823150296973299</v>
      </c>
      <c r="AD104" s="59">
        <v>10.382132277792389</v>
      </c>
      <c r="AE104" s="59">
        <v>3.3161230116367912</v>
      </c>
      <c r="AF104" s="59">
        <v>2.4382396010260838</v>
      </c>
      <c r="AG104" s="59">
        <v>3.9190381637074059</v>
      </c>
      <c r="AH104" s="59">
        <v>5.0712496342221316</v>
      </c>
      <c r="AI104" s="59">
        <v>6.5068767640896272</v>
      </c>
      <c r="AJ104" s="59">
        <v>3.8892541948857646</v>
      </c>
      <c r="AK104" s="59">
        <v>4.0527554971135009</v>
      </c>
      <c r="AL104" s="59">
        <v>2.5102774461897761</v>
      </c>
      <c r="AM104" s="59">
        <v>6.7044715166248112</v>
      </c>
      <c r="AN104" s="59">
        <v>6.5815089429229126</v>
      </c>
      <c r="AO104" s="150">
        <v>7.2096966603059967</v>
      </c>
      <c r="AP104" s="149">
        <v>8.9865982536245266</v>
      </c>
      <c r="AQ104" s="59">
        <v>18.313879053082786</v>
      </c>
      <c r="AR104" s="59">
        <v>5.0023773328096457</v>
      </c>
      <c r="AS104" s="59">
        <v>3.8040199428969266</v>
      </c>
      <c r="AT104" s="59">
        <v>6.3783088040978573</v>
      </c>
      <c r="AU104" s="59">
        <v>6.9595979755195048</v>
      </c>
      <c r="AV104" s="59">
        <v>7.6366605131382181</v>
      </c>
      <c r="AW104" s="59">
        <v>7.1274162662940981</v>
      </c>
      <c r="AX104" s="59">
        <v>4.3699861156569604</v>
      </c>
      <c r="AY104" s="59">
        <v>5.4595431710827338</v>
      </c>
      <c r="AZ104" s="59">
        <v>6.9477214046287079</v>
      </c>
      <c r="BA104" s="59">
        <v>8.8723602357357318</v>
      </c>
      <c r="BB104" s="150">
        <v>10.375170306270359</v>
      </c>
    </row>
    <row r="105" spans="1:54" x14ac:dyDescent="0.25">
      <c r="A105" s="496"/>
      <c r="B105" s="153" t="s">
        <v>62</v>
      </c>
      <c r="C105" s="156">
        <v>92.553185914379057</v>
      </c>
      <c r="D105" s="149">
        <f t="shared" si="13"/>
        <v>99.432308022306202</v>
      </c>
      <c r="E105" s="59">
        <f t="shared" si="14"/>
        <v>85.837512492814042</v>
      </c>
      <c r="F105" s="59">
        <f t="shared" si="15"/>
        <v>97.495612179318158</v>
      </c>
      <c r="G105" s="59">
        <f t="shared" si="16"/>
        <v>89.729848120977422</v>
      </c>
      <c r="H105" s="59">
        <f t="shared" si="17"/>
        <v>94.03424709414675</v>
      </c>
      <c r="I105" s="59">
        <f t="shared" si="18"/>
        <v>89.782620567785344</v>
      </c>
      <c r="J105" s="59">
        <f t="shared" si="19"/>
        <v>92.235246040837509</v>
      </c>
      <c r="K105" s="59">
        <f t="shared" si="20"/>
        <v>92.9625306485338</v>
      </c>
      <c r="L105" s="59">
        <f t="shared" si="21"/>
        <v>96.000120130126675</v>
      </c>
      <c r="M105" s="59">
        <f t="shared" si="22"/>
        <v>85.590287625603267</v>
      </c>
      <c r="N105" s="59">
        <f t="shared" si="23"/>
        <v>89.655046877643983</v>
      </c>
      <c r="O105" s="150">
        <f t="shared" si="24"/>
        <v>92.53225751465051</v>
      </c>
      <c r="P105" s="149">
        <v>-0.29155134835386703</v>
      </c>
      <c r="Q105" s="59">
        <v>-0.90644122759853574</v>
      </c>
      <c r="R105" s="59">
        <v>0.27470673413038821</v>
      </c>
      <c r="S105" s="59">
        <v>0.22199748361792962</v>
      </c>
      <c r="T105" s="59">
        <v>-1.1267474652049316</v>
      </c>
      <c r="U105" s="59">
        <v>0.2982853890514543</v>
      </c>
      <c r="V105" s="59">
        <v>0.71256896701295214</v>
      </c>
      <c r="W105" s="59">
        <v>0.10334792253168504</v>
      </c>
      <c r="X105" s="59">
        <v>-0.23448367513438356</v>
      </c>
      <c r="Y105" s="59">
        <v>-1.3171627265149624E-2</v>
      </c>
      <c r="Z105" s="59">
        <v>0.1834343417734301</v>
      </c>
      <c r="AA105" s="59">
        <v>0.7444471564529056</v>
      </c>
      <c r="AB105" s="150">
        <v>0.22314946102762534</v>
      </c>
      <c r="AC105" s="149">
        <v>5.2777946993634339</v>
      </c>
      <c r="AD105" s="59">
        <v>8.9338259685870067</v>
      </c>
      <c r="AE105" s="59">
        <v>3.5996656662254529</v>
      </c>
      <c r="AF105" s="59">
        <v>2.6662106942317805</v>
      </c>
      <c r="AG105" s="59">
        <v>2.7028791705047683</v>
      </c>
      <c r="AH105" s="59">
        <v>5.3791497076864658</v>
      </c>
      <c r="AI105" s="59">
        <v>7.267647943278468</v>
      </c>
      <c r="AJ105" s="59">
        <v>3.9930126742897536</v>
      </c>
      <c r="AK105" s="59">
        <v>3.8192461936414737</v>
      </c>
      <c r="AL105" s="59">
        <v>2.4996126963283789</v>
      </c>
      <c r="AM105" s="59">
        <v>6.899868967644335</v>
      </c>
      <c r="AN105" s="59">
        <v>7.3728123203665064</v>
      </c>
      <c r="AO105" s="150">
        <v>7.452581977581664</v>
      </c>
      <c r="AP105" s="149">
        <v>8.0374263803270267</v>
      </c>
      <c r="AQ105" s="59">
        <v>15.175327130533239</v>
      </c>
      <c r="AR105" s="59">
        <v>4.8035655551220398</v>
      </c>
      <c r="AS105" s="59">
        <v>4.2054979352398485</v>
      </c>
      <c r="AT105" s="59">
        <v>4.9012678421346978</v>
      </c>
      <c r="AU105" s="59">
        <v>7.2690258035447002</v>
      </c>
      <c r="AV105" s="59">
        <v>8.32339262251981</v>
      </c>
      <c r="AW105" s="59">
        <v>6.4830276192354006</v>
      </c>
      <c r="AX105" s="59">
        <v>4.008683621089947</v>
      </c>
      <c r="AY105" s="59">
        <v>5.2462358081480165</v>
      </c>
      <c r="AZ105" s="59">
        <v>6.9437337015466776</v>
      </c>
      <c r="BA105" s="59">
        <v>9.5606883252363222</v>
      </c>
      <c r="BB105" s="150">
        <v>10.246959824664739</v>
      </c>
    </row>
    <row r="106" spans="1:54" x14ac:dyDescent="0.25">
      <c r="A106" s="496"/>
      <c r="B106" s="153" t="s">
        <v>63</v>
      </c>
      <c r="C106" s="156">
        <v>92.56957874461061</v>
      </c>
      <c r="D106" s="149">
        <f t="shared" si="13"/>
        <v>97.950195539495752</v>
      </c>
      <c r="E106" s="59">
        <f t="shared" si="14"/>
        <v>86.280317188135641</v>
      </c>
      <c r="F106" s="59">
        <f t="shared" si="15"/>
        <v>97.607190325208975</v>
      </c>
      <c r="G106" s="59">
        <f t="shared" si="16"/>
        <v>90.009332874572152</v>
      </c>
      <c r="H106" s="59">
        <f t="shared" si="17"/>
        <v>94.296043573953</v>
      </c>
      <c r="I106" s="59">
        <f t="shared" si="18"/>
        <v>90.560939644532326</v>
      </c>
      <c r="J106" s="59">
        <f t="shared" si="19"/>
        <v>92.402513397419582</v>
      </c>
      <c r="K106" s="59">
        <f t="shared" si="20"/>
        <v>95.544321376260129</v>
      </c>
      <c r="L106" s="59">
        <f t="shared" si="21"/>
        <v>95.381613077916043</v>
      </c>
      <c r="M106" s="59">
        <f t="shared" si="22"/>
        <v>85.590287625603267</v>
      </c>
      <c r="N106" s="59">
        <f t="shared" si="23"/>
        <v>90.184721945264528</v>
      </c>
      <c r="O106" s="150">
        <f t="shared" si="24"/>
        <v>92.8963281587056</v>
      </c>
      <c r="P106" s="149">
        <v>2.6083697860439348E-2</v>
      </c>
      <c r="Q106" s="59">
        <v>-1.5038032087484856</v>
      </c>
      <c r="R106" s="59">
        <v>0.51689137111849237</v>
      </c>
      <c r="S106" s="59">
        <v>0.11771009037160084</v>
      </c>
      <c r="T106" s="59">
        <v>0.32173758056653068</v>
      </c>
      <c r="U106" s="59">
        <v>0.27762054258646146</v>
      </c>
      <c r="V106" s="59">
        <v>0.85887259843801977</v>
      </c>
      <c r="W106" s="59">
        <v>0.18824636726065533</v>
      </c>
      <c r="X106" s="59">
        <v>2.7316059107945478</v>
      </c>
      <c r="Y106" s="59">
        <v>-0.64546587683125589</v>
      </c>
      <c r="Z106" s="59">
        <v>0</v>
      </c>
      <c r="AA106" s="59">
        <v>0.58692052227023894</v>
      </c>
      <c r="AB106" s="150">
        <v>0.38699970749827245</v>
      </c>
      <c r="AC106" s="149">
        <v>5.2955064940138437</v>
      </c>
      <c r="AD106" s="59">
        <v>7.3100862960439139</v>
      </c>
      <c r="AE106" s="59">
        <v>4.1340988884672072</v>
      </c>
      <c r="AF106" s="59">
        <v>2.7837062940730215</v>
      </c>
      <c r="AG106" s="59">
        <v>3.0227714859329433</v>
      </c>
      <c r="AH106" s="59">
        <v>5.6725310159967028</v>
      </c>
      <c r="AI106" s="59">
        <v>8.1975434640825195</v>
      </c>
      <c r="AJ106" s="59">
        <v>4.1816025797726795</v>
      </c>
      <c r="AK106" s="59">
        <v>6.7025537511311013</v>
      </c>
      <c r="AL106" s="59">
        <v>1.8392308841430856</v>
      </c>
      <c r="AM106" s="59">
        <v>6.899868967644335</v>
      </c>
      <c r="AN106" s="59">
        <v>8.0071625728850826</v>
      </c>
      <c r="AO106" s="150">
        <v>7.8753570376169915</v>
      </c>
      <c r="AP106" s="149">
        <v>7.1821687869090844</v>
      </c>
      <c r="AQ106" s="59">
        <v>11.53579628084217</v>
      </c>
      <c r="AR106" s="59">
        <v>4.8517444828007221</v>
      </c>
      <c r="AS106" s="59">
        <v>4.0642936977831488</v>
      </c>
      <c r="AT106" s="59">
        <v>4.7094727984143026</v>
      </c>
      <c r="AU106" s="59">
        <v>7.0446821014061758</v>
      </c>
      <c r="AV106" s="59">
        <v>9.2214239453242879</v>
      </c>
      <c r="AW106" s="59">
        <v>5.3301180340995753</v>
      </c>
      <c r="AX106" s="59">
        <v>7.0212665485738031</v>
      </c>
      <c r="AY106" s="59">
        <v>3.1372048846409175</v>
      </c>
      <c r="AZ106" s="59">
        <v>6.899868967644335</v>
      </c>
      <c r="BA106" s="59">
        <v>9.8003865111382904</v>
      </c>
      <c r="BB106" s="150">
        <v>10.182564224938316</v>
      </c>
    </row>
    <row r="107" spans="1:54" x14ac:dyDescent="0.25">
      <c r="A107" s="496"/>
      <c r="B107" s="153" t="s">
        <v>64</v>
      </c>
      <c r="C107" s="156">
        <v>92.491592502660225</v>
      </c>
      <c r="D107" s="149">
        <f t="shared" si="13"/>
        <v>96.926141442147568</v>
      </c>
      <c r="E107" s="59">
        <f t="shared" si="14"/>
        <v>86.54412276770401</v>
      </c>
      <c r="F107" s="59">
        <f t="shared" si="15"/>
        <v>97.868439308645947</v>
      </c>
      <c r="G107" s="59">
        <f t="shared" si="16"/>
        <v>90.255445710833811</v>
      </c>
      <c r="H107" s="59">
        <f t="shared" si="17"/>
        <v>94.353100679073023</v>
      </c>
      <c r="I107" s="59">
        <f t="shared" si="18"/>
        <v>90.646102190701583</v>
      </c>
      <c r="J107" s="59">
        <f t="shared" si="19"/>
        <v>92.62562673750827</v>
      </c>
      <c r="K107" s="59">
        <f t="shared" si="20"/>
        <v>95.27056966797214</v>
      </c>
      <c r="L107" s="59">
        <f t="shared" si="21"/>
        <v>95.33643802613102</v>
      </c>
      <c r="M107" s="59">
        <f t="shared" si="22"/>
        <v>85.590287625603267</v>
      </c>
      <c r="N107" s="59">
        <f t="shared" si="23"/>
        <v>90.153523063028686</v>
      </c>
      <c r="O107" s="150">
        <f t="shared" si="24"/>
        <v>93.081726216828471</v>
      </c>
      <c r="P107" s="149">
        <v>-9.1266280952296039E-2</v>
      </c>
      <c r="Q107" s="59">
        <v>-1.1469037467950451</v>
      </c>
      <c r="R107" s="59">
        <v>0.30079808061256136</v>
      </c>
      <c r="S107" s="59">
        <v>0.26858251327955857</v>
      </c>
      <c r="T107" s="59">
        <v>0.27550974602840428</v>
      </c>
      <c r="U107" s="59">
        <v>6.1162985842564951E-2</v>
      </c>
      <c r="V107" s="59">
        <v>8.635500525096601E-2</v>
      </c>
      <c r="W107" s="59">
        <v>0.25784091415182875</v>
      </c>
      <c r="X107" s="59">
        <v>-0.30844416780676204</v>
      </c>
      <c r="Y107" s="59">
        <v>-6.8811064039735609E-2</v>
      </c>
      <c r="Z107" s="59">
        <v>0</v>
      </c>
      <c r="AA107" s="59">
        <v>-2.8038970530238287E-2</v>
      </c>
      <c r="AB107" s="150">
        <v>0.201606549416666</v>
      </c>
      <c r="AC107" s="149">
        <v>5.2112604133813045</v>
      </c>
      <c r="AD107" s="59">
        <v>6.1881759930273059</v>
      </c>
      <c r="AE107" s="59">
        <v>4.4524931318518419</v>
      </c>
      <c r="AF107" s="59">
        <v>3.0588103995569211</v>
      </c>
      <c r="AG107" s="59">
        <v>3.3044670132764433</v>
      </c>
      <c r="AH107" s="59">
        <v>5.7364718610412639</v>
      </c>
      <c r="AI107" s="59">
        <v>8.2992912852384144</v>
      </c>
      <c r="AJ107" s="59">
        <v>4.4331574831267826</v>
      </c>
      <c r="AK107" s="59">
        <v>6.3968316951542503</v>
      </c>
      <c r="AL107" s="59">
        <v>1.7909973475055889</v>
      </c>
      <c r="AM107" s="59">
        <v>6.899868967644335</v>
      </c>
      <c r="AN107" s="59">
        <v>7.9697981205360016</v>
      </c>
      <c r="AO107" s="150">
        <v>8.0906495266798331</v>
      </c>
      <c r="AP107" s="149">
        <v>6.4486562432955319</v>
      </c>
      <c r="AQ107" s="59">
        <v>8.9983650608286165</v>
      </c>
      <c r="AR107" s="59">
        <v>5.0421614959667105</v>
      </c>
      <c r="AS107" s="59">
        <v>3.8084187082699481</v>
      </c>
      <c r="AT107" s="59">
        <v>4.4002511828033599</v>
      </c>
      <c r="AU107" s="59">
        <v>6.9296867786744674</v>
      </c>
      <c r="AV107" s="59">
        <v>8.960623216700089</v>
      </c>
      <c r="AW107" s="59">
        <v>5.0204784546723626</v>
      </c>
      <c r="AX107" s="59">
        <v>6.6623078676128529</v>
      </c>
      <c r="AY107" s="59">
        <v>3.0311907607330797</v>
      </c>
      <c r="AZ107" s="59">
        <v>6.899868967644335</v>
      </c>
      <c r="BA107" s="59">
        <v>8.9576291909556911</v>
      </c>
      <c r="BB107" s="150">
        <v>9.7156925365828535</v>
      </c>
    </row>
    <row r="108" spans="1:54" x14ac:dyDescent="0.25">
      <c r="A108" s="496"/>
      <c r="B108" s="153" t="s">
        <v>65</v>
      </c>
      <c r="C108" s="156">
        <v>92.629911267909449</v>
      </c>
      <c r="D108" s="149">
        <f t="shared" si="13"/>
        <v>97.140296990224982</v>
      </c>
      <c r="E108" s="59">
        <f t="shared" si="14"/>
        <v>87.094953248574626</v>
      </c>
      <c r="F108" s="59">
        <f t="shared" si="15"/>
        <v>98.054806261999104</v>
      </c>
      <c r="G108" s="59">
        <f t="shared" si="16"/>
        <v>90.372277258089298</v>
      </c>
      <c r="H108" s="59">
        <f t="shared" si="17"/>
        <v>94.474258071236775</v>
      </c>
      <c r="I108" s="59">
        <f t="shared" si="18"/>
        <v>90.732122048469407</v>
      </c>
      <c r="J108" s="59">
        <f t="shared" si="19"/>
        <v>92.693078312653896</v>
      </c>
      <c r="K108" s="59">
        <f t="shared" si="20"/>
        <v>95.247130799429257</v>
      </c>
      <c r="L108" s="59">
        <f t="shared" si="21"/>
        <v>95.542822087659033</v>
      </c>
      <c r="M108" s="59">
        <f t="shared" si="22"/>
        <v>85.590287625603267</v>
      </c>
      <c r="N108" s="59">
        <f t="shared" si="23"/>
        <v>90.279901819010163</v>
      </c>
      <c r="O108" s="150">
        <f t="shared" si="24"/>
        <v>93.299960630983904</v>
      </c>
      <c r="P108" s="149">
        <v>0.16036171949353745</v>
      </c>
      <c r="Q108" s="59">
        <v>0.31641336094939232</v>
      </c>
      <c r="R108" s="59">
        <v>0.63407525094480366</v>
      </c>
      <c r="S108" s="59">
        <v>0.18958726739874046</v>
      </c>
      <c r="T108" s="59">
        <v>0.135385225797061</v>
      </c>
      <c r="U108" s="59">
        <v>0.12472455511265002</v>
      </c>
      <c r="V108" s="59">
        <v>9.2897721049793741E-2</v>
      </c>
      <c r="W108" s="59">
        <v>6.9399352848537071E-2</v>
      </c>
      <c r="X108" s="59">
        <v>-2.8903548134435061E-2</v>
      </c>
      <c r="Y108" s="59">
        <v>0.22146556000980905</v>
      </c>
      <c r="Z108" s="59">
        <v>0</v>
      </c>
      <c r="AA108" s="59">
        <v>0.13760302490769677</v>
      </c>
      <c r="AB108" s="150">
        <v>0.2378687361351893</v>
      </c>
      <c r="AC108" s="149">
        <v>5.3608078062918958</v>
      </c>
      <c r="AD108" s="59">
        <v>6.4227957425682503</v>
      </c>
      <c r="AE108" s="59">
        <v>5.1173056596116275</v>
      </c>
      <c r="AF108" s="59">
        <v>3.2550611689167135</v>
      </c>
      <c r="AG108" s="59">
        <v>3.4381899218999727</v>
      </c>
      <c r="AH108" s="59">
        <v>5.8722464682887239</v>
      </c>
      <c r="AI108" s="59">
        <v>8.4020633781091263</v>
      </c>
      <c r="AJ108" s="59">
        <v>4.5092075053266836</v>
      </c>
      <c r="AK108" s="59">
        <v>6.3706554965635256</v>
      </c>
      <c r="AL108" s="59">
        <v>2.0113542214828342</v>
      </c>
      <c r="AM108" s="59">
        <v>6.899868967644335</v>
      </c>
      <c r="AN108" s="59">
        <v>8.1211520366830747</v>
      </c>
      <c r="AO108" s="150">
        <v>8.3440730560220526</v>
      </c>
      <c r="AP108" s="149">
        <v>5.9211615426512196</v>
      </c>
      <c r="AQ108" s="59">
        <v>7.5719162416920973</v>
      </c>
      <c r="AR108" s="59">
        <v>5.3399681962996555</v>
      </c>
      <c r="AS108" s="59">
        <v>3.4242732500975404</v>
      </c>
      <c r="AT108" s="59">
        <v>3.8231880146618091</v>
      </c>
      <c r="AU108" s="59">
        <v>6.4621472586724185</v>
      </c>
      <c r="AV108" s="59">
        <v>8.773160800877335</v>
      </c>
      <c r="AW108" s="59">
        <v>4.9233873589397223</v>
      </c>
      <c r="AX108" s="59">
        <v>6.4149741757877852</v>
      </c>
      <c r="AY108" s="59">
        <v>2.7349318134031746</v>
      </c>
      <c r="AZ108" s="59">
        <v>6.899868967644335</v>
      </c>
      <c r="BA108" s="59">
        <v>8.7010970188439671</v>
      </c>
      <c r="BB108" s="150">
        <v>9.33053250295937</v>
      </c>
    </row>
    <row r="109" spans="1:54" x14ac:dyDescent="0.25">
      <c r="A109" s="497"/>
      <c r="B109" s="154" t="s">
        <v>66</v>
      </c>
      <c r="C109" s="157">
        <v>92.948113491198527</v>
      </c>
      <c r="D109" s="151">
        <f t="shared" si="13"/>
        <v>97.595978112607909</v>
      </c>
      <c r="E109" s="40">
        <f t="shared" si="14"/>
        <v>87.387420138739216</v>
      </c>
      <c r="F109" s="40">
        <f t="shared" si="15"/>
        <v>98.122710087847906</v>
      </c>
      <c r="G109" s="40">
        <f t="shared" si="16"/>
        <v>90.63451659113457</v>
      </c>
      <c r="H109" s="40">
        <f t="shared" si="17"/>
        <v>94.745911897424946</v>
      </c>
      <c r="I109" s="40">
        <f t="shared" si="18"/>
        <v>90.797903258654173</v>
      </c>
      <c r="J109" s="40">
        <f t="shared" si="19"/>
        <v>92.923059253475003</v>
      </c>
      <c r="K109" s="40">
        <f t="shared" si="20"/>
        <v>95.458005640824936</v>
      </c>
      <c r="L109" s="40">
        <f t="shared" si="21"/>
        <v>95.894648531387759</v>
      </c>
      <c r="M109" s="40">
        <f t="shared" si="22"/>
        <v>85.590287625603267</v>
      </c>
      <c r="N109" s="40">
        <f t="shared" si="23"/>
        <v>90.938591408763386</v>
      </c>
      <c r="O109" s="152">
        <f t="shared" si="24"/>
        <v>93.569900745907759</v>
      </c>
      <c r="P109" s="151">
        <v>0.35174694176743954</v>
      </c>
      <c r="Q109" s="40">
        <v>0.5889560743713772</v>
      </c>
      <c r="R109" s="40">
        <v>0.35480483363617482</v>
      </c>
      <c r="S109" s="40">
        <v>6.6464583690685558E-2</v>
      </c>
      <c r="T109" s="40">
        <v>0.28253518696877411</v>
      </c>
      <c r="U109" s="40">
        <v>0.28316114536442338</v>
      </c>
      <c r="V109" s="40">
        <v>6.4518874210892418E-2</v>
      </c>
      <c r="W109" s="40">
        <v>0.285082662876457</v>
      </c>
      <c r="X109" s="40">
        <v>0.2366881452322846</v>
      </c>
      <c r="Y109" s="40">
        <v>0.37752231760242916</v>
      </c>
      <c r="Z109" s="40">
        <v>0</v>
      </c>
      <c r="AA109" s="40">
        <v>0.72753556575897926</v>
      </c>
      <c r="AB109" s="152">
        <v>0.29365066571987786</v>
      </c>
      <c r="AC109" s="151">
        <v>5.7043277545824171</v>
      </c>
      <c r="AD109" s="40">
        <v>6.9220206833359539</v>
      </c>
      <c r="AE109" s="40">
        <v>5.4702920307163359</v>
      </c>
      <c r="AF109" s="40">
        <v>3.3265662175615227</v>
      </c>
      <c r="AG109" s="40">
        <v>3.7383434950921455</v>
      </c>
      <c r="AH109" s="40">
        <v>6.1766743773024269</v>
      </c>
      <c r="AI109" s="40">
        <v>8.4806553778832416</v>
      </c>
      <c r="AJ109" s="40">
        <v>4.7685054626722385</v>
      </c>
      <c r="AK109" s="40">
        <v>6.6061575523076144</v>
      </c>
      <c r="AL109" s="40">
        <v>2.387000357858919</v>
      </c>
      <c r="AM109" s="40">
        <v>6.899868967644335</v>
      </c>
      <c r="AN109" s="40">
        <v>8.9100128555778806</v>
      </c>
      <c r="AO109" s="152">
        <v>8.6575395498369527</v>
      </c>
      <c r="AP109" s="149">
        <v>5.7043277545824171</v>
      </c>
      <c r="AQ109" s="59">
        <v>6.9220206833359539</v>
      </c>
      <c r="AR109" s="59">
        <v>5.4702920307163359</v>
      </c>
      <c r="AS109" s="59">
        <v>3.3265662175615227</v>
      </c>
      <c r="AT109" s="59">
        <v>3.7383434950921455</v>
      </c>
      <c r="AU109" s="59">
        <v>6.1766743773024269</v>
      </c>
      <c r="AV109" s="59">
        <v>8.4806553778832416</v>
      </c>
      <c r="AW109" s="59">
        <v>4.7685054626722385</v>
      </c>
      <c r="AX109" s="59">
        <v>6.6061575523076144</v>
      </c>
      <c r="AY109" s="59">
        <v>2.387000357858919</v>
      </c>
      <c r="AZ109" s="59">
        <v>6.899868967644335</v>
      </c>
      <c r="BA109" s="59">
        <v>8.9100128555778806</v>
      </c>
      <c r="BB109" s="150">
        <v>8.6575395498369527</v>
      </c>
    </row>
    <row r="110" spans="1:54" x14ac:dyDescent="0.25">
      <c r="A110" s="519">
        <v>2017</v>
      </c>
      <c r="B110" s="267" t="s">
        <v>55</v>
      </c>
      <c r="C110" s="240">
        <v>93.844691238138282</v>
      </c>
      <c r="D110" s="241">
        <f t="shared" si="13"/>
        <v>98.894748270578916</v>
      </c>
      <c r="E110" s="242">
        <f t="shared" si="14"/>
        <v>88.190753444656977</v>
      </c>
      <c r="F110" s="242">
        <f t="shared" si="15"/>
        <v>98.092859329575447</v>
      </c>
      <c r="G110" s="242">
        <f t="shared" si="16"/>
        <v>91.224942600405996</v>
      </c>
      <c r="H110" s="242">
        <f t="shared" si="17"/>
        <v>95.966428709378519</v>
      </c>
      <c r="I110" s="242">
        <f t="shared" si="18"/>
        <v>91.579898159804017</v>
      </c>
      <c r="J110" s="242">
        <f t="shared" si="19"/>
        <v>93.251575358235868</v>
      </c>
      <c r="K110" s="242">
        <f t="shared" si="20"/>
        <v>96.010185240034289</v>
      </c>
      <c r="L110" s="242">
        <f t="shared" si="21"/>
        <v>96.661379627763253</v>
      </c>
      <c r="M110" s="242">
        <f t="shared" si="22"/>
        <v>85.590287625603267</v>
      </c>
      <c r="N110" s="242">
        <f t="shared" si="23"/>
        <v>93.8297501710435</v>
      </c>
      <c r="O110" s="243">
        <f t="shared" si="24"/>
        <v>94.710104885901828</v>
      </c>
      <c r="P110" s="241">
        <v>0.96460026273115029</v>
      </c>
      <c r="Q110" s="242">
        <v>1.3307619669249602</v>
      </c>
      <c r="R110" s="242">
        <v>0.91927797461278404</v>
      </c>
      <c r="S110" s="242">
        <v>-3.0421864872808957E-2</v>
      </c>
      <c r="T110" s="242">
        <v>0.65143615421365231</v>
      </c>
      <c r="U110" s="242">
        <v>1.2881999734985343</v>
      </c>
      <c r="V110" s="242">
        <v>0.86124775251934349</v>
      </c>
      <c r="W110" s="242">
        <v>0.35353561042876092</v>
      </c>
      <c r="X110" s="242">
        <v>0.57845289716927517</v>
      </c>
      <c r="Y110" s="242">
        <v>0.79955566667990507</v>
      </c>
      <c r="Z110" s="242">
        <v>0</v>
      </c>
      <c r="AA110" s="242">
        <v>3.1792429566942859</v>
      </c>
      <c r="AB110" s="243">
        <v>1.2185586720780379</v>
      </c>
      <c r="AC110" s="241">
        <v>0.96460026273115029</v>
      </c>
      <c r="AD110" s="242">
        <v>1.3307619669249602</v>
      </c>
      <c r="AE110" s="242">
        <v>0.91927797461278404</v>
      </c>
      <c r="AF110" s="242">
        <v>-3.0421864872808957E-2</v>
      </c>
      <c r="AG110" s="242">
        <v>0.65143615421365231</v>
      </c>
      <c r="AH110" s="242">
        <v>1.2881999734985343</v>
      </c>
      <c r="AI110" s="242">
        <v>0.86124775251934349</v>
      </c>
      <c r="AJ110" s="242">
        <v>0.35353561042876092</v>
      </c>
      <c r="AK110" s="242">
        <v>0.57845289716927517</v>
      </c>
      <c r="AL110" s="242">
        <v>0.79955566667990507</v>
      </c>
      <c r="AM110" s="242">
        <v>0</v>
      </c>
      <c r="AN110" s="242">
        <v>3.1792429566942859</v>
      </c>
      <c r="AO110" s="243">
        <v>1.2185586720780379</v>
      </c>
      <c r="AP110" s="241">
        <v>5.5493241633536456</v>
      </c>
      <c r="AQ110" s="29">
        <v>5.6397655508640936</v>
      </c>
      <c r="AR110" s="29">
        <v>6.3846661126093416</v>
      </c>
      <c r="AS110" s="29">
        <v>2.9198081778423988</v>
      </c>
      <c r="AT110" s="29">
        <v>3.7550308601515137</v>
      </c>
      <c r="AU110" s="29">
        <v>6.4210878328134919</v>
      </c>
      <c r="AV110" s="29">
        <v>8.1801458960124993</v>
      </c>
      <c r="AW110" s="29">
        <v>4.7068890048130188</v>
      </c>
      <c r="AX110" s="29">
        <v>6.9308382318955974</v>
      </c>
      <c r="AY110" s="29">
        <v>1.6639149409152463</v>
      </c>
      <c r="AZ110" s="29">
        <v>6.899868967644335</v>
      </c>
      <c r="BA110" s="29">
        <v>10.405790377187566</v>
      </c>
      <c r="BB110" s="243">
        <v>8.2218416745984495</v>
      </c>
    </row>
    <row r="111" spans="1:54" x14ac:dyDescent="0.25">
      <c r="A111" s="496"/>
      <c r="B111" s="153" t="s">
        <v>56</v>
      </c>
      <c r="C111" s="156">
        <v>94.968554893997975</v>
      </c>
      <c r="D111" s="149">
        <f t="shared" si="13"/>
        <v>100.131959488978</v>
      </c>
      <c r="E111" s="59">
        <f t="shared" si="14"/>
        <v>90.424300834582823</v>
      </c>
      <c r="F111" s="59">
        <f t="shared" si="15"/>
        <v>98.668454015733673</v>
      </c>
      <c r="G111" s="59">
        <f t="shared" si="16"/>
        <v>91.710977604847983</v>
      </c>
      <c r="H111" s="59">
        <f t="shared" si="17"/>
        <v>96.800465319684989</v>
      </c>
      <c r="I111" s="59">
        <f t="shared" si="18"/>
        <v>92.653558658515905</v>
      </c>
      <c r="J111" s="59">
        <f t="shared" si="19"/>
        <v>93.465137273053415</v>
      </c>
      <c r="K111" s="59">
        <f t="shared" si="20"/>
        <v>95.932165273692448</v>
      </c>
      <c r="L111" s="59">
        <f t="shared" si="21"/>
        <v>96.702005558582826</v>
      </c>
      <c r="M111" s="59">
        <f t="shared" si="22"/>
        <v>92.78747759915953</v>
      </c>
      <c r="N111" s="59">
        <f t="shared" si="23"/>
        <v>94.946077836615714</v>
      </c>
      <c r="O111" s="150">
        <f t="shared" si="24"/>
        <v>95.871943260205398</v>
      </c>
      <c r="P111" s="149">
        <v>1.1599195321206943</v>
      </c>
      <c r="Q111" s="59">
        <v>1.1047719173840698</v>
      </c>
      <c r="R111" s="59">
        <v>2.5282642782611591</v>
      </c>
      <c r="S111" s="59">
        <v>0.58632808252443591</v>
      </c>
      <c r="T111" s="59">
        <v>0.53030116537860161</v>
      </c>
      <c r="U111" s="59">
        <v>0.86860079107980626</v>
      </c>
      <c r="V111" s="59">
        <v>1.1745921439133267</v>
      </c>
      <c r="W111" s="59">
        <v>0.23040699271669871</v>
      </c>
      <c r="X111" s="59">
        <v>-8.6732380905853446E-2</v>
      </c>
      <c r="Y111" s="59">
        <v>3.9650732111579462E-2</v>
      </c>
      <c r="Z111" s="59">
        <v>8.4088863038278898</v>
      </c>
      <c r="AA111" s="59">
        <v>1.1831804600673044</v>
      </c>
      <c r="AB111" s="150">
        <v>1.2269134225284462</v>
      </c>
      <c r="AC111" s="149">
        <v>2.1621785604824799</v>
      </c>
      <c r="AD111" s="59">
        <v>2.5984486506647113</v>
      </c>
      <c r="AE111" s="59">
        <v>3.4751920711495572</v>
      </c>
      <c r="AF111" s="59">
        <v>0.55618513532408786</v>
      </c>
      <c r="AG111" s="59">
        <v>1.1876943290484827</v>
      </c>
      <c r="AH111" s="59">
        <v>2.1684876752089965</v>
      </c>
      <c r="AI111" s="59">
        <v>2.0437205411842747</v>
      </c>
      <c r="AJ111" s="59">
        <v>0.58336221809027899</v>
      </c>
      <c r="AK111" s="59">
        <v>0.49672065709355528</v>
      </c>
      <c r="AL111" s="59">
        <v>0.84192083662604955</v>
      </c>
      <c r="AM111" s="59">
        <v>8.4088863038278898</v>
      </c>
      <c r="AN111" s="59">
        <v>4.4068050381811226</v>
      </c>
      <c r="AO111" s="150">
        <v>2.460238277423128</v>
      </c>
      <c r="AP111" s="149">
        <v>5.2992559408850548</v>
      </c>
      <c r="AQ111" s="59">
        <v>5.097559179481574</v>
      </c>
      <c r="AR111" s="59">
        <v>8.175506646331014</v>
      </c>
      <c r="AS111" s="59">
        <v>3.145154816188017</v>
      </c>
      <c r="AT111" s="59">
        <v>3.6439774680244201</v>
      </c>
      <c r="AU111" s="59">
        <v>6.5908916375433781</v>
      </c>
      <c r="AV111" s="59">
        <v>8.3377612159519163</v>
      </c>
      <c r="AW111" s="59">
        <v>3.3614456870706095</v>
      </c>
      <c r="AX111" s="59">
        <v>7.0209700704897511</v>
      </c>
      <c r="AY111" s="59">
        <v>0.36271255560433252</v>
      </c>
      <c r="AZ111" s="59">
        <v>8.6042837548474136</v>
      </c>
      <c r="BA111" s="59">
        <v>10.571699113324673</v>
      </c>
      <c r="BB111" s="150">
        <v>7.9188759837816347</v>
      </c>
    </row>
    <row r="112" spans="1:54" x14ac:dyDescent="0.25">
      <c r="A112" s="496"/>
      <c r="B112" s="153" t="s">
        <v>57</v>
      </c>
      <c r="C112" s="156">
        <v>95.534228921222251</v>
      </c>
      <c r="D112" s="149">
        <f t="shared" si="13"/>
        <v>99.978822058043662</v>
      </c>
      <c r="E112" s="59">
        <f t="shared" si="14"/>
        <v>93.190771882165734</v>
      </c>
      <c r="F112" s="59">
        <f t="shared" si="15"/>
        <v>98.798408215667664</v>
      </c>
      <c r="G112" s="59">
        <f t="shared" si="16"/>
        <v>92.491539169075423</v>
      </c>
      <c r="H112" s="59">
        <f t="shared" si="17"/>
        <v>97.279283105144671</v>
      </c>
      <c r="I112" s="59">
        <f t="shared" si="18"/>
        <v>93.598919182141458</v>
      </c>
      <c r="J112" s="59">
        <f t="shared" si="19"/>
        <v>93.937577267951923</v>
      </c>
      <c r="K112" s="59">
        <f t="shared" si="20"/>
        <v>98.357954278114462</v>
      </c>
      <c r="L112" s="59">
        <f t="shared" si="21"/>
        <v>97.118514672354308</v>
      </c>
      <c r="M112" s="59">
        <f t="shared" si="22"/>
        <v>92.800278032211978</v>
      </c>
      <c r="N112" s="59">
        <f t="shared" si="23"/>
        <v>95.744643544283292</v>
      </c>
      <c r="O112" s="150">
        <f t="shared" si="24"/>
        <v>96.760703621536976</v>
      </c>
      <c r="P112" s="149">
        <v>0.55534597604293168</v>
      </c>
      <c r="Q112" s="59">
        <v>-0.29465744007473399</v>
      </c>
      <c r="R112" s="59">
        <v>3.0420204398025499</v>
      </c>
      <c r="S112" s="59">
        <v>0.13158168122016248</v>
      </c>
      <c r="T112" s="59">
        <v>0.84007485023940531</v>
      </c>
      <c r="U112" s="59">
        <v>0.49539510500570483</v>
      </c>
      <c r="V112" s="59">
        <v>1.015080090264973</v>
      </c>
      <c r="W112" s="59">
        <v>0.49975881057733773</v>
      </c>
      <c r="X112" s="59">
        <v>2.5108505221218147</v>
      </c>
      <c r="Y112" s="59">
        <v>0.44418163887397644</v>
      </c>
      <c r="Z112" s="59">
        <v>1.3595885284702736E-2</v>
      </c>
      <c r="AA112" s="59">
        <v>0.83641026606238578</v>
      </c>
      <c r="AB112" s="150">
        <v>0.92367828574855604</v>
      </c>
      <c r="AC112" s="149">
        <v>2.7578220635932471</v>
      </c>
      <c r="AD112" s="59">
        <v>2.4415390792911404</v>
      </c>
      <c r="AE112" s="59">
        <v>6.6409464133543672</v>
      </c>
      <c r="AF112" s="59">
        <v>0.68862562725266407</v>
      </c>
      <c r="AG112" s="59">
        <v>2.0489132041362859</v>
      </c>
      <c r="AH112" s="59">
        <v>2.6738580662587625</v>
      </c>
      <c r="AI112" s="59">
        <v>3.084890534870711</v>
      </c>
      <c r="AJ112" s="59">
        <v>1.0917828390792916</v>
      </c>
      <c r="AK112" s="59">
        <v>3.0379313058362172</v>
      </c>
      <c r="AL112" s="59">
        <v>1.2762611466957419</v>
      </c>
      <c r="AM112" s="59">
        <v>8.4238417776410621</v>
      </c>
      <c r="AN112" s="59">
        <v>5.2849423562291689</v>
      </c>
      <c r="AO112" s="150">
        <v>3.41007401973628</v>
      </c>
      <c r="AP112" s="149">
        <v>5.0117636834106349</v>
      </c>
      <c r="AQ112" s="59">
        <v>4.0238230249720681</v>
      </c>
      <c r="AR112" s="59">
        <v>10.088309016625344</v>
      </c>
      <c r="AS112" s="59">
        <v>2.8989902009925519</v>
      </c>
      <c r="AT112" s="59">
        <v>3.3926548313130809</v>
      </c>
      <c r="AU112" s="59">
        <v>6.6717535866381379</v>
      </c>
      <c r="AV112" s="59">
        <v>8.2082052440462938</v>
      </c>
      <c r="AW112" s="59">
        <v>3.5189843426513177</v>
      </c>
      <c r="AX112" s="59">
        <v>5.8598408589741302</v>
      </c>
      <c r="AY112" s="59">
        <v>1.5288624197592988</v>
      </c>
      <c r="AZ112" s="59">
        <v>8.6192392286605859</v>
      </c>
      <c r="BA112" s="59">
        <v>10.058512318774461</v>
      </c>
      <c r="BB112" s="150">
        <v>7.5032545268753683</v>
      </c>
    </row>
    <row r="113" spans="1:79" x14ac:dyDescent="0.25">
      <c r="A113" s="496"/>
      <c r="B113" s="153" t="s">
        <v>58</v>
      </c>
      <c r="C113" s="156">
        <v>96.050061874705634</v>
      </c>
      <c r="D113" s="149">
        <f t="shared" si="13"/>
        <v>99.826554591546653</v>
      </c>
      <c r="E113" s="59">
        <f t="shared" si="14"/>
        <v>93.922872292413231</v>
      </c>
      <c r="F113" s="59">
        <f t="shared" si="15"/>
        <v>99.167145897734841</v>
      </c>
      <c r="G113" s="59">
        <f t="shared" si="16"/>
        <v>93.16367300348756</v>
      </c>
      <c r="H113" s="59">
        <f t="shared" si="17"/>
        <v>97.834063254232674</v>
      </c>
      <c r="I113" s="59">
        <f t="shared" si="18"/>
        <v>94.464222382250725</v>
      </c>
      <c r="J113" s="59">
        <f t="shared" si="19"/>
        <v>95.56014609876469</v>
      </c>
      <c r="K113" s="59">
        <f t="shared" si="20"/>
        <v>98.791370601149751</v>
      </c>
      <c r="L113" s="59">
        <f t="shared" si="21"/>
        <v>97.204705628921388</v>
      </c>
      <c r="M113" s="59">
        <f t="shared" si="22"/>
        <v>92.800278032211978</v>
      </c>
      <c r="N113" s="59">
        <f t="shared" si="23"/>
        <v>95.767213976531281</v>
      </c>
      <c r="O113" s="150">
        <f t="shared" si="24"/>
        <v>97.066431437276464</v>
      </c>
      <c r="P113" s="149">
        <v>0.53540038354140229</v>
      </c>
      <c r="Q113" s="59">
        <v>-0.19239347537119941</v>
      </c>
      <c r="R113" s="59">
        <v>0.76133996816968397</v>
      </c>
      <c r="S113" s="59">
        <v>0.36927339551921551</v>
      </c>
      <c r="T113" s="59">
        <v>0.77041218234103237</v>
      </c>
      <c r="U113" s="59">
        <v>0.57204544368746246</v>
      </c>
      <c r="V113" s="59">
        <v>0.92881047667077365</v>
      </c>
      <c r="W113" s="59">
        <v>1.7373383378116831</v>
      </c>
      <c r="X113" s="59">
        <v>0.4250184658482517</v>
      </c>
      <c r="Y113" s="59">
        <v>0.10322396892711404</v>
      </c>
      <c r="Z113" s="59">
        <v>0</v>
      </c>
      <c r="AA113" s="59">
        <v>3.0815105317707023E-2</v>
      </c>
      <c r="AB113" s="150">
        <v>0.31133596752451531</v>
      </c>
      <c r="AC113" s="149">
        <v>3.2977677556328255</v>
      </c>
      <c r="AD113" s="59">
        <v>2.285520901655457</v>
      </c>
      <c r="AE113" s="59">
        <v>7.4787104863584561</v>
      </c>
      <c r="AF113" s="59">
        <v>1.0644180220377781</v>
      </c>
      <c r="AG113" s="59">
        <v>2.7905002503211613</v>
      </c>
      <c r="AH113" s="59">
        <v>3.25940327657732</v>
      </c>
      <c r="AI113" s="59">
        <v>4.0378896340286481</v>
      </c>
      <c r="AJ113" s="59">
        <v>2.8379251248027213</v>
      </c>
      <c r="AK113" s="59">
        <v>3.4919700426877713</v>
      </c>
      <c r="AL113" s="59">
        <v>1.366142029400975</v>
      </c>
      <c r="AM113" s="59">
        <v>8.4238417776410621</v>
      </c>
      <c r="AN113" s="59">
        <v>5.309761777663276</v>
      </c>
      <c r="AO113" s="150">
        <v>3.7368113714939755</v>
      </c>
      <c r="AP113" s="149">
        <v>5.4495728505279208</v>
      </c>
      <c r="AQ113" s="59">
        <v>1.8631143945962576</v>
      </c>
      <c r="AR113" s="59">
        <v>10.295156878341791</v>
      </c>
      <c r="AS113" s="59">
        <v>2.8210503289433699</v>
      </c>
      <c r="AT113" s="59">
        <v>6.6446901686007207</v>
      </c>
      <c r="AU113" s="59">
        <v>6.1181908597016879</v>
      </c>
      <c r="AV113" s="59">
        <v>8.1788884812806568</v>
      </c>
      <c r="AW113" s="59">
        <v>4.8332983272209953</v>
      </c>
      <c r="AX113" s="59">
        <v>6.3609360805386839</v>
      </c>
      <c r="AY113" s="59">
        <v>1.8767507199292432</v>
      </c>
      <c r="AZ113" s="59">
        <v>8.6192392286605859</v>
      </c>
      <c r="BA113" s="59">
        <v>8.8596312679149207</v>
      </c>
      <c r="BB113" s="150">
        <v>6.9819191559800959</v>
      </c>
    </row>
    <row r="114" spans="1:79" x14ac:dyDescent="0.25">
      <c r="A114" s="496"/>
      <c r="B114" s="153" t="s">
        <v>59</v>
      </c>
      <c r="C114" s="156">
        <v>96.18467601624873</v>
      </c>
      <c r="D114" s="149">
        <f t="shared" si="13"/>
        <v>99.805554185054135</v>
      </c>
      <c r="E114" s="59">
        <f t="shared" si="14"/>
        <v>94.334925303302143</v>
      </c>
      <c r="F114" s="59">
        <f t="shared" si="15"/>
        <v>99.240890996207824</v>
      </c>
      <c r="G114" s="59">
        <f t="shared" si="16"/>
        <v>93.39086257461436</v>
      </c>
      <c r="H114" s="59">
        <f t="shared" si="17"/>
        <v>98.169846181163393</v>
      </c>
      <c r="I114" s="59">
        <f t="shared" si="18"/>
        <v>95.135542354702494</v>
      </c>
      <c r="J114" s="59">
        <f t="shared" si="19"/>
        <v>95.749183628976155</v>
      </c>
      <c r="K114" s="59">
        <f t="shared" si="20"/>
        <v>98.811398776375214</v>
      </c>
      <c r="L114" s="59">
        <f t="shared" si="21"/>
        <v>97.099982667065618</v>
      </c>
      <c r="M114" s="59">
        <f t="shared" si="22"/>
        <v>92.800278032211978</v>
      </c>
      <c r="N114" s="59">
        <f t="shared" si="23"/>
        <v>96.027517050117481</v>
      </c>
      <c r="O114" s="150">
        <f t="shared" si="24"/>
        <v>96.877287075662352</v>
      </c>
      <c r="P114" s="149">
        <v>0.10765872522914288</v>
      </c>
      <c r="Q114" s="59">
        <v>-0.15792174648596474</v>
      </c>
      <c r="R114" s="59">
        <v>0.43460021158654327</v>
      </c>
      <c r="S114" s="59">
        <v>7.1255966194065448E-2</v>
      </c>
      <c r="T114" s="59">
        <v>0.24702942288183949</v>
      </c>
      <c r="U114" s="59">
        <v>0.34613526706512276</v>
      </c>
      <c r="V114" s="59">
        <v>0.71336107583229302</v>
      </c>
      <c r="W114" s="59">
        <v>0.18224720817786058</v>
      </c>
      <c r="X114" s="59">
        <v>2.4617603356312908E-2</v>
      </c>
      <c r="Y114" s="59">
        <v>-0.11756229139736511</v>
      </c>
      <c r="Z114" s="59">
        <v>0</v>
      </c>
      <c r="AA114" s="59">
        <v>0.26786316601630494</v>
      </c>
      <c r="AB114" s="150">
        <v>-0.19700995370023205</v>
      </c>
      <c r="AC114" s="149">
        <v>3.4379177346288849</v>
      </c>
      <c r="AD114" s="59">
        <v>2.2640032050263139</v>
      </c>
      <c r="AE114" s="59">
        <v>7.9502348891097174</v>
      </c>
      <c r="AF114" s="59">
        <v>1.1395740164115209</v>
      </c>
      <c r="AG114" s="59">
        <v>3.0411658683126874</v>
      </c>
      <c r="AH114" s="59">
        <v>3.6138068811299249</v>
      </c>
      <c r="AI114" s="59">
        <v>4.7772458838523804</v>
      </c>
      <c r="AJ114" s="59">
        <v>3.0413595916940834</v>
      </c>
      <c r="AK114" s="59">
        <v>3.5129511799858051</v>
      </c>
      <c r="AL114" s="59">
        <v>1.2569357666328471</v>
      </c>
      <c r="AM114" s="59">
        <v>8.4238417776410621</v>
      </c>
      <c r="AN114" s="59">
        <v>5.5960022719944007</v>
      </c>
      <c r="AO114" s="150">
        <v>3.5346690585211991</v>
      </c>
      <c r="AP114" s="149">
        <v>4.6745504699783451</v>
      </c>
      <c r="AQ114" s="59">
        <v>1.2991202205830275</v>
      </c>
      <c r="AR114" s="59">
        <v>9.9135960360128301</v>
      </c>
      <c r="AS114" s="59">
        <v>2.5190838548010452</v>
      </c>
      <c r="AT114" s="59">
        <v>4.5509671073122773</v>
      </c>
      <c r="AU114" s="59">
        <v>5.58611772815508</v>
      </c>
      <c r="AV114" s="59">
        <v>8.2419991437862912</v>
      </c>
      <c r="AW114" s="59">
        <v>4.53324913766882</v>
      </c>
      <c r="AX114" s="59">
        <v>6.4437981805815978</v>
      </c>
      <c r="AY114" s="59">
        <v>1.7586665346133901</v>
      </c>
      <c r="AZ114" s="59">
        <v>8.6192392286605859</v>
      </c>
      <c r="BA114" s="59">
        <v>8.4602344934631173</v>
      </c>
      <c r="BB114" s="150">
        <v>6.1829273576333357</v>
      </c>
    </row>
    <row r="115" spans="1:79" x14ac:dyDescent="0.25">
      <c r="A115" s="496"/>
      <c r="B115" s="153" t="s">
        <v>60</v>
      </c>
      <c r="C115" s="156">
        <v>96.346062159404269</v>
      </c>
      <c r="D115" s="149">
        <f t="shared" si="13"/>
        <v>99.391468401418862</v>
      </c>
      <c r="E115" s="59">
        <f t="shared" si="14"/>
        <v>94.791136590410431</v>
      </c>
      <c r="F115" s="59">
        <f t="shared" si="15"/>
        <v>99.439713145559523</v>
      </c>
      <c r="G115" s="59">
        <f t="shared" si="16"/>
        <v>93.804272753828698</v>
      </c>
      <c r="H115" s="59">
        <f t="shared" si="17"/>
        <v>98.451311148607971</v>
      </c>
      <c r="I115" s="59">
        <f t="shared" si="18"/>
        <v>95.483389426236386</v>
      </c>
      <c r="J115" s="59">
        <f t="shared" si="19"/>
        <v>95.823937940127365</v>
      </c>
      <c r="K115" s="59">
        <f t="shared" si="20"/>
        <v>98.76414096824486</v>
      </c>
      <c r="L115" s="59">
        <f t="shared" si="21"/>
        <v>98.669345289161285</v>
      </c>
      <c r="M115" s="59">
        <f t="shared" si="22"/>
        <v>92.800278032211978</v>
      </c>
      <c r="N115" s="59">
        <f t="shared" si="23"/>
        <v>96.242424376297748</v>
      </c>
      <c r="O115" s="150">
        <f t="shared" si="24"/>
        <v>96.810259032403607</v>
      </c>
      <c r="P115" s="149">
        <v>0.16838273305401044</v>
      </c>
      <c r="Q115" s="59">
        <v>-0.42093955232311564</v>
      </c>
      <c r="R115" s="59">
        <v>0.48754658431615816</v>
      </c>
      <c r="S115" s="59">
        <v>0.19919950159714117</v>
      </c>
      <c r="T115" s="59">
        <v>0.43870059960375529</v>
      </c>
      <c r="U115" s="59">
        <v>0.29001064738942917</v>
      </c>
      <c r="V115" s="59">
        <v>0.36060348562743738</v>
      </c>
      <c r="W115" s="59">
        <v>0.10396842781891003</v>
      </c>
      <c r="X115" s="59">
        <v>-4.3709739812325676E-2</v>
      </c>
      <c r="Y115" s="59">
        <v>1.6885735362814225</v>
      </c>
      <c r="Z115" s="59">
        <v>0</v>
      </c>
      <c r="AA115" s="59">
        <v>0.22702502990002246</v>
      </c>
      <c r="AB115" s="150">
        <v>-6.9362281797703096E-2</v>
      </c>
      <c r="AC115" s="149">
        <v>3.6057055256157531</v>
      </c>
      <c r="AD115" s="59">
        <v>1.8397175001815125</v>
      </c>
      <c r="AE115" s="59">
        <v>8.4722909085962428</v>
      </c>
      <c r="AF115" s="59">
        <v>1.3422000437335306</v>
      </c>
      <c r="AG115" s="59">
        <v>3.49729471939852</v>
      </c>
      <c r="AH115" s="59">
        <v>3.9108803503781808</v>
      </c>
      <c r="AI115" s="59">
        <v>5.1603462188270512</v>
      </c>
      <c r="AJ115" s="59">
        <v>3.1218071272700527</v>
      </c>
      <c r="AK115" s="59">
        <v>3.4634447946249156</v>
      </c>
      <c r="AL115" s="59">
        <v>2.8934844647408307</v>
      </c>
      <c r="AM115" s="59">
        <v>8.4238417776410621</v>
      </c>
      <c r="AN115" s="59">
        <v>5.8323236432088006</v>
      </c>
      <c r="AO115" s="150">
        <v>3.4630348655548375</v>
      </c>
      <c r="AP115" s="149">
        <v>4.2751218454486279</v>
      </c>
      <c r="AQ115" s="59">
        <v>0.53055547783193058</v>
      </c>
      <c r="AR115" s="59">
        <v>10.396153035226154</v>
      </c>
      <c r="AS115" s="59">
        <v>2.4480599237414982</v>
      </c>
      <c r="AT115" s="59">
        <v>4.0029980987865583</v>
      </c>
      <c r="AU115" s="59">
        <v>5.4474099144498673</v>
      </c>
      <c r="AV115" s="59">
        <v>7.6610397257427936</v>
      </c>
      <c r="AW115" s="59">
        <v>4.1603885751229743</v>
      </c>
      <c r="AX115" s="59">
        <v>6.3551995289388579</v>
      </c>
      <c r="AY115" s="59">
        <v>1.9171670698976981</v>
      </c>
      <c r="AZ115" s="59">
        <v>8.6192392286605859</v>
      </c>
      <c r="BA115" s="59">
        <v>8.3601721051763196</v>
      </c>
      <c r="BB115" s="150">
        <v>5.3777854383360575</v>
      </c>
    </row>
    <row r="116" spans="1:79" x14ac:dyDescent="0.25">
      <c r="A116" s="496"/>
      <c r="B116" s="153" t="s">
        <v>61</v>
      </c>
      <c r="C116" s="156">
        <v>96.264327200114522</v>
      </c>
      <c r="D116" s="149">
        <f t="shared" si="13"/>
        <v>99.253585380306049</v>
      </c>
      <c r="E116" s="59">
        <f t="shared" si="14"/>
        <v>95.202701935633613</v>
      </c>
      <c r="F116" s="59">
        <f t="shared" si="15"/>
        <v>99.601160873886442</v>
      </c>
      <c r="G116" s="59">
        <f t="shared" si="16"/>
        <v>93.538296281579136</v>
      </c>
      <c r="H116" s="59">
        <f t="shared" si="17"/>
        <v>98.475933348490159</v>
      </c>
      <c r="I116" s="59">
        <f t="shared" si="18"/>
        <v>95.665887511028842</v>
      </c>
      <c r="J116" s="59">
        <f t="shared" si="19"/>
        <v>95.781305223508269</v>
      </c>
      <c r="K116" s="59">
        <f t="shared" si="20"/>
        <v>98.828973526221674</v>
      </c>
      <c r="L116" s="59">
        <f t="shared" si="21"/>
        <v>98.52057626197778</v>
      </c>
      <c r="M116" s="59">
        <f t="shared" si="22"/>
        <v>92.800278032211978</v>
      </c>
      <c r="N116" s="59">
        <f t="shared" si="23"/>
        <v>96.1436130877279</v>
      </c>
      <c r="O116" s="150">
        <f t="shared" si="24"/>
        <v>97.021313068387542</v>
      </c>
      <c r="P116" s="149">
        <v>-7.9080979398061663E-2</v>
      </c>
      <c r="Q116" s="59">
        <v>-0.12331064527819317</v>
      </c>
      <c r="R116" s="59">
        <v>0.43346334248794266</v>
      </c>
      <c r="S116" s="59">
        <v>0.1622516690388284</v>
      </c>
      <c r="T116" s="59">
        <v>-0.28285625511049373</v>
      </c>
      <c r="U116" s="59">
        <v>2.3420434888694247E-2</v>
      </c>
      <c r="V116" s="59">
        <v>0.18580122419857045</v>
      </c>
      <c r="W116" s="59">
        <v>-4.6727058790364859E-2</v>
      </c>
      <c r="X116" s="59">
        <v>7.2097177624636508E-2</v>
      </c>
      <c r="Y116" s="59">
        <v>-0.15065660565491107</v>
      </c>
      <c r="Z116" s="59">
        <v>0</v>
      </c>
      <c r="AA116" s="59">
        <v>-0.10061715327151302</v>
      </c>
      <c r="AB116" s="150">
        <v>0.22448791502435553</v>
      </c>
      <c r="AC116" s="149">
        <v>3.5208707565989097</v>
      </c>
      <c r="AD116" s="59">
        <v>1.6984380911532662</v>
      </c>
      <c r="AE116" s="59">
        <v>8.943257261155658</v>
      </c>
      <c r="AF116" s="59">
        <v>1.5067366002374909</v>
      </c>
      <c r="AG116" s="59">
        <v>3.2038342561520201</v>
      </c>
      <c r="AH116" s="59">
        <v>3.9368679622857723</v>
      </c>
      <c r="AI116" s="59">
        <v>5.3613399403148563</v>
      </c>
      <c r="AJ116" s="59">
        <v>3.0759275394028558</v>
      </c>
      <c r="AK116" s="59">
        <v>3.5313621552921592</v>
      </c>
      <c r="AL116" s="59">
        <v>2.7383464779377316</v>
      </c>
      <c r="AM116" s="59">
        <v>8.4238417776410621</v>
      </c>
      <c r="AN116" s="59">
        <v>5.72366648562683</v>
      </c>
      <c r="AO116" s="150">
        <v>3.688592480024329</v>
      </c>
      <c r="AP116" s="149">
        <v>3.6715898237169813</v>
      </c>
      <c r="AQ116" s="59">
        <v>-1.1136860063578249</v>
      </c>
      <c r="AR116" s="59">
        <v>11.221990303855229</v>
      </c>
      <c r="AS116" s="59">
        <v>2.3875717806541501</v>
      </c>
      <c r="AT116" s="59">
        <v>3.0377607691607613</v>
      </c>
      <c r="AU116" s="59">
        <v>5.0286361507248856</v>
      </c>
      <c r="AV116" s="59">
        <v>7.3244770542115649</v>
      </c>
      <c r="AW116" s="59">
        <v>3.9949336763874852</v>
      </c>
      <c r="AX116" s="59">
        <v>6.0933172624466527</v>
      </c>
      <c r="AY116" s="59">
        <v>2.6709014926861054</v>
      </c>
      <c r="AZ116" s="59">
        <v>8.6192392286605859</v>
      </c>
      <c r="BA116" s="59">
        <v>8.0428560169123937</v>
      </c>
      <c r="BB116" s="150">
        <v>5.0931436067973186</v>
      </c>
    </row>
    <row r="117" spans="1:79" x14ac:dyDescent="0.25">
      <c r="A117" s="496"/>
      <c r="B117" s="153" t="s">
        <v>62</v>
      </c>
      <c r="C117" s="156">
        <v>96.407091787401029</v>
      </c>
      <c r="D117" s="149">
        <f t="shared" si="13"/>
        <v>99.313552574644703</v>
      </c>
      <c r="E117" s="59">
        <f t="shared" si="14"/>
        <v>95.536215430046482</v>
      </c>
      <c r="F117" s="59">
        <f t="shared" si="15"/>
        <v>99.596150413759176</v>
      </c>
      <c r="G117" s="59">
        <f t="shared" si="16"/>
        <v>94.077204652565428</v>
      </c>
      <c r="H117" s="59">
        <f t="shared" si="17"/>
        <v>98.484293150748513</v>
      </c>
      <c r="I117" s="59">
        <f t="shared" si="18"/>
        <v>95.821356046931669</v>
      </c>
      <c r="J117" s="59">
        <f t="shared" si="19"/>
        <v>95.704105530350262</v>
      </c>
      <c r="K117" s="59">
        <f t="shared" si="20"/>
        <v>98.74057437812003</v>
      </c>
      <c r="L117" s="59">
        <f t="shared" si="21"/>
        <v>98.572601440304894</v>
      </c>
      <c r="M117" s="59">
        <f t="shared" si="22"/>
        <v>92.89243136872625</v>
      </c>
      <c r="N117" s="59">
        <f t="shared" si="23"/>
        <v>96.020952903192438</v>
      </c>
      <c r="O117" s="150">
        <f t="shared" si="24"/>
        <v>97.167478503987141</v>
      </c>
      <c r="P117" s="149">
        <v>0.15691040155901803</v>
      </c>
      <c r="Q117" s="59">
        <v>0.15383298442911306</v>
      </c>
      <c r="R117" s="59">
        <v>0.35635925404413327</v>
      </c>
      <c r="S117" s="59">
        <v>-5.9688214683913865E-3</v>
      </c>
      <c r="T117" s="59">
        <v>0.57064175920788129</v>
      </c>
      <c r="U117" s="59">
        <v>7.2778405345681214E-3</v>
      </c>
      <c r="V117" s="59">
        <v>0.16297296338826492</v>
      </c>
      <c r="W117" s="59">
        <v>-9.2230040846948941E-2</v>
      </c>
      <c r="X117" s="59">
        <v>-9.624174050142649E-2</v>
      </c>
      <c r="Y117" s="59">
        <v>5.8390497161215159E-2</v>
      </c>
      <c r="Z117" s="59">
        <v>9.969257705077722E-2</v>
      </c>
      <c r="AA117" s="59">
        <v>-0.13521385884837631</v>
      </c>
      <c r="AB117" s="150">
        <v>0.15004706371624524</v>
      </c>
      <c r="AC117" s="149">
        <v>3.6691755247709654</v>
      </c>
      <c r="AD117" s="59">
        <v>1.7598824206208776</v>
      </c>
      <c r="AE117" s="59">
        <v>9.3249065807984355</v>
      </c>
      <c r="AF117" s="59">
        <v>1.5016302796693268</v>
      </c>
      <c r="AG117" s="59">
        <v>3.7984293301428744</v>
      </c>
      <c r="AH117" s="59">
        <v>3.9456913532806297</v>
      </c>
      <c r="AI117" s="59">
        <v>5.5325647487335639</v>
      </c>
      <c r="AJ117" s="59">
        <v>2.9928483836171704</v>
      </c>
      <c r="AK117" s="59">
        <v>3.4387568808490112</v>
      </c>
      <c r="AL117" s="59">
        <v>2.792598909250497</v>
      </c>
      <c r="AM117" s="59">
        <v>8.5315097608559025</v>
      </c>
      <c r="AN117" s="59">
        <v>5.5887840527286787</v>
      </c>
      <c r="AO117" s="150">
        <v>3.8448023663600126</v>
      </c>
      <c r="AP117" s="149">
        <v>4.1206891911931569</v>
      </c>
      <c r="AQ117" s="59">
        <v>-0.15128471506218383</v>
      </c>
      <c r="AR117" s="59">
        <v>11.313859485265548</v>
      </c>
      <c r="AS117" s="59">
        <v>2.1521898603497838</v>
      </c>
      <c r="AT117" s="59">
        <v>4.84190018402699</v>
      </c>
      <c r="AU117" s="59">
        <v>4.7255224495000867</v>
      </c>
      <c r="AV117" s="59">
        <v>6.7265663722045517</v>
      </c>
      <c r="AW117" s="59">
        <v>3.8148606262462934</v>
      </c>
      <c r="AX117" s="59">
        <v>6.2266713863853482</v>
      </c>
      <c r="AY117" s="59">
        <v>2.7283888904174853</v>
      </c>
      <c r="AZ117" s="59">
        <v>8.5315097608559025</v>
      </c>
      <c r="BA117" s="59">
        <v>7.1003752943008811</v>
      </c>
      <c r="BB117" s="150">
        <v>5.0151949099414601</v>
      </c>
    </row>
    <row r="118" spans="1:79" x14ac:dyDescent="0.25">
      <c r="A118" s="496"/>
      <c r="B118" s="153" t="s">
        <v>63</v>
      </c>
      <c r="C118" s="156">
        <v>96.418543913431449</v>
      </c>
      <c r="D118" s="149">
        <f t="shared" si="13"/>
        <v>98.613362706305139</v>
      </c>
      <c r="E118" s="59">
        <f t="shared" si="14"/>
        <v>96.122624857143578</v>
      </c>
      <c r="F118" s="59">
        <f t="shared" si="15"/>
        <v>99.721020448672036</v>
      </c>
      <c r="G118" s="59">
        <f t="shared" si="16"/>
        <v>94.343755433285551</v>
      </c>
      <c r="H118" s="59">
        <f t="shared" si="17"/>
        <v>98.605904020172417</v>
      </c>
      <c r="I118" s="59">
        <f t="shared" si="18"/>
        <v>95.884508506738911</v>
      </c>
      <c r="J118" s="59">
        <f t="shared" si="19"/>
        <v>95.864801451409718</v>
      </c>
      <c r="K118" s="59">
        <f t="shared" si="20"/>
        <v>98.855500765512602</v>
      </c>
      <c r="L118" s="59">
        <f t="shared" si="21"/>
        <v>98.241275576147189</v>
      </c>
      <c r="M118" s="59">
        <f t="shared" si="22"/>
        <v>92.89243136872625</v>
      </c>
      <c r="N118" s="59">
        <f t="shared" si="23"/>
        <v>96.294640076903534</v>
      </c>
      <c r="O118" s="150">
        <f t="shared" si="24"/>
        <v>97.324159399758784</v>
      </c>
      <c r="P118" s="149">
        <v>4.4268994807450737E-2</v>
      </c>
      <c r="Q118" s="59">
        <v>-0.52602880511794559</v>
      </c>
      <c r="R118" s="59">
        <v>0.62099714023092678</v>
      </c>
      <c r="S118" s="59">
        <v>0.12221695915996317</v>
      </c>
      <c r="T118" s="59">
        <v>0.30379325553991343</v>
      </c>
      <c r="U118" s="59">
        <v>0.12280357088928405</v>
      </c>
      <c r="V118" s="59">
        <v>6.8735070009784877E-2</v>
      </c>
      <c r="W118" s="59">
        <v>0.15971097065585332</v>
      </c>
      <c r="X118" s="59">
        <v>0.12996920686084992</v>
      </c>
      <c r="Y118" s="59">
        <v>-0.35621170274819114</v>
      </c>
      <c r="Z118" s="59">
        <v>0</v>
      </c>
      <c r="AA118" s="59">
        <v>0.28313357848635773</v>
      </c>
      <c r="AB118" s="150">
        <v>0.16054829249200517</v>
      </c>
      <c r="AC118" s="149">
        <v>3.681054449669642</v>
      </c>
      <c r="AD118" s="59">
        <v>1.0424452045793902</v>
      </c>
      <c r="AE118" s="59">
        <v>9.9959521685570358</v>
      </c>
      <c r="AF118" s="59">
        <v>1.6288893360091647</v>
      </c>
      <c r="AG118" s="59">
        <v>4.0925234465406852</v>
      </c>
      <c r="AH118" s="59">
        <v>4.0740460938583158</v>
      </c>
      <c r="AI118" s="59">
        <v>5.6021175220253907</v>
      </c>
      <c r="AJ118" s="59">
        <v>3.1657827686346764</v>
      </c>
      <c r="AK118" s="59">
        <v>3.5591515890990397</v>
      </c>
      <c r="AL118" s="59">
        <v>2.4470886339307407</v>
      </c>
      <c r="AM118" s="59">
        <v>8.5315097608559025</v>
      </c>
      <c r="AN118" s="59">
        <v>5.8897422812115625</v>
      </c>
      <c r="AO118" s="150">
        <v>4.0122503325571062</v>
      </c>
      <c r="AP118" s="149">
        <v>4.1073254364309761</v>
      </c>
      <c r="AQ118" s="59">
        <v>0.71408522448596179</v>
      </c>
      <c r="AR118" s="59">
        <v>11.427396116739505</v>
      </c>
      <c r="AS118" s="59">
        <v>2.1650128113282552</v>
      </c>
      <c r="AT118" s="59">
        <v>4.8291275128174522</v>
      </c>
      <c r="AU118" s="59">
        <v>4.5604446046845641</v>
      </c>
      <c r="AV118" s="59">
        <v>5.872822639000943</v>
      </c>
      <c r="AW118" s="59">
        <v>3.7762816116870623</v>
      </c>
      <c r="AX118" s="59">
        <v>3.4611670552319533</v>
      </c>
      <c r="AY118" s="59">
        <v>3.0049250388815447</v>
      </c>
      <c r="AZ118" s="59">
        <v>8.5315097608559025</v>
      </c>
      <c r="BA118" s="59">
        <v>6.7770616969483637</v>
      </c>
      <c r="BB118" s="150">
        <v>4.7833478047283675</v>
      </c>
    </row>
    <row r="119" spans="1:79" x14ac:dyDescent="0.25">
      <c r="A119" s="496"/>
      <c r="B119" s="153" t="s">
        <v>64</v>
      </c>
      <c r="C119" s="156">
        <v>96.399925393972993</v>
      </c>
      <c r="D119" s="149">
        <f t="shared" si="13"/>
        <v>98.227523588344397</v>
      </c>
      <c r="E119" s="59">
        <f t="shared" si="14"/>
        <v>96.110846965038462</v>
      </c>
      <c r="F119" s="59">
        <f t="shared" si="15"/>
        <v>99.691863379385623</v>
      </c>
      <c r="G119" s="59">
        <f t="shared" si="16"/>
        <v>94.555280595357161</v>
      </c>
      <c r="H119" s="59">
        <f t="shared" si="17"/>
        <v>98.478137153709284</v>
      </c>
      <c r="I119" s="59">
        <f t="shared" si="18"/>
        <v>95.976731985067502</v>
      </c>
      <c r="J119" s="59">
        <f t="shared" si="19"/>
        <v>95.92984907939892</v>
      </c>
      <c r="K119" s="59">
        <f t="shared" si="20"/>
        <v>98.792720716725256</v>
      </c>
      <c r="L119" s="59">
        <f t="shared" si="21"/>
        <v>98.318729356172881</v>
      </c>
      <c r="M119" s="59">
        <f t="shared" si="22"/>
        <v>92.89243136872625</v>
      </c>
      <c r="N119" s="59">
        <f t="shared" si="23"/>
        <v>96.119480144629549</v>
      </c>
      <c r="O119" s="150">
        <f t="shared" si="24"/>
        <v>97.50082121254556</v>
      </c>
      <c r="P119" s="149">
        <v>-8.7817245446005269E-4</v>
      </c>
      <c r="Q119" s="59">
        <v>-0.30581336770137957</v>
      </c>
      <c r="R119" s="59">
        <v>-2.4088818383607997E-2</v>
      </c>
      <c r="S119" s="59">
        <v>-3.0990374887152353E-2</v>
      </c>
      <c r="T119" s="59">
        <v>0.22668260009086227</v>
      </c>
      <c r="U119" s="59">
        <v>-0.12933207700288885</v>
      </c>
      <c r="V119" s="59">
        <v>9.8734662102784754E-2</v>
      </c>
      <c r="W119" s="59">
        <v>7.8632041652796372E-2</v>
      </c>
      <c r="X119" s="59">
        <v>-6.9745885067344249E-2</v>
      </c>
      <c r="Y119" s="59">
        <v>0.10692606454544309</v>
      </c>
      <c r="Z119" s="59">
        <v>0</v>
      </c>
      <c r="AA119" s="59">
        <v>-0.17670841096042728</v>
      </c>
      <c r="AB119" s="150">
        <v>0.18272774975418243</v>
      </c>
      <c r="AC119" s="149">
        <v>3.6617443473773181</v>
      </c>
      <c r="AD119" s="59">
        <v>0.64710194820507028</v>
      </c>
      <c r="AE119" s="59">
        <v>9.982474379549874</v>
      </c>
      <c r="AF119" s="59">
        <v>1.5991744318240595</v>
      </c>
      <c r="AG119" s="59">
        <v>4.325906014272376</v>
      </c>
      <c r="AH119" s="59">
        <v>3.9391939784430607</v>
      </c>
      <c r="AI119" s="59">
        <v>5.7036875748777014</v>
      </c>
      <c r="AJ119" s="59">
        <v>3.235784368357923</v>
      </c>
      <c r="AK119" s="59">
        <v>3.4933843982113872</v>
      </c>
      <c r="AL119" s="59">
        <v>2.5278582923130393</v>
      </c>
      <c r="AM119" s="59">
        <v>8.5315097608559025</v>
      </c>
      <c r="AN119" s="59">
        <v>5.6971288598240637</v>
      </c>
      <c r="AO119" s="150">
        <v>4.2010522991921766</v>
      </c>
      <c r="AP119" s="149">
        <v>4.1765352551441444</v>
      </c>
      <c r="AQ119" s="59">
        <v>1.4814830082306343</v>
      </c>
      <c r="AR119" s="59">
        <v>11.057151799963069</v>
      </c>
      <c r="AS119" s="59">
        <v>1.8609411066834187</v>
      </c>
      <c r="AT119" s="59">
        <v>4.7607007014703928</v>
      </c>
      <c r="AU119" s="59">
        <v>4.3641285853706027</v>
      </c>
      <c r="AV119" s="59">
        <v>5.8810451367454641</v>
      </c>
      <c r="AW119" s="59">
        <v>3.6005508649071931</v>
      </c>
      <c r="AX119" s="59">
        <v>3.707444018269396</v>
      </c>
      <c r="AY119" s="59">
        <v>3.1383010539312881</v>
      </c>
      <c r="AZ119" s="59">
        <v>8.5315097608559025</v>
      </c>
      <c r="BA119" s="59">
        <v>6.6219818280496572</v>
      </c>
      <c r="BB119" s="150">
        <v>4.7598033552719503</v>
      </c>
    </row>
    <row r="120" spans="1:79" x14ac:dyDescent="0.25">
      <c r="A120" s="496"/>
      <c r="B120" s="153" t="s">
        <v>65</v>
      </c>
      <c r="C120" s="156">
        <v>96.604899584461194</v>
      </c>
      <c r="D120" s="149">
        <f t="shared" si="13"/>
        <v>98.041158313199233</v>
      </c>
      <c r="E120" s="59">
        <f t="shared" si="14"/>
        <v>96.407359896269682</v>
      </c>
      <c r="F120" s="59">
        <f t="shared" si="15"/>
        <v>99.824193691798556</v>
      </c>
      <c r="G120" s="59">
        <f t="shared" si="16"/>
        <v>95.173234256097317</v>
      </c>
      <c r="H120" s="59">
        <f t="shared" si="17"/>
        <v>98.36487026263373</v>
      </c>
      <c r="I120" s="59">
        <f t="shared" si="18"/>
        <v>96.057686180671638</v>
      </c>
      <c r="J120" s="59">
        <f t="shared" si="19"/>
        <v>96.114441184267449</v>
      </c>
      <c r="K120" s="59">
        <f t="shared" si="20"/>
        <v>98.873725704127423</v>
      </c>
      <c r="L120" s="59">
        <f t="shared" si="21"/>
        <v>98.82102455826913</v>
      </c>
      <c r="M120" s="59">
        <f t="shared" si="22"/>
        <v>92.89243136872625</v>
      </c>
      <c r="N120" s="59">
        <f t="shared" si="23"/>
        <v>96.17218418717718</v>
      </c>
      <c r="O120" s="150">
        <f t="shared" si="24"/>
        <v>97.811258274348262</v>
      </c>
      <c r="P120" s="149">
        <v>0.20174396095070976</v>
      </c>
      <c r="Q120" s="59">
        <v>-0.19764024341026645</v>
      </c>
      <c r="R120" s="59">
        <v>0.32033667496425389</v>
      </c>
      <c r="S120" s="59">
        <v>0.12772123171457642</v>
      </c>
      <c r="T120" s="59">
        <v>0.65156712651633431</v>
      </c>
      <c r="U120" s="59">
        <v>-0.11878127689182305</v>
      </c>
      <c r="V120" s="59">
        <v>7.4828219685822664E-2</v>
      </c>
      <c r="W120" s="59">
        <v>0.19693701479863862</v>
      </c>
      <c r="X120" s="59">
        <v>7.4428270878530822E-2</v>
      </c>
      <c r="Y120" s="59">
        <v>0.52894691315797104</v>
      </c>
      <c r="Z120" s="59">
        <v>0</v>
      </c>
      <c r="AA120" s="59">
        <v>5.5341426564949489E-2</v>
      </c>
      <c r="AB120" s="150">
        <v>0.31397557122647068</v>
      </c>
      <c r="AC120" s="149">
        <v>3.8743733402427285</v>
      </c>
      <c r="AD120" s="59">
        <v>0.45614605150804782</v>
      </c>
      <c r="AE120" s="59">
        <v>10.321782864410125</v>
      </c>
      <c r="AF120" s="59">
        <v>1.734036496166218</v>
      </c>
      <c r="AG120" s="59">
        <v>5.0077143186381896</v>
      </c>
      <c r="AH120" s="59">
        <v>3.8196459274430534</v>
      </c>
      <c r="AI120" s="59">
        <v>5.7928462368057279</v>
      </c>
      <c r="AJ120" s="59">
        <v>3.4344348501129338</v>
      </c>
      <c r="AK120" s="59">
        <v>3.57824368985316</v>
      </c>
      <c r="AL120" s="59">
        <v>3.0516572840073701</v>
      </c>
      <c r="AM120" s="59">
        <v>8.5315097608559025</v>
      </c>
      <c r="AN120" s="59">
        <v>5.7550844997027912</v>
      </c>
      <c r="AO120" s="150">
        <v>4.5328225151783075</v>
      </c>
      <c r="AP120" s="149">
        <v>4.2075251946197429</v>
      </c>
      <c r="AQ120" s="59">
        <v>0.89666232810619817</v>
      </c>
      <c r="AR120" s="59">
        <v>10.693854872938523</v>
      </c>
      <c r="AS120" s="59">
        <v>1.801365151929547</v>
      </c>
      <c r="AT120" s="59">
        <v>5.3036526513232385</v>
      </c>
      <c r="AU120" s="59">
        <v>4.1077668404798109</v>
      </c>
      <c r="AV120" s="59">
        <v>5.8634402610985603</v>
      </c>
      <c r="AW120" s="59">
        <v>3.7188532597177724</v>
      </c>
      <c r="AX120" s="59">
        <v>3.8172046263718689</v>
      </c>
      <c r="AY120" s="59">
        <v>3.4237508796871055</v>
      </c>
      <c r="AZ120" s="59">
        <v>8.5315097608559025</v>
      </c>
      <c r="BA120" s="59">
        <v>6.5300026652608301</v>
      </c>
      <c r="BB120" s="150">
        <v>4.8441390271511873</v>
      </c>
    </row>
    <row r="121" spans="1:79" x14ac:dyDescent="0.25">
      <c r="A121" s="497"/>
      <c r="B121" s="154" t="s">
        <v>66</v>
      </c>
      <c r="C121" s="156">
        <v>97.080353675569725</v>
      </c>
      <c r="D121" s="149">
        <f t="shared" si="13"/>
        <v>98.309138153925574</v>
      </c>
      <c r="E121" s="59">
        <f t="shared" si="14"/>
        <v>96.466709512271876</v>
      </c>
      <c r="F121" s="59">
        <f t="shared" si="15"/>
        <v>99.779471327666172</v>
      </c>
      <c r="G121" s="59">
        <f t="shared" si="16"/>
        <v>95.161374827431558</v>
      </c>
      <c r="H121" s="59">
        <f t="shared" si="17"/>
        <v>98.657503623157297</v>
      </c>
      <c r="I121" s="59">
        <f t="shared" si="18"/>
        <v>96.22376166200776</v>
      </c>
      <c r="J121" s="59">
        <f t="shared" si="19"/>
        <v>97.298727665332791</v>
      </c>
      <c r="K121" s="59">
        <f t="shared" si="20"/>
        <v>100.62670045597061</v>
      </c>
      <c r="L121" s="59">
        <f t="shared" si="21"/>
        <v>101.77434711723507</v>
      </c>
      <c r="M121" s="59">
        <f t="shared" si="22"/>
        <v>92.89243136872625</v>
      </c>
      <c r="N121" s="59">
        <f t="shared" si="23"/>
        <v>96.373905318588072</v>
      </c>
      <c r="O121" s="150">
        <f t="shared" si="24"/>
        <v>97.81107515220215</v>
      </c>
      <c r="P121" s="149">
        <v>0.47137439345949883</v>
      </c>
      <c r="Q121" s="59">
        <v>0.26397405449764921</v>
      </c>
      <c r="R121" s="59">
        <v>5.515406795436515E-2</v>
      </c>
      <c r="S121" s="59">
        <v>-4.8228233586527933E-2</v>
      </c>
      <c r="T121" s="59">
        <v>-1.5338151309160847E-2</v>
      </c>
      <c r="U121" s="59">
        <v>0.30297155770304401</v>
      </c>
      <c r="V121" s="59">
        <v>0.17499424358681626</v>
      </c>
      <c r="W121" s="59">
        <v>1.2338007336414287</v>
      </c>
      <c r="X121" s="59">
        <v>1.7366661851738898</v>
      </c>
      <c r="Y121" s="59">
        <v>2.9520445317628208</v>
      </c>
      <c r="Z121" s="59">
        <v>0</v>
      </c>
      <c r="AA121" s="59">
        <v>0.20370872939363202</v>
      </c>
      <c r="AB121" s="150">
        <v>-1.5070408883788786E-3</v>
      </c>
      <c r="AC121" s="149">
        <v>4.3665368776550784</v>
      </c>
      <c r="AD121" s="59">
        <v>0.73072687533784608</v>
      </c>
      <c r="AE121" s="59">
        <v>10.389698378917791</v>
      </c>
      <c r="AF121" s="59">
        <v>1.6884585009270525</v>
      </c>
      <c r="AG121" s="59">
        <v>4.9946294265774016</v>
      </c>
      <c r="AH121" s="59">
        <v>4.128507127534065</v>
      </c>
      <c r="AI121" s="59">
        <v>5.9757529729481238</v>
      </c>
      <c r="AJ121" s="59">
        <v>4.7089155770494715</v>
      </c>
      <c r="AK121" s="59">
        <v>5.4146268617780038</v>
      </c>
      <c r="AL121" s="59">
        <v>6.1314147096777631</v>
      </c>
      <c r="AM121" s="59">
        <v>8.5315097608559025</v>
      </c>
      <c r="AN121" s="59">
        <v>5.9769057620359227</v>
      </c>
      <c r="AO121" s="150">
        <v>4.5326268089259178</v>
      </c>
      <c r="AP121" s="149">
        <v>4.3665368776550784</v>
      </c>
      <c r="AQ121" s="59">
        <v>0.73072687533784608</v>
      </c>
      <c r="AR121" s="59">
        <v>10.389698378917791</v>
      </c>
      <c r="AS121" s="59">
        <v>1.6884585009270525</v>
      </c>
      <c r="AT121" s="59">
        <v>4.9946294265774016</v>
      </c>
      <c r="AU121" s="59">
        <v>4.128507127534065</v>
      </c>
      <c r="AV121" s="59">
        <v>5.9757529729481238</v>
      </c>
      <c r="AW121" s="59">
        <v>4.7089155770494715</v>
      </c>
      <c r="AX121" s="59">
        <v>5.4146268617780038</v>
      </c>
      <c r="AY121" s="59">
        <v>6.1314147096777631</v>
      </c>
      <c r="AZ121" s="59">
        <v>8.5315097608559025</v>
      </c>
      <c r="BA121" s="59">
        <v>5.9769057620359227</v>
      </c>
      <c r="BB121" s="150">
        <v>4.5326268089259178</v>
      </c>
    </row>
    <row r="122" spans="1:79" x14ac:dyDescent="0.25">
      <c r="A122" s="519">
        <v>2018</v>
      </c>
      <c r="B122" s="267" t="s">
        <v>55</v>
      </c>
      <c r="C122" s="240">
        <v>97.640203265790518</v>
      </c>
      <c r="D122" s="241">
        <f t="shared" si="13"/>
        <v>99.576394975561826</v>
      </c>
      <c r="E122" s="242">
        <f t="shared" si="14"/>
        <v>96.967293339316754</v>
      </c>
      <c r="F122" s="242">
        <f t="shared" si="15"/>
        <v>99.885548590956759</v>
      </c>
      <c r="G122" s="242">
        <f t="shared" si="16"/>
        <v>95.542440059861946</v>
      </c>
      <c r="H122" s="242">
        <f t="shared" si="17"/>
        <v>99.227878434808233</v>
      </c>
      <c r="I122" s="242">
        <f t="shared" si="18"/>
        <v>97.024962439838745</v>
      </c>
      <c r="J122" s="242">
        <f t="shared" si="19"/>
        <v>97.175508708221969</v>
      </c>
      <c r="K122" s="242">
        <f t="shared" si="20"/>
        <v>100.6297356187265</v>
      </c>
      <c r="L122" s="242">
        <f t="shared" si="21"/>
        <v>102.14744103491563</v>
      </c>
      <c r="M122" s="242">
        <f t="shared" si="22"/>
        <v>92.89243136872625</v>
      </c>
      <c r="N122" s="242">
        <f t="shared" si="23"/>
        <v>97.92869627129862</v>
      </c>
      <c r="O122" s="243">
        <f t="shared" si="24"/>
        <v>98.546117558504108</v>
      </c>
      <c r="P122" s="241">
        <v>0.57668680533626671</v>
      </c>
      <c r="Q122" s="242">
        <v>1.2890529257331846</v>
      </c>
      <c r="R122" s="242">
        <v>0.51891873328716032</v>
      </c>
      <c r="S122" s="242">
        <v>0.10631171109561417</v>
      </c>
      <c r="T122" s="242">
        <v>0.40044107509105265</v>
      </c>
      <c r="U122" s="242">
        <v>0.57813627013065594</v>
      </c>
      <c r="V122" s="242">
        <v>0.83264337622266893</v>
      </c>
      <c r="W122" s="242">
        <v>-0.12663984418648833</v>
      </c>
      <c r="X122" s="242">
        <v>3.0162598417178138E-3</v>
      </c>
      <c r="Y122" s="242">
        <v>0.36658935011469967</v>
      </c>
      <c r="Z122" s="242">
        <v>0</v>
      </c>
      <c r="AA122" s="242">
        <v>1.6132903897282249</v>
      </c>
      <c r="AB122" s="243">
        <v>0.7514920014509171</v>
      </c>
      <c r="AC122" s="241">
        <v>0.57668680533626671</v>
      </c>
      <c r="AD122" s="242">
        <v>1.2890529257331846</v>
      </c>
      <c r="AE122" s="242">
        <v>0.51891873328716032</v>
      </c>
      <c r="AF122" s="242">
        <v>0.10631171109561417</v>
      </c>
      <c r="AG122" s="242">
        <v>0.40044107509105265</v>
      </c>
      <c r="AH122" s="242">
        <v>0.57813627013065594</v>
      </c>
      <c r="AI122" s="242">
        <v>0.83264337622266893</v>
      </c>
      <c r="AJ122" s="242">
        <v>-0.12663984418648833</v>
      </c>
      <c r="AK122" s="242">
        <v>3.0162598417178138E-3</v>
      </c>
      <c r="AL122" s="242">
        <v>0.36658935011469967</v>
      </c>
      <c r="AM122" s="242">
        <v>0</v>
      </c>
      <c r="AN122" s="242">
        <v>1.6132903897282249</v>
      </c>
      <c r="AO122" s="243">
        <v>0.7514920014509171</v>
      </c>
      <c r="AP122" s="241">
        <v>3.9326763004405554</v>
      </c>
      <c r="AQ122" s="29">
        <v>0.51521416248353846</v>
      </c>
      <c r="AR122" s="29">
        <v>9.9681530354095074</v>
      </c>
      <c r="AS122" s="29">
        <v>1.8291805001018009</v>
      </c>
      <c r="AT122" s="29">
        <v>4.739606417278222</v>
      </c>
      <c r="AU122" s="29">
        <v>3.3955709487596795</v>
      </c>
      <c r="AV122" s="29">
        <v>5.9540853694861537</v>
      </c>
      <c r="AW122" s="29">
        <v>4.2071879536285914</v>
      </c>
      <c r="AX122" s="29">
        <v>4.7845562505165793</v>
      </c>
      <c r="AY122" s="29">
        <v>5.687570298504542</v>
      </c>
      <c r="AZ122" s="29">
        <v>8.5315097608559025</v>
      </c>
      <c r="BA122" s="29">
        <v>4.3559372817616948</v>
      </c>
      <c r="BB122" s="243">
        <v>4.0509819751574252</v>
      </c>
      <c r="BC122" s="101"/>
      <c r="BD122" s="101"/>
      <c r="BE122" s="101"/>
      <c r="BF122" s="101"/>
      <c r="BG122" s="101"/>
      <c r="BH122" s="101"/>
      <c r="BI122" s="101"/>
      <c r="BJ122" s="101"/>
      <c r="BK122" s="101"/>
      <c r="BL122" s="101"/>
      <c r="BM122" s="101"/>
      <c r="BN122" s="101"/>
      <c r="BO122" s="101"/>
      <c r="BP122" s="100"/>
      <c r="BQ122" s="100"/>
      <c r="BR122" s="100"/>
      <c r="BS122" s="100"/>
      <c r="BT122" s="100"/>
      <c r="BU122" s="100"/>
      <c r="BV122" s="100"/>
      <c r="BW122" s="100"/>
      <c r="BX122" s="100"/>
      <c r="BY122" s="100"/>
      <c r="BZ122" s="100"/>
      <c r="CA122" s="100"/>
    </row>
    <row r="123" spans="1:79" x14ac:dyDescent="0.25">
      <c r="A123" s="496"/>
      <c r="B123" s="153" t="s">
        <v>56</v>
      </c>
      <c r="C123" s="156">
        <v>98.384967086167364</v>
      </c>
      <c r="D123" s="149">
        <f t="shared" si="13"/>
        <v>99.470625268434958</v>
      </c>
      <c r="E123" s="59">
        <f t="shared" si="14"/>
        <v>97.99255019480438</v>
      </c>
      <c r="F123" s="59">
        <f t="shared" si="15"/>
        <v>99.778994521976088</v>
      </c>
      <c r="G123" s="59">
        <f t="shared" si="16"/>
        <v>95.739144772185682</v>
      </c>
      <c r="H123" s="59">
        <f t="shared" si="17"/>
        <v>99.541919062716659</v>
      </c>
      <c r="I123" s="59">
        <f t="shared" si="18"/>
        <v>97.838833486849992</v>
      </c>
      <c r="J123" s="59">
        <f t="shared" si="19"/>
        <v>98.329090125895434</v>
      </c>
      <c r="K123" s="59">
        <f t="shared" si="20"/>
        <v>100.78326873639412</v>
      </c>
      <c r="L123" s="59">
        <f t="shared" si="21"/>
        <v>101.61960558784195</v>
      </c>
      <c r="M123" s="59">
        <f t="shared" si="22"/>
        <v>99.899984592586065</v>
      </c>
      <c r="N123" s="59">
        <f t="shared" si="23"/>
        <v>98.50378441453131</v>
      </c>
      <c r="O123" s="150">
        <f t="shared" si="24"/>
        <v>99.036849229234363</v>
      </c>
      <c r="P123" s="149">
        <v>0.75499552273935555</v>
      </c>
      <c r="Q123" s="59">
        <v>-0.14175042780855762</v>
      </c>
      <c r="R123" s="59">
        <v>1.0393240323323261</v>
      </c>
      <c r="S123" s="59">
        <v>-0.1054051368114063</v>
      </c>
      <c r="T123" s="59">
        <v>0.20585290697062861</v>
      </c>
      <c r="U123" s="59">
        <v>0.31461389259632988</v>
      </c>
      <c r="V123" s="59">
        <v>0.83278361009451851</v>
      </c>
      <c r="W123" s="59">
        <v>1.188287155528305</v>
      </c>
      <c r="X123" s="59">
        <v>0.15476091607497705</v>
      </c>
      <c r="Y123" s="59">
        <v>-0.52406943552739138</v>
      </c>
      <c r="Z123" s="59">
        <v>7.5437289352930206</v>
      </c>
      <c r="AA123" s="59">
        <v>0.58885192671440179</v>
      </c>
      <c r="AB123" s="150">
        <v>0.49879171347955098</v>
      </c>
      <c r="AC123" s="149">
        <v>1.3394502935988752</v>
      </c>
      <c r="AD123" s="59">
        <v>1.1814640391728544</v>
      </c>
      <c r="AE123" s="59">
        <v>1.5817277175172952</v>
      </c>
      <c r="AF123" s="59">
        <v>-4.7785950731042757E-4</v>
      </c>
      <c r="AG123" s="59">
        <v>0.60714753838085245</v>
      </c>
      <c r="AH123" s="59">
        <v>0.89645025170875292</v>
      </c>
      <c r="AI123" s="59">
        <v>1.6784542580192257</v>
      </c>
      <c r="AJ123" s="59">
        <v>1.0589680721279966</v>
      </c>
      <c r="AK123" s="59">
        <v>0.15559317727209981</v>
      </c>
      <c r="AL123" s="59">
        <v>-0.15204374557655048</v>
      </c>
      <c r="AM123" s="59">
        <v>7.5437289352930206</v>
      </c>
      <c r="AN123" s="59">
        <v>2.2100163824454295</v>
      </c>
      <c r="AO123" s="150">
        <v>1.2532058104103292</v>
      </c>
      <c r="AP123" s="149">
        <v>3.5241549727620525</v>
      </c>
      <c r="AQ123" s="59">
        <v>-0.71986010541339795</v>
      </c>
      <c r="AR123" s="59">
        <v>8.4174902180118352</v>
      </c>
      <c r="AS123" s="59">
        <v>1.1260275346543422</v>
      </c>
      <c r="AT123" s="59">
        <v>4.4026388634334204</v>
      </c>
      <c r="AU123" s="59">
        <v>2.8306073925101622</v>
      </c>
      <c r="AV123" s="59">
        <v>5.598482653482681</v>
      </c>
      <c r="AW123" s="59">
        <v>5.2791505525257483</v>
      </c>
      <c r="AX123" s="59">
        <v>5.0192311736381372</v>
      </c>
      <c r="AY123" s="59">
        <v>4.7823708487762318</v>
      </c>
      <c r="AZ123" s="59">
        <v>7.662364689239002</v>
      </c>
      <c r="BA123" s="59">
        <v>3.741855849621706</v>
      </c>
      <c r="BB123" s="150">
        <v>3.3005745175563925</v>
      </c>
      <c r="BC123" s="101"/>
      <c r="BD123" s="101"/>
      <c r="BE123" s="101"/>
      <c r="BF123" s="101"/>
      <c r="BG123" s="101"/>
      <c r="BH123" s="101"/>
      <c r="BI123" s="101"/>
      <c r="BJ123" s="101"/>
      <c r="BK123" s="101"/>
      <c r="BL123" s="101"/>
      <c r="BM123" s="101"/>
      <c r="BN123" s="101"/>
      <c r="BO123" s="101"/>
      <c r="BP123" s="100"/>
      <c r="BQ123" s="100"/>
      <c r="BR123" s="100"/>
      <c r="BS123" s="100"/>
      <c r="BT123" s="100"/>
      <c r="BU123" s="100"/>
      <c r="BV123" s="100"/>
      <c r="BW123" s="100"/>
      <c r="BX123" s="100"/>
      <c r="BY123" s="100"/>
      <c r="BZ123" s="100"/>
      <c r="CA123" s="100"/>
    </row>
    <row r="124" spans="1:79" x14ac:dyDescent="0.25">
      <c r="A124" s="496"/>
      <c r="B124" s="153" t="s">
        <v>57</v>
      </c>
      <c r="C124" s="156">
        <v>98.577946127459271</v>
      </c>
      <c r="D124" s="149">
        <f t="shared" si="13"/>
        <v>99.208845190737492</v>
      </c>
      <c r="E124" s="59">
        <f t="shared" si="14"/>
        <v>98.157148921582902</v>
      </c>
      <c r="F124" s="59">
        <f t="shared" si="15"/>
        <v>99.711091411755959</v>
      </c>
      <c r="G124" s="59">
        <f t="shared" si="16"/>
        <v>96.474800709571042</v>
      </c>
      <c r="H124" s="59">
        <f t="shared" si="17"/>
        <v>99.615940914552638</v>
      </c>
      <c r="I124" s="59">
        <f t="shared" si="18"/>
        <v>98.596135638995705</v>
      </c>
      <c r="J124" s="59">
        <f t="shared" si="19"/>
        <v>98.587382381258706</v>
      </c>
      <c r="K124" s="59">
        <f t="shared" si="20"/>
        <v>100.63971282035894</v>
      </c>
      <c r="L124" s="59">
        <f t="shared" si="21"/>
        <v>100.89551542342005</v>
      </c>
      <c r="M124" s="59">
        <f t="shared" si="22"/>
        <v>99.903688866934729</v>
      </c>
      <c r="N124" s="59">
        <f t="shared" si="23"/>
        <v>98.945302919617731</v>
      </c>
      <c r="O124" s="150">
        <f t="shared" si="24"/>
        <v>99.000962507464635</v>
      </c>
      <c r="P124" s="149">
        <v>0.175662885247719</v>
      </c>
      <c r="Q124" s="59">
        <v>-0.3722015778301157</v>
      </c>
      <c r="R124" s="59">
        <v>0.13000234329884364</v>
      </c>
      <c r="S124" s="59">
        <v>-6.9963993917903811E-2</v>
      </c>
      <c r="T124" s="59">
        <v>0.77604983011338358</v>
      </c>
      <c r="U124" s="59">
        <v>7.6064520741988065E-2</v>
      </c>
      <c r="V124" s="59">
        <v>0.77467473034831336</v>
      </c>
      <c r="W124" s="59">
        <v>0.26219126887125643</v>
      </c>
      <c r="X124" s="59">
        <v>-0.14266185354851166</v>
      </c>
      <c r="Y124" s="59">
        <v>-0.69614991141420601</v>
      </c>
      <c r="Z124" s="59">
        <v>3.9877030820310889E-3</v>
      </c>
      <c r="AA124" s="59">
        <v>0.44817156700171168</v>
      </c>
      <c r="AB124" s="150">
        <v>-3.9751904083447427E-2</v>
      </c>
      <c r="AC124" s="149">
        <v>1.5355971715287995</v>
      </c>
      <c r="AD124" s="59">
        <v>0.91518149147357353</v>
      </c>
      <c r="AE124" s="59">
        <v>1.7523552092299701</v>
      </c>
      <c r="AF124" s="59">
        <v>-6.8531046517239957E-2</v>
      </c>
      <c r="AG124" s="59">
        <v>1.3802090233787481</v>
      </c>
      <c r="AH124" s="59">
        <v>0.97147936669498425</v>
      </c>
      <c r="AI124" s="59">
        <v>2.4654762358190419</v>
      </c>
      <c r="AJ124" s="59">
        <v>1.3244312097876061</v>
      </c>
      <c r="AK124" s="59">
        <v>1.2931323723588128E-2</v>
      </c>
      <c r="AL124" s="59">
        <v>-0.86351002851699366</v>
      </c>
      <c r="AM124" s="59">
        <v>7.5477166383750509</v>
      </c>
      <c r="AN124" s="59">
        <v>2.6681471426619718</v>
      </c>
      <c r="AO124" s="150">
        <v>1.2165159757327373</v>
      </c>
      <c r="AP124" s="149">
        <v>3.1498131752977048</v>
      </c>
      <c r="AQ124" s="59">
        <v>-0.71327611145230752</v>
      </c>
      <c r="AR124" s="59">
        <v>5.3487226963562264</v>
      </c>
      <c r="AS124" s="59">
        <v>0.9161997184886308</v>
      </c>
      <c r="AT124" s="59">
        <v>4.3500107679558422</v>
      </c>
      <c r="AU124" s="59">
        <v>2.4138983705530981</v>
      </c>
      <c r="AV124" s="59">
        <v>5.3493737557635352</v>
      </c>
      <c r="AW124" s="59">
        <v>5.0299704421067783</v>
      </c>
      <c r="AX124" s="59">
        <v>2.2891131065357224</v>
      </c>
      <c r="AY124" s="59">
        <v>3.5520222149663012</v>
      </c>
      <c r="AZ124" s="59">
        <v>7.6553846215898913</v>
      </c>
      <c r="BA124" s="59">
        <v>3.3394327386279459</v>
      </c>
      <c r="BB124" s="150">
        <v>2.3210746186173536</v>
      </c>
      <c r="BC124" s="101"/>
      <c r="BD124" s="101"/>
      <c r="BE124" s="101"/>
      <c r="BF124" s="101"/>
      <c r="BG124" s="101"/>
      <c r="BH124" s="101"/>
      <c r="BI124" s="101"/>
      <c r="BJ124" s="101"/>
      <c r="BK124" s="101"/>
      <c r="BL124" s="101"/>
      <c r="BM124" s="101"/>
      <c r="BN124" s="101"/>
      <c r="BO124" s="101"/>
      <c r="BP124" s="100"/>
      <c r="BQ124" s="100"/>
      <c r="BR124" s="100"/>
      <c r="BS124" s="100"/>
      <c r="BT124" s="100"/>
      <c r="BU124" s="100"/>
      <c r="BV124" s="100"/>
      <c r="BW124" s="100"/>
      <c r="BX124" s="100"/>
      <c r="BY124" s="100"/>
      <c r="BZ124" s="100"/>
      <c r="CA124" s="100"/>
    </row>
    <row r="125" spans="1:79" x14ac:dyDescent="0.25">
      <c r="A125" s="496"/>
      <c r="B125" s="153" t="s">
        <v>58</v>
      </c>
      <c r="C125" s="156">
        <v>98.956172946144918</v>
      </c>
      <c r="D125" s="149">
        <f t="shared" si="13"/>
        <v>100.05111717108443</v>
      </c>
      <c r="E125" s="59">
        <f t="shared" si="14"/>
        <v>98.257072832024463</v>
      </c>
      <c r="F125" s="59">
        <f t="shared" si="15"/>
        <v>99.639527070727198</v>
      </c>
      <c r="G125" s="59">
        <f t="shared" si="16"/>
        <v>97.549261457277467</v>
      </c>
      <c r="H125" s="59">
        <f t="shared" si="17"/>
        <v>99.509765329918878</v>
      </c>
      <c r="I125" s="59">
        <f t="shared" si="18"/>
        <v>99.045591630953808</v>
      </c>
      <c r="J125" s="59">
        <f t="shared" si="19"/>
        <v>98.377372151876386</v>
      </c>
      <c r="K125" s="59">
        <f t="shared" si="20"/>
        <v>100.59763137857099</v>
      </c>
      <c r="L125" s="59">
        <f t="shared" si="21"/>
        <v>100.47916514188131</v>
      </c>
      <c r="M125" s="59">
        <f t="shared" si="22"/>
        <v>99.903688866934729</v>
      </c>
      <c r="N125" s="59">
        <f t="shared" si="23"/>
        <v>99.056501163840679</v>
      </c>
      <c r="O125" s="150">
        <f t="shared" si="24"/>
        <v>99.009247277896122</v>
      </c>
      <c r="P125" s="149">
        <v>0.37346492306871487</v>
      </c>
      <c r="Q125" s="59">
        <v>0.84022964355689767</v>
      </c>
      <c r="R125" s="59">
        <v>8.1809375209557417E-2</v>
      </c>
      <c r="S125" s="59">
        <v>-7.2936889331241705E-2</v>
      </c>
      <c r="T125" s="59">
        <v>1.1066152908043614</v>
      </c>
      <c r="U125" s="59">
        <v>-0.10590652198063384</v>
      </c>
      <c r="V125" s="59">
        <v>0.4497465735722273</v>
      </c>
      <c r="W125" s="59">
        <v>-0.2151730671544777</v>
      </c>
      <c r="X125" s="59">
        <v>-4.2273917927493382E-2</v>
      </c>
      <c r="Y125" s="59">
        <v>-0.43413083274636194</v>
      </c>
      <c r="Z125" s="59">
        <v>0</v>
      </c>
      <c r="AA125" s="59">
        <v>0.11484122652091576</v>
      </c>
      <c r="AB125" s="150">
        <v>4.0509268812265672E-3</v>
      </c>
      <c r="AC125" s="149">
        <v>1.9192801691402661</v>
      </c>
      <c r="AD125" s="59">
        <v>1.7719400758364652</v>
      </c>
      <c r="AE125" s="59">
        <v>1.8559390372124291</v>
      </c>
      <c r="AF125" s="59">
        <v>-0.14025355624446703</v>
      </c>
      <c r="AG125" s="59">
        <v>2.5093023657720086</v>
      </c>
      <c r="AH125" s="59">
        <v>0.86385898229998204</v>
      </c>
      <c r="AI125" s="59">
        <v>2.9325708330317863</v>
      </c>
      <c r="AJ125" s="59">
        <v>1.1085905359972383</v>
      </c>
      <c r="AK125" s="59">
        <v>-2.8888035946620372E-2</v>
      </c>
      <c r="AL125" s="59">
        <v>-1.2726016054534994</v>
      </c>
      <c r="AM125" s="59">
        <v>7.5477166383750509</v>
      </c>
      <c r="AN125" s="59">
        <v>2.783529251392912</v>
      </c>
      <c r="AO125" s="150">
        <v>1.2249861519562317</v>
      </c>
      <c r="AP125" s="149">
        <v>2.9668795912542385</v>
      </c>
      <c r="AQ125" s="59">
        <v>0.33518666184228402</v>
      </c>
      <c r="AR125" s="59">
        <v>4.6179868237849773</v>
      </c>
      <c r="AS125" s="59">
        <v>0.46355830947123117</v>
      </c>
      <c r="AT125" s="59">
        <v>4.6891790339998423</v>
      </c>
      <c r="AU125" s="59">
        <v>1.7169362553050109</v>
      </c>
      <c r="AV125" s="59">
        <v>4.856771866765385</v>
      </c>
      <c r="AW125" s="59">
        <v>2.9441939343442063</v>
      </c>
      <c r="AX125" s="59">
        <v>1.7968914760722385</v>
      </c>
      <c r="AY125" s="59">
        <v>2.9738251491185479</v>
      </c>
      <c r="AZ125" s="59">
        <v>7.6553846215898913</v>
      </c>
      <c r="BA125" s="59">
        <v>3.4314553211343601</v>
      </c>
      <c r="BB125" s="150">
        <v>2.0235596800849596</v>
      </c>
      <c r="BC125" s="101"/>
      <c r="BD125" s="101"/>
      <c r="BE125" s="101"/>
      <c r="BF125" s="101"/>
      <c r="BG125" s="101"/>
      <c r="BH125" s="101"/>
      <c r="BI125" s="101"/>
      <c r="BJ125" s="101"/>
      <c r="BK125" s="101"/>
      <c r="BL125" s="101"/>
      <c r="BM125" s="101"/>
      <c r="BN125" s="101"/>
      <c r="BO125" s="101"/>
      <c r="BP125" s="100"/>
      <c r="BQ125" s="100"/>
      <c r="BR125" s="100"/>
      <c r="BS125" s="100"/>
      <c r="BT125" s="100"/>
      <c r="BU125" s="100"/>
      <c r="BV125" s="100"/>
      <c r="BW125" s="100"/>
      <c r="BX125" s="100"/>
      <c r="BY125" s="100"/>
      <c r="BZ125" s="100"/>
      <c r="CA125" s="100"/>
    </row>
    <row r="126" spans="1:79" x14ac:dyDescent="0.25">
      <c r="A126" s="496"/>
      <c r="B126" s="153" t="s">
        <v>59</v>
      </c>
      <c r="C126" s="156">
        <v>99.240074986600007</v>
      </c>
      <c r="D126" s="149">
        <f t="shared" si="13"/>
        <v>100.74003990316275</v>
      </c>
      <c r="E126" s="59">
        <f t="shared" si="14"/>
        <v>98.864831514911799</v>
      </c>
      <c r="F126" s="59">
        <f t="shared" si="15"/>
        <v>99.636912223155107</v>
      </c>
      <c r="G126" s="59">
        <f t="shared" si="16"/>
        <v>97.859702599600226</v>
      </c>
      <c r="H126" s="59">
        <f t="shared" si="17"/>
        <v>99.752819786560636</v>
      </c>
      <c r="I126" s="59">
        <f t="shared" si="18"/>
        <v>99.20826011829827</v>
      </c>
      <c r="J126" s="59">
        <f t="shared" si="19"/>
        <v>98.657302214256319</v>
      </c>
      <c r="K126" s="59">
        <f t="shared" si="20"/>
        <v>100.44257041372192</v>
      </c>
      <c r="L126" s="59">
        <f t="shared" si="21"/>
        <v>100.69733637979002</v>
      </c>
      <c r="M126" s="59">
        <f t="shared" si="22"/>
        <v>99.903688866934729</v>
      </c>
      <c r="N126" s="59">
        <f t="shared" si="23"/>
        <v>98.854179748657572</v>
      </c>
      <c r="O126" s="150">
        <f t="shared" si="24"/>
        <v>99.483390247753533</v>
      </c>
      <c r="P126" s="149">
        <v>0.27226443107852005</v>
      </c>
      <c r="Q126" s="59">
        <v>0.61928820547630403</v>
      </c>
      <c r="R126" s="59">
        <v>0.6109730612072205</v>
      </c>
      <c r="S126" s="59">
        <v>-8.3816561329519337E-4</v>
      </c>
      <c r="T126" s="59">
        <v>0.3296023140154109</v>
      </c>
      <c r="U126" s="59">
        <v>0.2473743793821418</v>
      </c>
      <c r="V126" s="59">
        <v>0.16885602791226251</v>
      </c>
      <c r="W126" s="59">
        <v>0.27613097839802847</v>
      </c>
      <c r="X126" s="59">
        <v>-0.15818627353513651</v>
      </c>
      <c r="Y126" s="59">
        <v>0.25648399247552028</v>
      </c>
      <c r="Z126" s="59">
        <v>0</v>
      </c>
      <c r="AA126" s="59">
        <v>-0.20934622699947572</v>
      </c>
      <c r="AB126" s="150">
        <v>0.48045959472974242</v>
      </c>
      <c r="AC126" s="149">
        <v>2.2061769154499697</v>
      </c>
      <c r="AD126" s="59">
        <v>2.4727118911682977</v>
      </c>
      <c r="AE126" s="59">
        <v>2.485958124584791</v>
      </c>
      <c r="AF126" s="59">
        <v>-0.14287418305005956</v>
      </c>
      <c r="AG126" s="59">
        <v>2.8355283612304816</v>
      </c>
      <c r="AH126" s="59">
        <v>1.1102208379274727</v>
      </c>
      <c r="AI126" s="59">
        <v>3.1016231383405746</v>
      </c>
      <c r="AJ126" s="59">
        <v>1.396292203939657</v>
      </c>
      <c r="AK126" s="59">
        <v>-0.18298328516619303</v>
      </c>
      <c r="AL126" s="59">
        <v>-1.0582339930949722</v>
      </c>
      <c r="AM126" s="59">
        <v>7.5477166383750509</v>
      </c>
      <c r="AN126" s="59">
        <v>2.5735954373441063</v>
      </c>
      <c r="AO126" s="150">
        <v>1.7097400196747812</v>
      </c>
      <c r="AP126" s="149">
        <v>3.1419295974039101</v>
      </c>
      <c r="AQ126" s="59">
        <v>1.1320681622424971</v>
      </c>
      <c r="AR126" s="59">
        <v>4.802761614725509</v>
      </c>
      <c r="AS126" s="59">
        <v>0.38606345924554869</v>
      </c>
      <c r="AT126" s="59">
        <v>4.7807798951704905</v>
      </c>
      <c r="AU126" s="59">
        <v>1.6247164637921843</v>
      </c>
      <c r="AV126" s="59">
        <v>4.2926124420971288</v>
      </c>
      <c r="AW126" s="59">
        <v>3.0445091237106339</v>
      </c>
      <c r="AX126" s="59">
        <v>1.6317915520605895</v>
      </c>
      <c r="AY126" s="59">
        <v>3.4423355729370746</v>
      </c>
      <c r="AZ126" s="59">
        <v>7.6553846215898913</v>
      </c>
      <c r="BA126" s="59">
        <v>2.9428413469694137</v>
      </c>
      <c r="BB126" s="150">
        <v>2.703003349509312</v>
      </c>
      <c r="BC126" s="101"/>
      <c r="BD126" s="101"/>
      <c r="BE126" s="101"/>
      <c r="BF126" s="101"/>
      <c r="BG126" s="101"/>
      <c r="BH126" s="101"/>
      <c r="BI126" s="101"/>
      <c r="BJ126" s="101"/>
      <c r="BK126" s="101"/>
      <c r="BL126" s="101"/>
      <c r="BM126" s="101"/>
      <c r="BN126" s="101"/>
      <c r="BO126" s="101"/>
      <c r="BP126" s="100"/>
      <c r="BQ126" s="100"/>
      <c r="BR126" s="100"/>
      <c r="BS126" s="100"/>
      <c r="BT126" s="100"/>
      <c r="BU126" s="100"/>
      <c r="BV126" s="100"/>
      <c r="BW126" s="100"/>
      <c r="BX126" s="100"/>
      <c r="BY126" s="100"/>
      <c r="BZ126" s="100"/>
      <c r="CA126" s="100"/>
    </row>
    <row r="127" spans="1:79" x14ac:dyDescent="0.25">
      <c r="A127" s="496"/>
      <c r="B127" s="153" t="s">
        <v>60</v>
      </c>
      <c r="C127" s="156">
        <v>99.501980559788649</v>
      </c>
      <c r="D127" s="149">
        <f t="shared" si="13"/>
        <v>101.24783054473538</v>
      </c>
      <c r="E127" s="59">
        <f t="shared" si="14"/>
        <v>98.866059602631211</v>
      </c>
      <c r="F127" s="59">
        <f t="shared" si="15"/>
        <v>99.788335663398001</v>
      </c>
      <c r="G127" s="59">
        <f t="shared" si="16"/>
        <v>98.082175927412109</v>
      </c>
      <c r="H127" s="59">
        <f t="shared" si="17"/>
        <v>99.840373489236669</v>
      </c>
      <c r="I127" s="59">
        <f t="shared" si="18"/>
        <v>99.350027791030556</v>
      </c>
      <c r="J127" s="59">
        <f t="shared" si="19"/>
        <v>98.916359373230478</v>
      </c>
      <c r="K127" s="59">
        <f t="shared" si="20"/>
        <v>101.92617902767083</v>
      </c>
      <c r="L127" s="59">
        <f t="shared" si="21"/>
        <v>100.1891628558122</v>
      </c>
      <c r="M127" s="59">
        <f t="shared" si="22"/>
        <v>99.903688866934729</v>
      </c>
      <c r="N127" s="59">
        <f t="shared" si="23"/>
        <v>98.972638205149266</v>
      </c>
      <c r="O127" s="150">
        <f t="shared" si="24"/>
        <v>99.640694746388945</v>
      </c>
      <c r="P127" s="149">
        <v>0.23090460567301987</v>
      </c>
      <c r="Q127" s="59">
        <v>0.34746370709265711</v>
      </c>
      <c r="R127" s="59">
        <v>-2.6142684994354126E-3</v>
      </c>
      <c r="S127" s="59">
        <v>0.15195818980386713</v>
      </c>
      <c r="T127" s="59">
        <v>0.23411297327696326</v>
      </c>
      <c r="U127" s="59">
        <v>8.445995329800024E-2</v>
      </c>
      <c r="V127" s="59">
        <v>0.13886777574620995</v>
      </c>
      <c r="W127" s="59">
        <v>0.26512875998268182</v>
      </c>
      <c r="X127" s="59">
        <v>1.4707322722847278</v>
      </c>
      <c r="Y127" s="59">
        <v>-0.51655776210547699</v>
      </c>
      <c r="Z127" s="59">
        <v>0</v>
      </c>
      <c r="AA127" s="59">
        <v>0.12190625269116888</v>
      </c>
      <c r="AB127" s="150">
        <v>0.15619995090776381</v>
      </c>
      <c r="AC127" s="149">
        <v>2.4700880150979851</v>
      </c>
      <c r="AD127" s="59">
        <v>2.9892362459821538</v>
      </c>
      <c r="AE127" s="59">
        <v>2.4872311935280687</v>
      </c>
      <c r="AF127" s="59">
        <v>8.8839273388321861E-3</v>
      </c>
      <c r="AG127" s="59">
        <v>3.0693136845460889</v>
      </c>
      <c r="AH127" s="59">
        <v>1.1989659403886723</v>
      </c>
      <c r="AI127" s="59">
        <v>3.248954390292917</v>
      </c>
      <c r="AJ127" s="59">
        <v>1.6625414809756458</v>
      </c>
      <c r="AK127" s="59">
        <v>1.2913854531768139</v>
      </c>
      <c r="AL127" s="59">
        <v>-1.5575479541980053</v>
      </c>
      <c r="AM127" s="59">
        <v>7.5477166383750509</v>
      </c>
      <c r="AN127" s="59">
        <v>2.6965109258262809</v>
      </c>
      <c r="AO127" s="150">
        <v>1.8705648530493779</v>
      </c>
      <c r="AP127" s="149">
        <v>3.2202349327416258</v>
      </c>
      <c r="AQ127" s="59">
        <v>2.010500324891916</v>
      </c>
      <c r="AR127" s="59">
        <v>4.3039711655346693</v>
      </c>
      <c r="AS127" s="59">
        <v>0.33691189092349433</v>
      </c>
      <c r="AT127" s="59">
        <v>4.561146055217943</v>
      </c>
      <c r="AU127" s="59">
        <v>1.4211169431361312</v>
      </c>
      <c r="AV127" s="59">
        <v>4.0578193881040932</v>
      </c>
      <c r="AW127" s="59">
        <v>3.2254517697629144</v>
      </c>
      <c r="AX127" s="59">
        <v>3.1878450354144729</v>
      </c>
      <c r="AY127" s="59">
        <v>1.1119125547219255</v>
      </c>
      <c r="AZ127" s="59">
        <v>7.6553846215898913</v>
      </c>
      <c r="BA127" s="59">
        <v>2.8390573334476574</v>
      </c>
      <c r="BB127" s="150">
        <v>2.9284001700057036</v>
      </c>
      <c r="BC127" s="101"/>
      <c r="BD127" s="101"/>
      <c r="BE127" s="101"/>
      <c r="BF127" s="101"/>
      <c r="BG127" s="101"/>
      <c r="BH127" s="101"/>
      <c r="BI127" s="101"/>
      <c r="BJ127" s="101"/>
      <c r="BK127" s="101"/>
      <c r="BL127" s="101"/>
      <c r="BM127" s="101"/>
      <c r="BN127" s="101"/>
      <c r="BO127" s="101"/>
      <c r="BP127" s="100"/>
      <c r="BQ127" s="100"/>
      <c r="BR127" s="100"/>
      <c r="BS127" s="100"/>
      <c r="BT127" s="100"/>
      <c r="BU127" s="100"/>
      <c r="BV127" s="100"/>
      <c r="BW127" s="100"/>
      <c r="BX127" s="100"/>
      <c r="BY127" s="100"/>
      <c r="BZ127" s="100"/>
      <c r="CA127" s="100"/>
    </row>
    <row r="128" spans="1:79" x14ac:dyDescent="0.25">
      <c r="A128" s="496"/>
      <c r="B128" s="153" t="s">
        <v>61</v>
      </c>
      <c r="C128" s="156">
        <v>99.375473155277817</v>
      </c>
      <c r="D128" s="149">
        <f t="shared" si="13"/>
        <v>100.32343207161269</v>
      </c>
      <c r="E128" s="59">
        <f t="shared" si="14"/>
        <v>98.818063340230765</v>
      </c>
      <c r="F128" s="59">
        <f t="shared" si="15"/>
        <v>99.647779193723323</v>
      </c>
      <c r="G128" s="59">
        <f t="shared" si="16"/>
        <v>98.447458800890104</v>
      </c>
      <c r="H128" s="59">
        <f t="shared" si="17"/>
        <v>99.710666488307098</v>
      </c>
      <c r="I128" s="59">
        <f t="shared" si="18"/>
        <v>99.528314675975281</v>
      </c>
      <c r="J128" s="59">
        <f t="shared" si="19"/>
        <v>98.994686532679282</v>
      </c>
      <c r="K128" s="59">
        <f t="shared" si="20"/>
        <v>100.6354064169667</v>
      </c>
      <c r="L128" s="59">
        <f t="shared" si="21"/>
        <v>100.0608875236406</v>
      </c>
      <c r="M128" s="59">
        <f t="shared" si="22"/>
        <v>99.903688866934729</v>
      </c>
      <c r="N128" s="59">
        <f t="shared" si="23"/>
        <v>99.169024199829494</v>
      </c>
      <c r="O128" s="150">
        <f t="shared" si="24"/>
        <v>99.499587751997552</v>
      </c>
      <c r="P128" s="149">
        <v>-0.1190081594401886</v>
      </c>
      <c r="Q128" s="59">
        <v>-0.88021811214140733</v>
      </c>
      <c r="R128" s="59">
        <v>-5.249881252534E-2</v>
      </c>
      <c r="S128" s="59">
        <v>-0.14231571509609237</v>
      </c>
      <c r="T128" s="59">
        <v>0.36484131319017443</v>
      </c>
      <c r="U128" s="59">
        <v>-0.12720102445666548</v>
      </c>
      <c r="V128" s="59">
        <v>0.1854284365168736</v>
      </c>
      <c r="W128" s="59">
        <v>8.1744541120135253E-2</v>
      </c>
      <c r="X128" s="59">
        <v>-1.2482825617414604</v>
      </c>
      <c r="Y128" s="59">
        <v>-0.12972872997165263</v>
      </c>
      <c r="Z128" s="59">
        <v>0</v>
      </c>
      <c r="AA128" s="59">
        <v>0.20253053082218506</v>
      </c>
      <c r="AB128" s="150">
        <v>-0.14231687320980613</v>
      </c>
      <c r="AC128" s="149">
        <v>2.3429474257357299</v>
      </c>
      <c r="AD128" s="59">
        <v>2.0489386393900308</v>
      </c>
      <c r="AE128" s="59">
        <v>2.4374769698760783</v>
      </c>
      <c r="AF128" s="59">
        <v>-0.13198319472988751</v>
      </c>
      <c r="AG128" s="59">
        <v>3.4531699225842658</v>
      </c>
      <c r="AH128" s="59">
        <v>1.0674939325168531</v>
      </c>
      <c r="AI128" s="59">
        <v>3.4342380269594739</v>
      </c>
      <c r="AJ128" s="59">
        <v>1.7430432113972651</v>
      </c>
      <c r="AK128" s="59">
        <v>8.6517404989422397E-3</v>
      </c>
      <c r="AL128" s="59">
        <v>-1.6835869176549119</v>
      </c>
      <c r="AM128" s="59">
        <v>7.5477166383750509</v>
      </c>
      <c r="AN128" s="59">
        <v>2.9002859975441133</v>
      </c>
      <c r="AO128" s="150">
        <v>1.7263000096542598</v>
      </c>
      <c r="AP128" s="149">
        <v>3.1722529173963956</v>
      </c>
      <c r="AQ128" s="59">
        <v>1.141912895396344</v>
      </c>
      <c r="AR128" s="59">
        <v>3.7937977398441105</v>
      </c>
      <c r="AS128" s="59">
        <v>3.3375325651475191E-2</v>
      </c>
      <c r="AT128" s="59">
        <v>5.2612228038059534</v>
      </c>
      <c r="AU128" s="59">
        <v>1.2618306773034806</v>
      </c>
      <c r="AV128" s="59">
        <v>4.0462394685993939</v>
      </c>
      <c r="AW128" s="59">
        <v>3.3531238041171307</v>
      </c>
      <c r="AX128" s="59">
        <v>1.8059247189339409</v>
      </c>
      <c r="AY128" s="59">
        <v>1.2277179632758817</v>
      </c>
      <c r="AZ128" s="59">
        <v>7.6553846215898913</v>
      </c>
      <c r="BA128" s="59">
        <v>3.1444034801675946</v>
      </c>
      <c r="BB128" s="150">
        <v>2.5498337264754607</v>
      </c>
      <c r="BC128" s="101"/>
      <c r="BD128" s="101"/>
      <c r="BE128" s="101"/>
      <c r="BF128" s="101"/>
      <c r="BG128" s="101"/>
      <c r="BH128" s="101"/>
      <c r="BI128" s="101"/>
      <c r="BJ128" s="101"/>
      <c r="BK128" s="101"/>
      <c r="BL128" s="101"/>
      <c r="BM128" s="101"/>
      <c r="BN128" s="101"/>
      <c r="BO128" s="101"/>
      <c r="BP128" s="100"/>
      <c r="BQ128" s="100"/>
      <c r="BR128" s="100"/>
      <c r="BS128" s="100"/>
      <c r="BT128" s="100"/>
      <c r="BU128" s="100"/>
      <c r="BV128" s="100"/>
      <c r="BW128" s="100"/>
      <c r="BX128" s="100"/>
      <c r="BY128" s="100"/>
      <c r="BZ128" s="100"/>
      <c r="CA128" s="100"/>
    </row>
    <row r="129" spans="1:84" x14ac:dyDescent="0.25">
      <c r="A129" s="496"/>
      <c r="B129" s="153" t="s">
        <v>62</v>
      </c>
      <c r="C129" s="156">
        <v>99.407659591695079</v>
      </c>
      <c r="D129" s="149">
        <f t="shared" ref="D129:O129" si="25">IF($B129="Diciembre",D165/(1+AD165/100),
IF($B129="Enero",D128*(1+AD129/100),
IF($B129="Febrero",D127*(1+AD129/100),
IF($B129="Marzo",D126*(1+AD129/100),
IF($B129="Abril",D125*(1+AD129/100),
IF($B129="Mayo",D124*(1+AD129/100),
IF($B129="Junio",D123*(1+AD129/100),
IF($B129="Julio",D122*(1+AD129/100),
IF($B129="Agosto",D121*(1+AD129/100),
IF($B129="Septiembre",D120*(1+AD129/100),
IF($B129="Octubre",D119*(1+AD129/100),
IF($B129="Noviembre",D118*(1+AD129/100),"Error"))))))))))))</f>
        <v>100.09002255521175</v>
      </c>
      <c r="E129" s="59">
        <f t="shared" si="25"/>
        <v>99.342430006115038</v>
      </c>
      <c r="F129" s="59">
        <f t="shared" si="25"/>
        <v>99.797938501873531</v>
      </c>
      <c r="G129" s="59">
        <f t="shared" si="25"/>
        <v>98.690277849494933</v>
      </c>
      <c r="H129" s="59">
        <f t="shared" si="25"/>
        <v>99.830729594515148</v>
      </c>
      <c r="I129" s="59">
        <f t="shared" si="25"/>
        <v>99.668284234147862</v>
      </c>
      <c r="J129" s="59">
        <f t="shared" si="25"/>
        <v>99.051563771531605</v>
      </c>
      <c r="K129" s="59">
        <f t="shared" si="25"/>
        <v>100.33768662537479</v>
      </c>
      <c r="L129" s="59">
        <f t="shared" si="25"/>
        <v>99.660893956995636</v>
      </c>
      <c r="M129" s="59">
        <f t="shared" si="25"/>
        <v>100</v>
      </c>
      <c r="N129" s="59">
        <f t="shared" si="25"/>
        <v>99.226727774164914</v>
      </c>
      <c r="O129" s="150">
        <f t="shared" si="25"/>
        <v>99.52770901869124</v>
      </c>
      <c r="P129" s="149">
        <v>4.0855874245279825E-2</v>
      </c>
      <c r="Q129" s="59">
        <v>-0.15738823799211787</v>
      </c>
      <c r="R129" s="59">
        <v>0.54545134105408521</v>
      </c>
      <c r="S129" s="59">
        <v>0.15087723555149518</v>
      </c>
      <c r="T129" s="59">
        <v>0.24715667043071607</v>
      </c>
      <c r="U129" s="59">
        <v>0.11910974979472308</v>
      </c>
      <c r="V129" s="59">
        <v>0.14024485444824783</v>
      </c>
      <c r="W129" s="59">
        <v>6.6067201680392929E-2</v>
      </c>
      <c r="X129" s="59">
        <v>-0.31472714934480478</v>
      </c>
      <c r="Y129" s="59">
        <v>-0.46764090651016355</v>
      </c>
      <c r="Z129" s="59">
        <v>9.5704873968746135E-2</v>
      </c>
      <c r="AA129" s="59">
        <v>5.1994723125915673E-2</v>
      </c>
      <c r="AB129" s="150">
        <v>2.4907714988281655E-2</v>
      </c>
      <c r="AC129" s="149">
        <v>2.3753361383579774</v>
      </c>
      <c r="AD129" s="59">
        <v>1.811514610674122</v>
      </c>
      <c r="AE129" s="59">
        <v>2.9810496371054489</v>
      </c>
      <c r="AF129" s="59">
        <v>1.8507989631161518E-2</v>
      </c>
      <c r="AG129" s="59">
        <v>3.708335475882711</v>
      </c>
      <c r="AH129" s="59">
        <v>1.1891908149624764</v>
      </c>
      <c r="AI129" s="59">
        <v>3.5797005985270163</v>
      </c>
      <c r="AJ129" s="59">
        <v>1.8014995141846377</v>
      </c>
      <c r="AK129" s="59">
        <v>-0.28721386002543864</v>
      </c>
      <c r="AL129" s="59">
        <v>-2.0766069447784514</v>
      </c>
      <c r="AM129" s="59">
        <v>7.6513969185078592</v>
      </c>
      <c r="AN129" s="59">
        <v>2.9601606847269686</v>
      </c>
      <c r="AO129" s="150">
        <v>1.7550506052794668</v>
      </c>
      <c r="AP129" s="149">
        <v>3.0451728734446148</v>
      </c>
      <c r="AQ129" s="59">
        <v>0.7842592970193647</v>
      </c>
      <c r="AR129" s="59">
        <v>3.9782878951283616</v>
      </c>
      <c r="AS129" s="59">
        <v>0.19151753992548587</v>
      </c>
      <c r="AT129" s="59">
        <v>4.9485546062424692</v>
      </c>
      <c r="AU129" s="59">
        <v>1.3725733534902516</v>
      </c>
      <c r="AV129" s="59">
        <v>4.0178187994986221</v>
      </c>
      <c r="AW129" s="59">
        <v>3.4920841462914765</v>
      </c>
      <c r="AX129" s="59">
        <v>1.6077768638187131</v>
      </c>
      <c r="AY129" s="59">
        <v>0.62511541592858588</v>
      </c>
      <c r="AZ129" s="59">
        <v>7.6513969185078592</v>
      </c>
      <c r="BA129" s="59">
        <v>3.3391606002485981</v>
      </c>
      <c r="BB129" s="150">
        <v>2.4253568350445849</v>
      </c>
      <c r="BC129" s="101"/>
      <c r="BD129" s="101"/>
      <c r="BE129" s="101"/>
      <c r="BF129" s="101"/>
      <c r="BG129" s="101"/>
      <c r="BH129" s="101"/>
      <c r="BI129" s="101"/>
      <c r="BJ129" s="101"/>
      <c r="BK129" s="101"/>
      <c r="BL129" s="101"/>
      <c r="BM129" s="101"/>
      <c r="BN129" s="101"/>
      <c r="BO129" s="101"/>
      <c r="BP129" s="100"/>
      <c r="BQ129" s="100"/>
      <c r="BR129" s="100"/>
      <c r="BS129" s="100"/>
      <c r="BT129" s="100"/>
      <c r="BU129" s="100"/>
      <c r="BV129" s="100"/>
      <c r="BW129" s="100"/>
      <c r="BX129" s="100"/>
      <c r="BY129" s="100"/>
      <c r="BZ129" s="100"/>
      <c r="CA129" s="100"/>
    </row>
    <row r="130" spans="1:84" x14ac:dyDescent="0.25">
      <c r="A130" s="496"/>
      <c r="B130" s="153" t="s">
        <v>63</v>
      </c>
      <c r="C130" s="156">
        <v>99.541946800197607</v>
      </c>
      <c r="D130" s="149">
        <f t="shared" ref="D130:O130" si="26">IF($B130="Diciembre",D188/(1+AD188/100),
IF($B130="Enero",D129*(1+AD130/100),
IF($B130="Febrero",D128*(1+AD130/100),
IF($B130="Marzo",D127*(1+AD130/100),
IF($B130="Abril",D126*(1+AD130/100),
IF($B130="Mayo",D125*(1+AD130/100),
IF($B130="Junio",D124*(1+AD130/100),
IF($B130="Julio",D123*(1+AD130/100),
IF($B130="Agosto",D122*(1+AD130/100),
IF($B130="Septiembre",D121*(1+AD130/100),
IF($B130="Octubre",D120*(1+AD130/100),
IF($B130="Noviembre",D119*(1+AD130/100),"Error"))))))))))))</f>
        <v>100.44889489446409</v>
      </c>
      <c r="E130" s="59">
        <f t="shared" si="26"/>
        <v>99.641270129238023</v>
      </c>
      <c r="F130" s="59">
        <f t="shared" si="26"/>
        <v>99.773287680727108</v>
      </c>
      <c r="G130" s="59">
        <f t="shared" si="26"/>
        <v>98.838869777082849</v>
      </c>
      <c r="H130" s="59">
        <f t="shared" si="26"/>
        <v>99.932067564361319</v>
      </c>
      <c r="I130" s="59">
        <f t="shared" si="26"/>
        <v>99.919929370017641</v>
      </c>
      <c r="J130" s="59">
        <f t="shared" si="26"/>
        <v>98.996083736765527</v>
      </c>
      <c r="K130" s="59">
        <f t="shared" si="26"/>
        <v>100.44165857241768</v>
      </c>
      <c r="L130" s="59">
        <f t="shared" si="26"/>
        <v>99.688041267086064</v>
      </c>
      <c r="M130" s="59">
        <f t="shared" si="26"/>
        <v>100</v>
      </c>
      <c r="N130" s="59">
        <f t="shared" si="26"/>
        <v>99.288373017655772</v>
      </c>
      <c r="O130" s="150">
        <f t="shared" si="26"/>
        <v>99.794376875588242</v>
      </c>
      <c r="P130" s="149">
        <v>0.14290572745884431</v>
      </c>
      <c r="Q130" s="59">
        <v>0.43945838920652386</v>
      </c>
      <c r="R130" s="59">
        <v>0.29536299022340912</v>
      </c>
      <c r="S130" s="59">
        <v>-2.6280330836715573E-2</v>
      </c>
      <c r="T130" s="59">
        <v>0.13790080156788057</v>
      </c>
      <c r="U130" s="59">
        <v>0.10135448310833485</v>
      </c>
      <c r="V130" s="59">
        <v>0.25517158665114015</v>
      </c>
      <c r="W130" s="59">
        <v>-6.0245572524688248E-2</v>
      </c>
      <c r="X130" s="59">
        <v>0.1167417376393709</v>
      </c>
      <c r="Y130" s="59">
        <v>1.3865634882250901E-2</v>
      </c>
      <c r="Z130" s="59">
        <v>0</v>
      </c>
      <c r="AA130" s="59">
        <v>6.3170781246813329E-2</v>
      </c>
      <c r="AB130" s="150">
        <v>0.26259880341432013</v>
      </c>
      <c r="AC130" s="149">
        <v>2.5104235240323907</v>
      </c>
      <c r="AD130" s="59">
        <v>2.1765593521817275</v>
      </c>
      <c r="AE130" s="59">
        <v>3.2908353907959365</v>
      </c>
      <c r="AF130" s="59">
        <v>-6.1973137928863116E-3</v>
      </c>
      <c r="AG130" s="59">
        <v>3.8644827865509184</v>
      </c>
      <c r="AH130" s="59">
        <v>1.2919077560207399</v>
      </c>
      <c r="AI130" s="59">
        <v>3.8412213825031052</v>
      </c>
      <c r="AJ130" s="59">
        <v>1.744479205597568</v>
      </c>
      <c r="AK130" s="59">
        <v>-0.18388944754666725</v>
      </c>
      <c r="AL130" s="59">
        <v>-2.0499329243996618</v>
      </c>
      <c r="AM130" s="59">
        <v>7.6513969185078592</v>
      </c>
      <c r="AN130" s="59">
        <v>3.0241253474508549</v>
      </c>
      <c r="AO130" s="150">
        <v>2.027686251582355</v>
      </c>
      <c r="AP130" s="149">
        <v>3.1343956477342378</v>
      </c>
      <c r="AQ130" s="59">
        <v>1.7179696031572134</v>
      </c>
      <c r="AR130" s="59">
        <v>3.6611966697927993</v>
      </c>
      <c r="AS130" s="59">
        <v>4.4222454857983505E-2</v>
      </c>
      <c r="AT130" s="59">
        <v>4.7705479429901114</v>
      </c>
      <c r="AU130" s="59">
        <v>1.3464880606612082</v>
      </c>
      <c r="AV130" s="59">
        <v>4.2119299261540109</v>
      </c>
      <c r="AW130" s="59">
        <v>3.2704034650755207</v>
      </c>
      <c r="AX130" s="59">
        <v>1.594685262227149</v>
      </c>
      <c r="AY130" s="59">
        <v>0.99168327165518777</v>
      </c>
      <c r="AZ130" s="59">
        <v>7.6513969185078592</v>
      </c>
      <c r="BA130" s="59">
        <v>3.1111636967527323</v>
      </c>
      <c r="BB130" s="150">
        <v>2.5342614992581702</v>
      </c>
      <c r="BC130" s="101"/>
      <c r="BD130" s="101"/>
      <c r="BE130" s="101"/>
      <c r="BF130" s="101"/>
      <c r="BG130" s="101"/>
      <c r="BH130" s="101"/>
      <c r="BI130" s="101"/>
      <c r="BJ130" s="101"/>
      <c r="BK130" s="101"/>
      <c r="BL130" s="101"/>
      <c r="BM130" s="101"/>
      <c r="BN130" s="101"/>
      <c r="BO130" s="101"/>
      <c r="BP130" s="100"/>
      <c r="BQ130" s="100"/>
      <c r="BR130" s="100"/>
      <c r="BS130" s="100"/>
      <c r="BT130" s="100"/>
      <c r="BU130" s="100"/>
      <c r="BV130" s="100"/>
      <c r="BW130" s="100"/>
      <c r="BX130" s="100"/>
      <c r="BY130" s="100"/>
      <c r="BZ130" s="100"/>
      <c r="CA130" s="100"/>
    </row>
    <row r="131" spans="1:84" x14ac:dyDescent="0.25">
      <c r="A131" s="496"/>
      <c r="B131" s="153" t="s">
        <v>64</v>
      </c>
      <c r="C131" s="156">
        <v>99.613643107435038</v>
      </c>
      <c r="D131" s="149">
        <f t="shared" ref="D131:O132" si="27">IF($B131="Diciembre",D194/(1+AD194/100),
IF($B131="Enero",D130*(1+AD131/100),
IF($B131="Febrero",D129*(1+AD131/100),
IF($B131="Marzo",D128*(1+AD131/100),
IF($B131="Abril",D127*(1+AD131/100),
IF($B131="Mayo",D126*(1+AD131/100),
IF($B131="Junio",D125*(1+AD131/100),
IF($B131="Julio",D124*(1+AD131/100),
IF($B131="Agosto",D123*(1+AD131/100),
IF($B131="Septiembre",D122*(1+AD131/100),
IF($B131="Octubre",D121*(1+AD131/100),
IF($B131="Noviembre",D120*(1+AD131/100),"Error"))))))))))))</f>
        <v>99.911835984438738</v>
      </c>
      <c r="E131" s="59">
        <f t="shared" si="27"/>
        <v>100.23632058653692</v>
      </c>
      <c r="F131" s="59">
        <f t="shared" si="27"/>
        <v>99.842075774318658</v>
      </c>
      <c r="G131" s="59">
        <f t="shared" si="27"/>
        <v>99.353136810022434</v>
      </c>
      <c r="H131" s="59">
        <f t="shared" si="27"/>
        <v>99.857438264707397</v>
      </c>
      <c r="I131" s="59">
        <f t="shared" si="27"/>
        <v>99.914981961437306</v>
      </c>
      <c r="J131" s="59">
        <f t="shared" si="27"/>
        <v>99.396598735932358</v>
      </c>
      <c r="K131" s="59">
        <f t="shared" si="27"/>
        <v>100.16726672180963</v>
      </c>
      <c r="L131" s="59">
        <f t="shared" si="27"/>
        <v>99.443645475574442</v>
      </c>
      <c r="M131" s="59">
        <f t="shared" si="27"/>
        <v>100</v>
      </c>
      <c r="N131" s="59">
        <f>IF($B131="Diciembre",N194/(1+#REF!/100),
IF($B131="Enero",N130*(1+AN131/100),
IF($B131="Febrero",N129*(1+AN131/100),
IF($B131="Marzo",N128*(1+AN131/100),
IF($B131="Abril",N127*(1+AN131/100),
IF($B131="Mayo",N126*(1+AN131/100),
IF($B131="Junio",N125*(1+AN131/100),
IF($B131="Julio",N124*(1+AN131/100),
IF($B131="Agosto",N123*(1+AN131/100),
IF($B131="Septiembre",N122*(1+AN131/100),
IF($B131="Octubre",N121*(1+AN131/100),
IF($B131="Noviembre",N120*(1+AN131/100),"Error"))))))))))))</f>
        <v>99.364518267606599</v>
      </c>
      <c r="O131" s="150">
        <f t="shared" si="27"/>
        <v>99.620451876598963</v>
      </c>
      <c r="P131" s="149">
        <v>8.6381409447481697E-2</v>
      </c>
      <c r="Q131" s="59">
        <v>-0.46753029514532418</v>
      </c>
      <c r="R131" s="59">
        <v>0.60506438847376187</v>
      </c>
      <c r="S131" s="59">
        <v>6.906299271411355E-2</v>
      </c>
      <c r="T131" s="59">
        <v>0.53354872454434576</v>
      </c>
      <c r="U131" s="59">
        <v>-7.2327463262499656E-2</v>
      </c>
      <c r="V131" s="59">
        <v>-5.9032130791905578E-3</v>
      </c>
      <c r="W131" s="59">
        <v>0.42932782604374664</v>
      </c>
      <c r="X131" s="59">
        <v>-0.30279612046289328</v>
      </c>
      <c r="Y131" s="59">
        <v>-0.24995084722403194</v>
      </c>
      <c r="Z131" s="59">
        <v>0</v>
      </c>
      <c r="AA131" s="59">
        <v>8.067371438337155E-2</v>
      </c>
      <c r="AB131" s="150">
        <v>-0.17630422999303469</v>
      </c>
      <c r="AC131" s="149">
        <v>2.5824497497011976</v>
      </c>
      <c r="AD131" s="59">
        <v>1.6302633311704571</v>
      </c>
      <c r="AE131" s="59">
        <v>3.9076807878323061</v>
      </c>
      <c r="AF131" s="59">
        <v>6.2742812543969961E-2</v>
      </c>
      <c r="AG131" s="59">
        <v>4.4048985107585397</v>
      </c>
      <c r="AH131" s="59">
        <v>1.21626292728174</v>
      </c>
      <c r="AI131" s="59">
        <v>3.8360798161219258</v>
      </c>
      <c r="AJ131" s="59">
        <v>2.1561135699691358</v>
      </c>
      <c r="AK131" s="59">
        <v>-0.45657239289288676</v>
      </c>
      <c r="AL131" s="59">
        <v>-2.2900678881053054</v>
      </c>
      <c r="AM131" s="59">
        <v>7.6513969185078592</v>
      </c>
      <c r="AN131" s="59">
        <v>3.1031355833638763</v>
      </c>
      <c r="AO131" s="150">
        <v>1.8498689658418346</v>
      </c>
      <c r="AP131" s="149">
        <v>3.2141563627427359</v>
      </c>
      <c r="AQ131" s="59">
        <v>1.5281142379566317</v>
      </c>
      <c r="AR131" s="59">
        <v>4.3050876978135921</v>
      </c>
      <c r="AS131" s="59">
        <v>0.14364150403901299</v>
      </c>
      <c r="AT131" s="59">
        <v>5.0641501861840679</v>
      </c>
      <c r="AU131" s="59">
        <v>1.3986210068702061</v>
      </c>
      <c r="AV131" s="59">
        <v>4.109239970191318</v>
      </c>
      <c r="AW131" s="59">
        <v>3.6211416291158351</v>
      </c>
      <c r="AX131" s="59">
        <v>1.3904968573122911</v>
      </c>
      <c r="AY131" s="59">
        <v>0.63051546705852013</v>
      </c>
      <c r="AZ131" s="59">
        <v>7.6513969185078592</v>
      </c>
      <c r="BA131" s="59">
        <v>3.3737122651069447</v>
      </c>
      <c r="BB131" s="150">
        <v>2.1666789617774644</v>
      </c>
      <c r="BC131" s="101"/>
      <c r="BD131" s="101"/>
      <c r="BE131" s="101"/>
      <c r="BF131" s="101"/>
      <c r="BG131" s="101"/>
      <c r="BH131" s="101"/>
      <c r="BI131" s="101"/>
      <c r="BJ131" s="101"/>
      <c r="BK131" s="101"/>
      <c r="BL131" s="101"/>
      <c r="BM131" s="101"/>
      <c r="BN131" s="101"/>
      <c r="BO131" s="101"/>
      <c r="BP131" s="100"/>
      <c r="BQ131" s="100"/>
      <c r="BR131" s="100"/>
      <c r="BS131" s="100"/>
      <c r="BT131" s="100"/>
      <c r="BU131" s="100"/>
      <c r="BV131" s="100"/>
      <c r="BW131" s="100"/>
      <c r="BX131" s="100"/>
      <c r="BY131" s="100"/>
      <c r="BZ131" s="100"/>
      <c r="CA131" s="100"/>
    </row>
    <row r="132" spans="1:84" x14ac:dyDescent="0.25">
      <c r="A132" s="496"/>
      <c r="B132" s="153" t="s">
        <v>65</v>
      </c>
      <c r="C132" s="156">
        <v>99.700811171127228</v>
      </c>
      <c r="D132" s="149">
        <f t="shared" si="27"/>
        <v>99.773815275371661</v>
      </c>
      <c r="E132" s="59">
        <f t="shared" si="27"/>
        <v>100.47495549500374</v>
      </c>
      <c r="F132" s="59">
        <f t="shared" si="27"/>
        <v>99.986207939758941</v>
      </c>
      <c r="G132" s="59">
        <f t="shared" si="27"/>
        <v>99.470618329594828</v>
      </c>
      <c r="H132" s="59">
        <f t="shared" si="27"/>
        <v>99.922281336556111</v>
      </c>
      <c r="I132" s="59">
        <f t="shared" si="27"/>
        <v>99.71633330993005</v>
      </c>
      <c r="J132" s="59">
        <f t="shared" si="27"/>
        <v>99.608245854524696</v>
      </c>
      <c r="K132" s="59">
        <f t="shared" si="27"/>
        <v>100.16490505679836</v>
      </c>
      <c r="L132" s="59">
        <f t="shared" si="27"/>
        <v>99.880022582057336</v>
      </c>
      <c r="M132" s="59">
        <f t="shared" si="27"/>
        <v>100</v>
      </c>
      <c r="N132" s="59">
        <f>IF($B132="Diciembre",N195/(1+AN194/100),
IF($B132="Enero",N131*(1+AN132/100),
IF($B132="Febrero",N130*(1+AN132/100),
IF($B132="Marzo",N129*(1+AN132/100),
IF($B132="Abril",N128*(1+AN132/100),
IF($B132="Mayo",N127*(1+AN132/100),
IF($B132="Junio",N126*(1+AN132/100),
IF($B132="Julio",N125*(1+AN132/100),
IF($B132="Agosto",N124*(1+AN132/100),
IF($B132="Septiembre",N123*(1+AN132/100),
IF($B132="Octubre",N122*(1+AN132/100),
IF($B132="Noviembre",N121*(1+AN132/100),"Error"))))))))))))</f>
        <v>99.554761512051556</v>
      </c>
      <c r="O132" s="150">
        <f t="shared" si="27"/>
        <v>99.706514819793668</v>
      </c>
      <c r="P132" s="149">
        <v>0.11530998864585995</v>
      </c>
      <c r="Q132" s="59">
        <v>-4.0720492532317475E-3</v>
      </c>
      <c r="R132" s="59">
        <v>0.23620688263111095</v>
      </c>
      <c r="S132" s="59">
        <v>0.14442608369172974</v>
      </c>
      <c r="T132" s="59">
        <v>0.12507701859745288</v>
      </c>
      <c r="U132" s="59">
        <v>6.4496944557070043E-2</v>
      </c>
      <c r="V132" s="59">
        <v>-0.19520933761910986</v>
      </c>
      <c r="W132" s="59">
        <v>0.20768446879498947</v>
      </c>
      <c r="X132" s="59">
        <v>6.8330011641342045E-3</v>
      </c>
      <c r="Y132" s="59">
        <v>0.50855126874149736</v>
      </c>
      <c r="Z132" s="59">
        <v>0</v>
      </c>
      <c r="AA132" s="59">
        <v>0.19611585113546481</v>
      </c>
      <c r="AB132" s="150">
        <v>8.8099934518503287E-2</v>
      </c>
      <c r="AC132" s="149">
        <v>2.6699558994343033</v>
      </c>
      <c r="AD132" s="59">
        <v>1.4898687435879978</v>
      </c>
      <c r="AE132" s="59">
        <v>4.1550561877742531</v>
      </c>
      <c r="AF132" s="59">
        <v>0.20719353324078504</v>
      </c>
      <c r="AG132" s="59">
        <v>4.5283535572891456</v>
      </c>
      <c r="AH132" s="59">
        <v>1.2819883606926714</v>
      </c>
      <c r="AI132" s="59">
        <v>3.6296353287353118</v>
      </c>
      <c r="AJ132" s="59">
        <v>2.3736365773822699</v>
      </c>
      <c r="AK132" s="59">
        <v>-0.45891934951627938</v>
      </c>
      <c r="AL132" s="59">
        <v>-1.8612986364782491</v>
      </c>
      <c r="AM132" s="59">
        <v>7.6513969185078592</v>
      </c>
      <c r="AN132" s="59">
        <v>3.3005367821801586</v>
      </c>
      <c r="AO132" s="150">
        <v>1.9378579211424225</v>
      </c>
      <c r="AP132" s="149">
        <v>3.1206284970939273</v>
      </c>
      <c r="AQ132" s="59">
        <v>1.7093168769337852</v>
      </c>
      <c r="AR132" s="59">
        <v>4.2259270885307076</v>
      </c>
      <c r="AS132" s="59">
        <v>0.15869103379751204</v>
      </c>
      <c r="AT132" s="59">
        <v>4.5087560959257127</v>
      </c>
      <c r="AU132" s="59">
        <v>1.587641057836215</v>
      </c>
      <c r="AV132" s="59">
        <v>3.81432647265154</v>
      </c>
      <c r="AW132" s="59">
        <v>3.6499238996472978</v>
      </c>
      <c r="AX132" s="59">
        <v>1.3064486976938097</v>
      </c>
      <c r="AY132" s="59">
        <v>0.61514175476198363</v>
      </c>
      <c r="AZ132" s="59">
        <v>7.6513969185078592</v>
      </c>
      <c r="BA132" s="59">
        <v>3.5139458074674361</v>
      </c>
      <c r="BB132" s="150">
        <v>1.9391567876727525</v>
      </c>
      <c r="BC132" s="101"/>
      <c r="BD132" s="101"/>
      <c r="BE132" s="101"/>
      <c r="BF132" s="101"/>
      <c r="BG132" s="101"/>
      <c r="BH132" s="101"/>
      <c r="BI132" s="101"/>
      <c r="BJ132" s="101"/>
      <c r="BK132" s="101"/>
      <c r="BL132" s="101"/>
      <c r="BM132" s="101"/>
      <c r="BN132" s="101"/>
      <c r="BO132" s="101"/>
      <c r="BP132" s="100"/>
      <c r="BQ132" s="100"/>
      <c r="BR132" s="100"/>
      <c r="BS132" s="100"/>
      <c r="BT132" s="100"/>
      <c r="BU132" s="100"/>
      <c r="BV132" s="100"/>
      <c r="BW132" s="100"/>
      <c r="BX132" s="100"/>
      <c r="BY132" s="100"/>
      <c r="BZ132" s="100"/>
      <c r="CA132" s="100"/>
      <c r="CB132" s="100"/>
      <c r="CC132" s="100"/>
      <c r="CD132" s="100"/>
      <c r="CE132" s="100"/>
      <c r="CF132" s="100"/>
    </row>
    <row r="133" spans="1:84" x14ac:dyDescent="0.25">
      <c r="A133" s="287"/>
      <c r="B133" s="155" t="s">
        <v>66</v>
      </c>
      <c r="C133" s="158">
        <v>100</v>
      </c>
      <c r="D133" s="126">
        <v>100</v>
      </c>
      <c r="E133" s="39">
        <v>100</v>
      </c>
      <c r="F133" s="40">
        <v>100</v>
      </c>
      <c r="G133" s="39">
        <v>100</v>
      </c>
      <c r="H133" s="39">
        <v>100</v>
      </c>
      <c r="I133" s="40">
        <v>100</v>
      </c>
      <c r="J133" s="39">
        <v>100</v>
      </c>
      <c r="K133" s="39">
        <v>100</v>
      </c>
      <c r="L133" s="39">
        <v>100</v>
      </c>
      <c r="M133" s="39">
        <v>100</v>
      </c>
      <c r="N133" s="39">
        <v>100</v>
      </c>
      <c r="O133" s="148">
        <v>100</v>
      </c>
      <c r="P133" s="151">
        <v>0.29592168179266248</v>
      </c>
      <c r="Q133" s="40">
        <v>0.27078247944901623</v>
      </c>
      <c r="R133" s="40">
        <v>-0.50025498877684071</v>
      </c>
      <c r="S133" s="40">
        <v>1.5144697119253106E-2</v>
      </c>
      <c r="T133" s="40">
        <v>0.52099310649958885</v>
      </c>
      <c r="U133" s="40">
        <v>7.7537930565065152E-2</v>
      </c>
      <c r="V133" s="40">
        <v>0.2853973483001872</v>
      </c>
      <c r="W133" s="40">
        <v>0.40237436026057866</v>
      </c>
      <c r="X133" s="40">
        <v>-0.19831212983971666</v>
      </c>
      <c r="Y133" s="40">
        <v>0.13304418007885829</v>
      </c>
      <c r="Z133" s="40">
        <v>0</v>
      </c>
      <c r="AA133" s="40">
        <v>0.4404147666656511</v>
      </c>
      <c r="AB133" s="152">
        <v>0.29317710518921225</v>
      </c>
      <c r="AC133" s="43">
        <v>2.9700425540546438</v>
      </c>
      <c r="AD133" s="27">
        <v>1.7199437181790658</v>
      </c>
      <c r="AE133" s="27">
        <v>3.6627044765931909</v>
      </c>
      <c r="AF133" s="27">
        <v>0.2210160761522125</v>
      </c>
      <c r="AG133" s="27">
        <v>5.0846524457459088</v>
      </c>
      <c r="AH133" s="27">
        <v>1.3607645921902203</v>
      </c>
      <c r="AI133" s="27">
        <v>3.9244343317781731</v>
      </c>
      <c r="AJ133" s="27">
        <v>2.7762668633843433</v>
      </c>
      <c r="AK133" s="27">
        <v>-0.62279738193821743</v>
      </c>
      <c r="AL133" s="27">
        <v>-1.7434129203414857</v>
      </c>
      <c r="AM133" s="27">
        <v>7.6513969185078592</v>
      </c>
      <c r="AN133" s="27">
        <v>3.7625274906365767</v>
      </c>
      <c r="AO133" s="34">
        <v>2.2379110385932415</v>
      </c>
      <c r="AP133" s="151">
        <v>2.9700425540546438</v>
      </c>
      <c r="AQ133" s="40">
        <v>1.7199437181790658</v>
      </c>
      <c r="AR133" s="40">
        <v>3.6627044765931909</v>
      </c>
      <c r="AS133" s="40">
        <v>0.2210160761522125</v>
      </c>
      <c r="AT133" s="40">
        <v>5.0846524457459088</v>
      </c>
      <c r="AU133" s="40">
        <v>1.3607645921902203</v>
      </c>
      <c r="AV133" s="40">
        <v>3.9244343317781731</v>
      </c>
      <c r="AW133" s="40">
        <v>2.7762668633843433</v>
      </c>
      <c r="AX133" s="40">
        <v>-0.62279738193821743</v>
      </c>
      <c r="AY133" s="40">
        <v>-1.7434129203414857</v>
      </c>
      <c r="AZ133" s="40">
        <v>7.6513969185078592</v>
      </c>
      <c r="BA133" s="40">
        <v>3.7625274906365767</v>
      </c>
      <c r="BB133" s="152">
        <v>2.2379110385932415</v>
      </c>
      <c r="BC133" s="101"/>
      <c r="BD133" s="101"/>
      <c r="BE133" s="101"/>
      <c r="BF133" s="101"/>
      <c r="BG133" s="101"/>
      <c r="BH133" s="101"/>
      <c r="BI133" s="101"/>
      <c r="BJ133" s="101"/>
      <c r="BK133" s="101"/>
      <c r="BL133" s="101"/>
      <c r="BM133" s="101"/>
      <c r="BN133" s="101"/>
      <c r="BO133" s="101"/>
    </row>
    <row r="134" spans="1:84" x14ac:dyDescent="0.25">
      <c r="A134" s="519">
        <v>2019</v>
      </c>
      <c r="B134" s="267" t="s">
        <v>55</v>
      </c>
      <c r="C134" s="240">
        <f>+'Cuadro 1'!G205</f>
        <v>100.55000000000001</v>
      </c>
      <c r="D134" s="241">
        <v>101.71</v>
      </c>
      <c r="E134" s="242">
        <v>100.2</v>
      </c>
      <c r="F134" s="242">
        <v>99.81</v>
      </c>
      <c r="G134" s="242">
        <v>100.2</v>
      </c>
      <c r="H134" s="242">
        <v>100.67</v>
      </c>
      <c r="I134" s="242">
        <v>100.93</v>
      </c>
      <c r="J134" s="242">
        <v>99.55</v>
      </c>
      <c r="K134" s="242">
        <v>101.47</v>
      </c>
      <c r="L134" s="242">
        <v>100.54</v>
      </c>
      <c r="M134" s="242">
        <v>100</v>
      </c>
      <c r="N134" s="242">
        <v>101.43</v>
      </c>
      <c r="O134" s="243">
        <v>101.11</v>
      </c>
      <c r="P134" s="241">
        <f>+'Cuadro 1'!H205</f>
        <v>0.55000000000000004</v>
      </c>
      <c r="Q134" s="242">
        <v>1.71</v>
      </c>
      <c r="R134" s="242">
        <v>0.2</v>
      </c>
      <c r="S134" s="242">
        <v>-0.19</v>
      </c>
      <c r="T134" s="242">
        <v>0.2</v>
      </c>
      <c r="U134" s="242">
        <v>0.67</v>
      </c>
      <c r="V134" s="242">
        <v>0.93</v>
      </c>
      <c r="W134" s="242">
        <v>-0.45</v>
      </c>
      <c r="X134" s="242">
        <v>1.47</v>
      </c>
      <c r="Y134" s="242">
        <v>0.54</v>
      </c>
      <c r="Z134" s="242">
        <v>0</v>
      </c>
      <c r="AA134" s="242">
        <v>1.43</v>
      </c>
      <c r="AB134" s="243">
        <v>1.1100000000000001</v>
      </c>
      <c r="AC134" s="241">
        <f>+'Cuadro 1'!I205</f>
        <v>0.55000000000000004</v>
      </c>
      <c r="AD134" s="242">
        <v>1.71</v>
      </c>
      <c r="AE134" s="242">
        <v>0.2</v>
      </c>
      <c r="AF134" s="242">
        <v>-0.19</v>
      </c>
      <c r="AG134" s="242">
        <v>0.2</v>
      </c>
      <c r="AH134" s="242">
        <v>0.67</v>
      </c>
      <c r="AI134" s="242">
        <v>0.93</v>
      </c>
      <c r="AJ134" s="242">
        <v>-0.45</v>
      </c>
      <c r="AK134" s="242">
        <v>1.47</v>
      </c>
      <c r="AL134" s="242">
        <v>0.54</v>
      </c>
      <c r="AM134" s="242">
        <v>0</v>
      </c>
      <c r="AN134" s="242">
        <v>1.43</v>
      </c>
      <c r="AO134" s="243">
        <v>1.1100000000000001</v>
      </c>
      <c r="AP134" s="241">
        <f>+'Cuadro 1'!J205</f>
        <v>2.9938393105787497</v>
      </c>
      <c r="AQ134" s="29">
        <v>2.1337893187827417</v>
      </c>
      <c r="AR134" s="29">
        <v>3.3865024975101132</v>
      </c>
      <c r="AS134" s="29">
        <v>-7.6012915782441848E-2</v>
      </c>
      <c r="AT134" s="29">
        <v>4.9899458584060641</v>
      </c>
      <c r="AU134" s="29">
        <v>1.4597167105288245</v>
      </c>
      <c r="AV134" s="29">
        <v>4.0896654138296684</v>
      </c>
      <c r="AW134" s="29">
        <v>2.4716621521198023</v>
      </c>
      <c r="AX134" s="29">
        <v>0.81639531173611779</v>
      </c>
      <c r="AY134" s="29">
        <v>-1.5673856969258715</v>
      </c>
      <c r="AZ134" s="29">
        <v>7.6595235456660138</v>
      </c>
      <c r="BA134" s="29">
        <v>3.628677367597799</v>
      </c>
      <c r="BB134" s="243">
        <v>2.6203596633851634</v>
      </c>
      <c r="BC134" s="100"/>
      <c r="BD134" s="100"/>
      <c r="BE134" s="100"/>
      <c r="BF134" s="100"/>
      <c r="BG134" s="100"/>
      <c r="BH134" s="100"/>
      <c r="BI134" s="100"/>
      <c r="BJ134" s="100"/>
      <c r="BK134" s="100"/>
      <c r="BL134" s="100"/>
      <c r="BM134" s="100"/>
      <c r="BN134" s="100"/>
      <c r="BO134" s="100"/>
    </row>
    <row r="135" spans="1:84" x14ac:dyDescent="0.25">
      <c r="A135" s="496"/>
      <c r="B135" s="153" t="s">
        <v>56</v>
      </c>
      <c r="C135" s="156">
        <f>+'Cuadro 1'!G206</f>
        <v>101.24</v>
      </c>
      <c r="D135" s="149">
        <v>101.91</v>
      </c>
      <c r="E135" s="59">
        <v>101.49</v>
      </c>
      <c r="F135" s="59">
        <v>99.91</v>
      </c>
      <c r="G135" s="59">
        <v>100.34</v>
      </c>
      <c r="H135" s="59">
        <v>101.03</v>
      </c>
      <c r="I135" s="59">
        <v>101.01</v>
      </c>
      <c r="J135" s="59">
        <v>100.9</v>
      </c>
      <c r="K135" s="59">
        <v>101.34</v>
      </c>
      <c r="L135" s="59">
        <v>101.15</v>
      </c>
      <c r="M135" s="59">
        <v>104.02</v>
      </c>
      <c r="N135" s="59">
        <v>102.3</v>
      </c>
      <c r="O135" s="150">
        <v>101.73</v>
      </c>
      <c r="P135" s="149">
        <f>+'Cuadro 1'!H206</f>
        <v>0.69</v>
      </c>
      <c r="Q135" s="59">
        <v>0.2</v>
      </c>
      <c r="R135" s="59">
        <v>1.28</v>
      </c>
      <c r="S135" s="59">
        <v>0.1</v>
      </c>
      <c r="T135" s="59">
        <v>0.14000000000000001</v>
      </c>
      <c r="U135" s="59">
        <v>0.36</v>
      </c>
      <c r="V135" s="59">
        <v>0.08</v>
      </c>
      <c r="W135" s="59">
        <v>1.36</v>
      </c>
      <c r="X135" s="59">
        <v>-0.13</v>
      </c>
      <c r="Y135" s="59">
        <v>0.61</v>
      </c>
      <c r="Z135" s="59">
        <v>4.0199999999999996</v>
      </c>
      <c r="AA135" s="59">
        <v>0.86</v>
      </c>
      <c r="AB135" s="150">
        <v>0.62</v>
      </c>
      <c r="AC135" s="149">
        <f>+'Cuadro 1'!I206</f>
        <v>1.24</v>
      </c>
      <c r="AD135" s="59">
        <v>1.91</v>
      </c>
      <c r="AE135" s="59">
        <v>1.49</v>
      </c>
      <c r="AF135" s="59">
        <v>-0.09</v>
      </c>
      <c r="AG135" s="59">
        <v>0.34</v>
      </c>
      <c r="AH135" s="59">
        <v>1.03</v>
      </c>
      <c r="AI135" s="59">
        <v>1.01</v>
      </c>
      <c r="AJ135" s="59">
        <v>0.9</v>
      </c>
      <c r="AK135" s="59">
        <v>1.34</v>
      </c>
      <c r="AL135" s="59">
        <v>1.1499999999999999</v>
      </c>
      <c r="AM135" s="59">
        <v>4.0199999999999996</v>
      </c>
      <c r="AN135" s="59">
        <v>2.2999999999999998</v>
      </c>
      <c r="AO135" s="150">
        <v>1.73</v>
      </c>
      <c r="AP135" s="149">
        <f>+'Cuadro 1'!J206</f>
        <v>2.904244032387715</v>
      </c>
      <c r="AQ135" s="59">
        <v>2.4448419122511389</v>
      </c>
      <c r="AR135" s="59">
        <v>3.6162831654511507</v>
      </c>
      <c r="AS135" s="59">
        <v>0.13103078610627872</v>
      </c>
      <c r="AT135" s="59">
        <v>4.9197624672414841</v>
      </c>
      <c r="AU135" s="59">
        <v>1.4994538167675042</v>
      </c>
      <c r="AV135" s="59">
        <v>3.2984602374425798</v>
      </c>
      <c r="AW135" s="59">
        <v>2.6443236575377727</v>
      </c>
      <c r="AX135" s="59">
        <v>0.53384125243667313</v>
      </c>
      <c r="AY135" s="59">
        <v>-0.45389264702740961</v>
      </c>
      <c r="AZ135" s="59">
        <v>4.1320005368071788</v>
      </c>
      <c r="BA135" s="59">
        <v>3.8975524782483673</v>
      </c>
      <c r="BB135" s="150">
        <v>2.7341894763214469</v>
      </c>
      <c r="BC135" s="100"/>
      <c r="BD135" s="100"/>
      <c r="BE135" s="100"/>
      <c r="BF135" s="100"/>
      <c r="BG135" s="100"/>
      <c r="BH135" s="100"/>
      <c r="BI135" s="100"/>
      <c r="BJ135" s="100"/>
      <c r="BK135" s="100"/>
      <c r="BL135" s="100"/>
      <c r="BM135" s="100"/>
      <c r="BN135" s="100"/>
      <c r="BO135" s="100"/>
    </row>
    <row r="136" spans="1:84" x14ac:dyDescent="0.25">
      <c r="A136" s="496"/>
      <c r="B136" s="153" t="s">
        <v>57</v>
      </c>
      <c r="C136" s="156">
        <f>+'Cuadro 1'!G207</f>
        <v>101.53000000000002</v>
      </c>
      <c r="D136" s="149">
        <v>102.85</v>
      </c>
      <c r="E136" s="59">
        <v>102.56</v>
      </c>
      <c r="F136" s="59">
        <v>99.87</v>
      </c>
      <c r="G136" s="59">
        <v>100.8</v>
      </c>
      <c r="H136" s="59">
        <v>101.44</v>
      </c>
      <c r="I136" s="59">
        <v>101.04</v>
      </c>
      <c r="J136" s="59">
        <v>101.23</v>
      </c>
      <c r="K136" s="59">
        <v>101.15</v>
      </c>
      <c r="L136" s="59">
        <v>100.66</v>
      </c>
      <c r="M136" s="59">
        <v>104.07</v>
      </c>
      <c r="N136" s="59">
        <v>101.95</v>
      </c>
      <c r="O136" s="150">
        <v>102.03</v>
      </c>
      <c r="P136" s="149">
        <f>+'Cuadro 1'!H207</f>
        <v>0.28999999999999998</v>
      </c>
      <c r="Q136" s="59">
        <v>0.92</v>
      </c>
      <c r="R136" s="59">
        <v>1.06</v>
      </c>
      <c r="S136" s="59">
        <v>-0.04</v>
      </c>
      <c r="T136" s="59">
        <v>0.46</v>
      </c>
      <c r="U136" s="59">
        <v>0.4</v>
      </c>
      <c r="V136" s="59">
        <v>0.03</v>
      </c>
      <c r="W136" s="59">
        <v>0.33</v>
      </c>
      <c r="X136" s="59">
        <v>-0.19</v>
      </c>
      <c r="Y136" s="59">
        <v>-0.48</v>
      </c>
      <c r="Z136" s="59">
        <v>0.05</v>
      </c>
      <c r="AA136" s="59">
        <v>-0.34</v>
      </c>
      <c r="AB136" s="150">
        <v>0.28999999999999998</v>
      </c>
      <c r="AC136" s="149">
        <f>+'Cuadro 1'!I207</f>
        <v>1.53</v>
      </c>
      <c r="AD136" s="59">
        <v>2.85</v>
      </c>
      <c r="AE136" s="59">
        <v>2.56</v>
      </c>
      <c r="AF136" s="59">
        <v>-0.13</v>
      </c>
      <c r="AG136" s="59">
        <v>0.8</v>
      </c>
      <c r="AH136" s="59">
        <v>1.44</v>
      </c>
      <c r="AI136" s="59">
        <v>1.04</v>
      </c>
      <c r="AJ136" s="59">
        <v>1.23</v>
      </c>
      <c r="AK136" s="59">
        <v>1.1499999999999999</v>
      </c>
      <c r="AL136" s="59">
        <v>0.66</v>
      </c>
      <c r="AM136" s="59">
        <v>4.07</v>
      </c>
      <c r="AN136" s="59">
        <v>1.95</v>
      </c>
      <c r="AO136" s="150">
        <v>2.0299999999999998</v>
      </c>
      <c r="AP136" s="149">
        <f>+'Cuadro 1'!J207</f>
        <v>2.9985227345752374</v>
      </c>
      <c r="AQ136" s="59">
        <v>3.665819184840946</v>
      </c>
      <c r="AR136" s="59">
        <v>4.5303428767127452</v>
      </c>
      <c r="AS136" s="59">
        <v>0.15910375633585438</v>
      </c>
      <c r="AT136" s="59">
        <v>4.5921960061767741</v>
      </c>
      <c r="AU136" s="59">
        <v>1.8349530904472333</v>
      </c>
      <c r="AV136" s="59">
        <v>2.5222671363113625</v>
      </c>
      <c r="AW136" s="59">
        <v>2.7073783521124106</v>
      </c>
      <c r="AX136" s="59">
        <v>0.48871175945401912</v>
      </c>
      <c r="AY136" s="59">
        <v>-0.22626645143298818</v>
      </c>
      <c r="AZ136" s="59">
        <v>4.1779000675342015</v>
      </c>
      <c r="BA136" s="59">
        <v>3.0698918769716865</v>
      </c>
      <c r="BB136" s="150">
        <v>3.074968849280002</v>
      </c>
      <c r="BC136" s="100"/>
      <c r="BD136" s="100"/>
      <c r="BE136" s="100"/>
      <c r="BF136" s="100"/>
      <c r="BG136" s="100"/>
      <c r="BH136" s="100"/>
      <c r="BI136" s="100"/>
      <c r="BJ136" s="100"/>
      <c r="BK136" s="100"/>
      <c r="BL136" s="100"/>
      <c r="BM136" s="100"/>
      <c r="BN136" s="100"/>
      <c r="BO136" s="100"/>
    </row>
    <row r="137" spans="1:84" x14ac:dyDescent="0.25">
      <c r="A137" s="496"/>
      <c r="B137" s="153" t="s">
        <v>58</v>
      </c>
      <c r="C137" s="156">
        <f>+'Cuadro 1'!G208</f>
        <v>102</v>
      </c>
      <c r="D137" s="149">
        <v>103.91</v>
      </c>
      <c r="E137" s="59">
        <v>103.17</v>
      </c>
      <c r="F137" s="59">
        <v>100.17</v>
      </c>
      <c r="G137" s="59">
        <v>101.11</v>
      </c>
      <c r="H137" s="59">
        <v>102.04</v>
      </c>
      <c r="I137" s="59">
        <v>101.36</v>
      </c>
      <c r="J137" s="59">
        <v>101.4</v>
      </c>
      <c r="K137" s="59">
        <v>101.91</v>
      </c>
      <c r="L137" s="59">
        <v>101.2</v>
      </c>
      <c r="M137" s="59">
        <v>104.1</v>
      </c>
      <c r="N137" s="59">
        <v>102.79</v>
      </c>
      <c r="O137" s="150">
        <v>102.3</v>
      </c>
      <c r="P137" s="149">
        <f>+'Cuadro 1'!H208</f>
        <v>0.46</v>
      </c>
      <c r="Q137" s="59">
        <v>1.03</v>
      </c>
      <c r="R137" s="59">
        <v>0.59</v>
      </c>
      <c r="S137" s="59">
        <v>0.3</v>
      </c>
      <c r="T137" s="59">
        <v>0.31</v>
      </c>
      <c r="U137" s="59">
        <v>0.59</v>
      </c>
      <c r="V137" s="59">
        <v>0.31</v>
      </c>
      <c r="W137" s="59">
        <v>0.17</v>
      </c>
      <c r="X137" s="59">
        <v>0.75</v>
      </c>
      <c r="Y137" s="59">
        <v>0.53</v>
      </c>
      <c r="Z137" s="59">
        <v>0.03</v>
      </c>
      <c r="AA137" s="59">
        <v>0.82</v>
      </c>
      <c r="AB137" s="150">
        <v>0.26</v>
      </c>
      <c r="AC137" s="149">
        <f>+'Cuadro 1'!I208</f>
        <v>2</v>
      </c>
      <c r="AD137" s="59">
        <v>3.91</v>
      </c>
      <c r="AE137" s="59">
        <v>3.17</v>
      </c>
      <c r="AF137" s="59">
        <v>0.17</v>
      </c>
      <c r="AG137" s="59">
        <v>1.1100000000000001</v>
      </c>
      <c r="AH137" s="59">
        <v>2.04</v>
      </c>
      <c r="AI137" s="59">
        <v>1.36</v>
      </c>
      <c r="AJ137" s="59">
        <v>1.4</v>
      </c>
      <c r="AK137" s="59">
        <v>1.91</v>
      </c>
      <c r="AL137" s="59">
        <v>1.2</v>
      </c>
      <c r="AM137" s="59">
        <v>4.0999999999999996</v>
      </c>
      <c r="AN137" s="59">
        <v>2.79</v>
      </c>
      <c r="AO137" s="150">
        <v>2.2999999999999998</v>
      </c>
      <c r="AP137" s="149">
        <f>+'Cuadro 1'!J208</f>
        <v>3.0477794042899964</v>
      </c>
      <c r="AQ137" s="59">
        <v>3.8445303108368245</v>
      </c>
      <c r="AR137" s="59">
        <v>5.043254136063835</v>
      </c>
      <c r="AS137" s="59">
        <v>0.5320763247982141</v>
      </c>
      <c r="AT137" s="59">
        <v>3.7425087541604896</v>
      </c>
      <c r="AU137" s="59">
        <v>2.5476513460188865</v>
      </c>
      <c r="AV137" s="59">
        <v>2.3688024236946381</v>
      </c>
      <c r="AW137" s="59">
        <v>3.1023962855208476</v>
      </c>
      <c r="AX137" s="59">
        <v>1.2861003068972199</v>
      </c>
      <c r="AY137" s="59">
        <v>0.72102029941074619</v>
      </c>
      <c r="AZ137" s="59">
        <v>4.2079311716182399</v>
      </c>
      <c r="BA137" s="59">
        <v>3.7993531565560623</v>
      </c>
      <c r="BB137" s="150">
        <v>3.3389811361651534</v>
      </c>
      <c r="BC137" s="100"/>
      <c r="BD137" s="100"/>
      <c r="BE137" s="100"/>
      <c r="BF137" s="100"/>
      <c r="BG137" s="100"/>
      <c r="BH137" s="100"/>
      <c r="BI137" s="100"/>
      <c r="BJ137" s="100"/>
      <c r="BK137" s="100"/>
      <c r="BL137" s="100"/>
      <c r="BM137" s="100"/>
      <c r="BN137" s="100"/>
      <c r="BO137" s="100"/>
    </row>
    <row r="138" spans="1:84" x14ac:dyDescent="0.25">
      <c r="A138" s="496"/>
      <c r="B138" s="153" t="s">
        <v>59</v>
      </c>
      <c r="C138" s="156">
        <f>+'Cuadro 1'!G209</f>
        <v>102.34</v>
      </c>
      <c r="D138" s="149">
        <v>104.52</v>
      </c>
      <c r="E138" s="59">
        <v>104.39</v>
      </c>
      <c r="F138" s="59">
        <v>100.51</v>
      </c>
      <c r="G138" s="59">
        <v>101.74</v>
      </c>
      <c r="H138" s="59">
        <v>102.34</v>
      </c>
      <c r="I138" s="59">
        <v>101.57</v>
      </c>
      <c r="J138" s="59">
        <v>101.29</v>
      </c>
      <c r="K138" s="59">
        <v>101.92</v>
      </c>
      <c r="L138" s="59">
        <v>101.41</v>
      </c>
      <c r="M138" s="59">
        <v>104.16</v>
      </c>
      <c r="N138" s="59">
        <v>102.93</v>
      </c>
      <c r="O138" s="150">
        <v>102.45</v>
      </c>
      <c r="P138" s="149">
        <f>+'Cuadro 1'!H209</f>
        <v>0.34</v>
      </c>
      <c r="Q138" s="59">
        <v>0.57999999999999996</v>
      </c>
      <c r="R138" s="59">
        <v>1.19</v>
      </c>
      <c r="S138" s="59">
        <v>0.34</v>
      </c>
      <c r="T138" s="59">
        <v>0.62</v>
      </c>
      <c r="U138" s="59">
        <v>0.28999999999999998</v>
      </c>
      <c r="V138" s="59">
        <v>0.21</v>
      </c>
      <c r="W138" s="59">
        <v>-0.12</v>
      </c>
      <c r="X138" s="59">
        <v>0.01</v>
      </c>
      <c r="Y138" s="59">
        <v>0.21</v>
      </c>
      <c r="Z138" s="59">
        <v>0.06</v>
      </c>
      <c r="AA138" s="59">
        <v>0.14000000000000001</v>
      </c>
      <c r="AB138" s="150">
        <v>0.15</v>
      </c>
      <c r="AC138" s="149">
        <f>+'Cuadro 1'!I209</f>
        <v>2.34</v>
      </c>
      <c r="AD138" s="59">
        <v>4.5199999999999996</v>
      </c>
      <c r="AE138" s="59">
        <v>4.3899999999999997</v>
      </c>
      <c r="AF138" s="59">
        <v>0.51</v>
      </c>
      <c r="AG138" s="59">
        <v>1.74</v>
      </c>
      <c r="AH138" s="59">
        <v>2.34</v>
      </c>
      <c r="AI138" s="59">
        <v>1.57</v>
      </c>
      <c r="AJ138" s="59">
        <v>1.29</v>
      </c>
      <c r="AK138" s="59">
        <v>1.92</v>
      </c>
      <c r="AL138" s="59">
        <v>1.41</v>
      </c>
      <c r="AM138" s="59">
        <v>4.16</v>
      </c>
      <c r="AN138" s="59">
        <v>2.93</v>
      </c>
      <c r="AO138" s="150">
        <v>2.4500000000000002</v>
      </c>
      <c r="AP138" s="149">
        <f>+'Cuadro 1'!J209</f>
        <v>3.0581034695642106</v>
      </c>
      <c r="AQ138" s="59">
        <v>3.7272546082175895</v>
      </c>
      <c r="AR138" s="59">
        <v>5.6199796024637205</v>
      </c>
      <c r="AS138" s="59">
        <v>0.87594887720976455</v>
      </c>
      <c r="AT138" s="59">
        <v>4.049475053193885</v>
      </c>
      <c r="AU138" s="59">
        <v>2.596385493806963</v>
      </c>
      <c r="AV138" s="59">
        <v>2.4077697883222449</v>
      </c>
      <c r="AW138" s="59">
        <v>2.6950940061896578</v>
      </c>
      <c r="AX138" s="59">
        <v>1.4523723722886794</v>
      </c>
      <c r="AY138" s="59">
        <v>0.71412789791953646</v>
      </c>
      <c r="AZ138" s="59">
        <v>4.267993379786339</v>
      </c>
      <c r="BA138" s="59">
        <v>4.1593936836017864</v>
      </c>
      <c r="BB138" s="150">
        <v>2.9912504987119171</v>
      </c>
      <c r="BC138" s="100"/>
      <c r="BD138" s="100"/>
      <c r="BE138" s="100"/>
      <c r="BF138" s="100"/>
      <c r="BG138" s="100"/>
      <c r="BH138" s="100"/>
      <c r="BI138" s="100"/>
      <c r="BJ138" s="100"/>
      <c r="BK138" s="100"/>
      <c r="BL138" s="100"/>
      <c r="BM138" s="100"/>
      <c r="BN138" s="100"/>
      <c r="BO138" s="100"/>
    </row>
    <row r="139" spans="1:84" x14ac:dyDescent="0.25">
      <c r="A139" s="496"/>
      <c r="B139" s="153" t="s">
        <v>60</v>
      </c>
      <c r="C139" s="156">
        <f>+'Cuadro 1'!G210</f>
        <v>102.57000000000001</v>
      </c>
      <c r="D139" s="149">
        <v>105.2</v>
      </c>
      <c r="E139" s="59">
        <v>104.96</v>
      </c>
      <c r="F139" s="59">
        <v>100.61</v>
      </c>
      <c r="G139" s="59">
        <v>101.84</v>
      </c>
      <c r="H139" s="59">
        <v>102.51</v>
      </c>
      <c r="I139" s="59">
        <v>101.76</v>
      </c>
      <c r="J139" s="59">
        <v>101.9</v>
      </c>
      <c r="K139" s="59">
        <v>101.75</v>
      </c>
      <c r="L139" s="59">
        <v>101.92</v>
      </c>
      <c r="M139" s="59">
        <v>104.16</v>
      </c>
      <c r="N139" s="59">
        <v>102.81</v>
      </c>
      <c r="O139" s="150">
        <v>102.55</v>
      </c>
      <c r="P139" s="149">
        <f>+'Cuadro 1'!H210</f>
        <v>0.23</v>
      </c>
      <c r="Q139" s="59">
        <v>0.66</v>
      </c>
      <c r="R139" s="59">
        <v>0.54</v>
      </c>
      <c r="S139" s="59">
        <v>0.1</v>
      </c>
      <c r="T139" s="59">
        <v>0.09</v>
      </c>
      <c r="U139" s="59">
        <v>0.17</v>
      </c>
      <c r="V139" s="59">
        <v>0.19</v>
      </c>
      <c r="W139" s="59">
        <v>0.61</v>
      </c>
      <c r="X139" s="59">
        <v>-0.17</v>
      </c>
      <c r="Y139" s="59">
        <v>0.51</v>
      </c>
      <c r="Z139" s="59">
        <v>0</v>
      </c>
      <c r="AA139" s="59">
        <v>-0.12</v>
      </c>
      <c r="AB139" s="150">
        <v>0.1</v>
      </c>
      <c r="AC139" s="149">
        <f>+'Cuadro 1'!I210</f>
        <v>2.57</v>
      </c>
      <c r="AD139" s="59">
        <v>5.2</v>
      </c>
      <c r="AE139" s="59">
        <v>4.96</v>
      </c>
      <c r="AF139" s="59">
        <v>0.61</v>
      </c>
      <c r="AG139" s="59">
        <v>1.84</v>
      </c>
      <c r="AH139" s="59">
        <v>2.5099999999999998</v>
      </c>
      <c r="AI139" s="59">
        <v>1.76</v>
      </c>
      <c r="AJ139" s="59">
        <v>1.9</v>
      </c>
      <c r="AK139" s="59">
        <v>1.75</v>
      </c>
      <c r="AL139" s="59">
        <v>1.92</v>
      </c>
      <c r="AM139" s="59">
        <v>4.16</v>
      </c>
      <c r="AN139" s="59">
        <v>2.81</v>
      </c>
      <c r="AO139" s="150">
        <v>2.5499999999999998</v>
      </c>
      <c r="AP139" s="149">
        <f>+'Cuadro 1'!J210</f>
        <v>3.0980458832496893</v>
      </c>
      <c r="AQ139" s="59">
        <v>3.8656059099015927</v>
      </c>
      <c r="AR139" s="59">
        <v>6.195343711698964</v>
      </c>
      <c r="AS139" s="59">
        <v>0.8233054260714967</v>
      </c>
      <c r="AT139" s="59">
        <v>3.9088214564441337</v>
      </c>
      <c r="AU139" s="59">
        <v>2.6756917354981313</v>
      </c>
      <c r="AV139" s="59">
        <v>2.4483984385115232</v>
      </c>
      <c r="AW139" s="59">
        <v>3.0392147565743821</v>
      </c>
      <c r="AX139" s="59">
        <v>-0.18843810244350001</v>
      </c>
      <c r="AY139" s="59">
        <v>1.7285732633404383</v>
      </c>
      <c r="AZ139" s="59">
        <v>4.267993379786339</v>
      </c>
      <c r="BA139" s="59">
        <v>3.9102386288154545</v>
      </c>
      <c r="BB139" s="150">
        <v>2.9262478391037128</v>
      </c>
      <c r="BC139" s="100"/>
      <c r="BD139" s="100"/>
      <c r="BE139" s="100"/>
      <c r="BF139" s="100"/>
      <c r="BG139" s="100"/>
      <c r="BH139" s="100"/>
      <c r="BI139" s="100"/>
      <c r="BJ139" s="100"/>
      <c r="BK139" s="100"/>
      <c r="BL139" s="100"/>
      <c r="BM139" s="100"/>
      <c r="BN139" s="100"/>
      <c r="BO139" s="100"/>
    </row>
    <row r="140" spans="1:84" x14ac:dyDescent="0.25">
      <c r="A140" s="496"/>
      <c r="B140" s="153" t="s">
        <v>61</v>
      </c>
      <c r="C140" s="156">
        <f>+'Cuadro 1'!G211</f>
        <v>102.67</v>
      </c>
      <c r="D140" s="149">
        <v>105.73</v>
      </c>
      <c r="E140" s="59">
        <v>104.6</v>
      </c>
      <c r="F140" s="59">
        <v>100.01</v>
      </c>
      <c r="G140" s="59">
        <v>102.02</v>
      </c>
      <c r="H140" s="59">
        <v>102.48</v>
      </c>
      <c r="I140" s="59">
        <v>101.87</v>
      </c>
      <c r="J140" s="59">
        <v>101.97</v>
      </c>
      <c r="K140" s="59">
        <v>102.23</v>
      </c>
      <c r="L140" s="59">
        <v>102.33</v>
      </c>
      <c r="M140" s="59">
        <v>104.16</v>
      </c>
      <c r="N140" s="59">
        <v>102.49</v>
      </c>
      <c r="O140" s="150">
        <v>102.33</v>
      </c>
      <c r="P140" s="149">
        <f>+'Cuadro 1'!H257</f>
        <v>1.04</v>
      </c>
      <c r="Q140" s="59">
        <v>0.51</v>
      </c>
      <c r="R140" s="59">
        <v>-0.35</v>
      </c>
      <c r="S140" s="59">
        <v>-0.6</v>
      </c>
      <c r="T140" s="59">
        <v>0.18</v>
      </c>
      <c r="U140" s="59">
        <v>-0.03</v>
      </c>
      <c r="V140" s="59">
        <v>0.11</v>
      </c>
      <c r="W140" s="59">
        <v>7.0000000000000007E-2</v>
      </c>
      <c r="X140" s="59">
        <v>0.46</v>
      </c>
      <c r="Y140" s="59">
        <v>0.4</v>
      </c>
      <c r="Z140" s="59">
        <v>0</v>
      </c>
      <c r="AA140" s="59">
        <v>-0.31</v>
      </c>
      <c r="AB140" s="150">
        <v>-0.21</v>
      </c>
      <c r="AC140" s="149">
        <f>+'Cuadro 1'!I211</f>
        <v>2.67</v>
      </c>
      <c r="AD140" s="59">
        <v>5.73</v>
      </c>
      <c r="AE140" s="59">
        <v>4.5999999999999996</v>
      </c>
      <c r="AF140" s="59">
        <v>0.01</v>
      </c>
      <c r="AG140" s="59">
        <v>2.02</v>
      </c>
      <c r="AH140" s="59">
        <v>2.48</v>
      </c>
      <c r="AI140" s="59">
        <v>1.87</v>
      </c>
      <c r="AJ140" s="59">
        <v>1.97</v>
      </c>
      <c r="AK140" s="59">
        <v>2.23</v>
      </c>
      <c r="AL140" s="59">
        <v>2.33</v>
      </c>
      <c r="AM140" s="59">
        <v>4.16</v>
      </c>
      <c r="AN140" s="59">
        <v>2.4900000000000002</v>
      </c>
      <c r="AO140" s="150">
        <v>2.33</v>
      </c>
      <c r="AP140" s="149">
        <f>+'Cuadro 1'!J211</f>
        <v>3.38</v>
      </c>
      <c r="AQ140" s="59">
        <v>5.3797666254446375</v>
      </c>
      <c r="AR140" s="59">
        <v>5.8837882902566419</v>
      </c>
      <c r="AS140" s="59">
        <v>0.36341240382307127</v>
      </c>
      <c r="AT140" s="59">
        <v>3.6944404754130078</v>
      </c>
      <c r="AU140" s="59">
        <v>2.7807711886747022</v>
      </c>
      <c r="AV140" s="59">
        <v>2.3694687054516494</v>
      </c>
      <c r="AW140" s="59">
        <v>3.0270587727449838</v>
      </c>
      <c r="AX140" s="59">
        <v>1.5854887341515855</v>
      </c>
      <c r="AY140" s="59">
        <v>2.2666990864464553</v>
      </c>
      <c r="AZ140" s="59">
        <v>4.267993379786339</v>
      </c>
      <c r="BA140" s="59">
        <v>3.3761592519594652</v>
      </c>
      <c r="BB140" s="150">
        <v>2.8538225825786245</v>
      </c>
      <c r="BC140" s="100"/>
      <c r="BD140" s="100"/>
      <c r="BE140" s="100"/>
      <c r="BF140" s="100"/>
      <c r="BG140" s="100"/>
      <c r="BH140" s="100"/>
      <c r="BI140" s="100"/>
      <c r="BJ140" s="100"/>
      <c r="BK140" s="100"/>
      <c r="BL140" s="100"/>
      <c r="BM140" s="100"/>
      <c r="BN140" s="100"/>
      <c r="BO140" s="100"/>
    </row>
    <row r="141" spans="1:84" x14ac:dyDescent="0.25">
      <c r="A141" s="496"/>
      <c r="B141" s="153" t="s">
        <v>62</v>
      </c>
      <c r="C141" s="156">
        <v>102.76</v>
      </c>
      <c r="D141" s="149">
        <v>105.78</v>
      </c>
      <c r="E141" s="59">
        <v>104.11</v>
      </c>
      <c r="F141" s="59">
        <v>100.4</v>
      </c>
      <c r="G141" s="59">
        <v>102.17</v>
      </c>
      <c r="H141" s="59">
        <v>102.48</v>
      </c>
      <c r="I141" s="59">
        <v>102.1</v>
      </c>
      <c r="J141" s="59">
        <v>102.05</v>
      </c>
      <c r="K141" s="59">
        <v>101.96</v>
      </c>
      <c r="L141" s="59">
        <v>101.67</v>
      </c>
      <c r="M141" s="59">
        <v>104.28</v>
      </c>
      <c r="N141" s="59">
        <v>102.82</v>
      </c>
      <c r="O141" s="150">
        <v>102.4</v>
      </c>
      <c r="P141" s="149">
        <v>0.08</v>
      </c>
      <c r="Q141" s="59">
        <v>0.04</v>
      </c>
      <c r="R141" s="59">
        <v>-0.47</v>
      </c>
      <c r="S141" s="59">
        <v>0.4</v>
      </c>
      <c r="T141" s="59">
        <v>0.15</v>
      </c>
      <c r="U141" s="59">
        <v>-0.01</v>
      </c>
      <c r="V141" s="59">
        <v>0.22</v>
      </c>
      <c r="W141" s="59">
        <v>7.0000000000000007E-2</v>
      </c>
      <c r="X141" s="59">
        <v>-0.26</v>
      </c>
      <c r="Y141" s="59">
        <v>-0.65</v>
      </c>
      <c r="Z141" s="59">
        <v>0.11</v>
      </c>
      <c r="AA141" s="59">
        <v>0.32</v>
      </c>
      <c r="AB141" s="150">
        <v>7.0000000000000007E-2</v>
      </c>
      <c r="AC141" s="149">
        <v>2.76</v>
      </c>
      <c r="AD141" s="59">
        <v>5.78</v>
      </c>
      <c r="AE141" s="59">
        <v>4.1100000000000003</v>
      </c>
      <c r="AF141" s="59">
        <v>0.4</v>
      </c>
      <c r="AG141" s="59">
        <v>2.17</v>
      </c>
      <c r="AH141" s="59">
        <v>2.48</v>
      </c>
      <c r="AI141" s="59">
        <v>2.1</v>
      </c>
      <c r="AJ141" s="59">
        <v>2.0499999999999998</v>
      </c>
      <c r="AK141" s="59">
        <v>1.96</v>
      </c>
      <c r="AL141" s="59">
        <v>1.67</v>
      </c>
      <c r="AM141" s="59">
        <v>4.28</v>
      </c>
      <c r="AN141" s="59">
        <v>2.82</v>
      </c>
      <c r="AO141" s="150">
        <v>2.4</v>
      </c>
      <c r="AP141" s="149"/>
      <c r="AQ141" s="59"/>
      <c r="AR141" s="59"/>
      <c r="AS141" s="59"/>
      <c r="AT141" s="59"/>
      <c r="AU141" s="59"/>
      <c r="AV141" s="59"/>
      <c r="AW141" s="59"/>
      <c r="AX141" s="59"/>
      <c r="AY141" s="59"/>
      <c r="AZ141" s="59"/>
      <c r="BA141" s="59"/>
      <c r="BB141" s="150"/>
      <c r="BC141" s="100"/>
      <c r="BD141" s="100"/>
      <c r="BE141" s="100"/>
      <c r="BF141" s="100"/>
      <c r="BG141" s="100"/>
      <c r="BH141" s="100"/>
      <c r="BI141" s="100"/>
      <c r="BJ141" s="100"/>
      <c r="BK141" s="100"/>
      <c r="BL141" s="100"/>
      <c r="BM141" s="100"/>
      <c r="BN141" s="100"/>
      <c r="BO141" s="100"/>
    </row>
    <row r="142" spans="1:84" x14ac:dyDescent="0.25">
      <c r="A142" s="496"/>
      <c r="B142" s="153" t="s">
        <v>63</v>
      </c>
      <c r="C142" s="156">
        <v>103.08</v>
      </c>
      <c r="D142" s="149">
        <v>106.52</v>
      </c>
      <c r="E142" s="59">
        <v>103.54</v>
      </c>
      <c r="F142" s="59">
        <v>100.49</v>
      </c>
      <c r="G142" s="59">
        <v>102.36</v>
      </c>
      <c r="H142" s="59">
        <v>102.67</v>
      </c>
      <c r="I142" s="59">
        <v>102.38</v>
      </c>
      <c r="J142" s="59">
        <v>102.06</v>
      </c>
      <c r="K142" s="59">
        <v>101.95</v>
      </c>
      <c r="L142" s="59">
        <v>101.09</v>
      </c>
      <c r="M142" s="59">
        <v>105.72</v>
      </c>
      <c r="N142" s="59">
        <v>103.41</v>
      </c>
      <c r="O142" s="150">
        <v>102.97</v>
      </c>
      <c r="P142" s="149">
        <v>0.7</v>
      </c>
      <c r="Q142" s="59">
        <v>-0.55000000000000004</v>
      </c>
      <c r="R142" s="59">
        <v>0.09</v>
      </c>
      <c r="S142" s="59">
        <v>0.19</v>
      </c>
      <c r="T142" s="59">
        <v>0.19</v>
      </c>
      <c r="U142" s="59">
        <v>0.28000000000000003</v>
      </c>
      <c r="V142" s="59">
        <v>0.01</v>
      </c>
      <c r="W142" s="59">
        <v>0</v>
      </c>
      <c r="X142" s="59">
        <v>-0.56999999999999995</v>
      </c>
      <c r="Y142" s="59">
        <v>1.39</v>
      </c>
      <c r="Z142" s="59">
        <v>0.57999999999999996</v>
      </c>
      <c r="AA142" s="59">
        <v>0.56000000000000005</v>
      </c>
      <c r="AB142" s="150">
        <v>0.31</v>
      </c>
      <c r="AC142" s="149">
        <v>3.08</v>
      </c>
      <c r="AD142" s="59">
        <v>6.52</v>
      </c>
      <c r="AE142" s="59">
        <v>3.54</v>
      </c>
      <c r="AF142" s="59">
        <v>0.49</v>
      </c>
      <c r="AG142" s="59">
        <v>2.36</v>
      </c>
      <c r="AH142" s="59">
        <v>2.67</v>
      </c>
      <c r="AI142" s="59">
        <v>2.38</v>
      </c>
      <c r="AJ142" s="59">
        <v>2.06</v>
      </c>
      <c r="AK142" s="59">
        <v>1.95</v>
      </c>
      <c r="AL142" s="59">
        <v>1.0900000000000001</v>
      </c>
      <c r="AM142" s="59">
        <v>5.72</v>
      </c>
      <c r="AN142" s="59">
        <v>3.41</v>
      </c>
      <c r="AO142" s="150">
        <v>2.97</v>
      </c>
      <c r="AP142" s="149"/>
      <c r="AQ142" s="59"/>
      <c r="AR142" s="59"/>
      <c r="AS142" s="59"/>
      <c r="AT142" s="59"/>
      <c r="AU142" s="59"/>
      <c r="AV142" s="59"/>
      <c r="AW142" s="59"/>
      <c r="AX142" s="59"/>
      <c r="AY142" s="59"/>
      <c r="AZ142" s="59"/>
      <c r="BA142" s="59"/>
      <c r="BB142" s="150"/>
      <c r="BC142" s="100"/>
      <c r="BD142" s="100"/>
      <c r="BE142" s="100"/>
      <c r="BF142" s="100"/>
      <c r="BG142" s="100"/>
      <c r="BH142" s="100"/>
      <c r="BI142" s="100"/>
      <c r="BJ142" s="100"/>
      <c r="BK142" s="100"/>
      <c r="BL142" s="100"/>
      <c r="BM142" s="100"/>
      <c r="BN142" s="100"/>
      <c r="BO142" s="100"/>
    </row>
    <row r="143" spans="1:84" x14ac:dyDescent="0.25">
      <c r="A143" s="496"/>
      <c r="B143" s="153" t="s">
        <v>64</v>
      </c>
      <c r="C143" s="156">
        <v>103.19</v>
      </c>
      <c r="D143" s="149">
        <v>106.7</v>
      </c>
      <c r="E143" s="59">
        <v>103.71</v>
      </c>
      <c r="F143" s="59">
        <v>100.51</v>
      </c>
      <c r="G143" s="59">
        <v>102.49</v>
      </c>
      <c r="H143" s="59">
        <v>102.56</v>
      </c>
      <c r="I143" s="59">
        <v>102.7</v>
      </c>
      <c r="J143" s="59">
        <v>102.17</v>
      </c>
      <c r="K143" s="59">
        <v>101.93</v>
      </c>
      <c r="L143" s="59">
        <v>101.57</v>
      </c>
      <c r="M143" s="59">
        <v>105.74</v>
      </c>
      <c r="N143" s="59">
        <v>103.54</v>
      </c>
      <c r="O143" s="150">
        <v>102.87</v>
      </c>
      <c r="P143" s="149">
        <v>0.11</v>
      </c>
      <c r="Q143" s="59">
        <v>0.17</v>
      </c>
      <c r="R143" s="59">
        <v>0.16</v>
      </c>
      <c r="S143" s="59">
        <v>0.03</v>
      </c>
      <c r="T143" s="59">
        <v>0.12</v>
      </c>
      <c r="U143" s="59">
        <v>-0.1</v>
      </c>
      <c r="V143" s="59">
        <v>0.31</v>
      </c>
      <c r="W143" s="59">
        <v>0.11</v>
      </c>
      <c r="X143" s="59">
        <v>-0.02</v>
      </c>
      <c r="Y143" s="59">
        <v>0.48</v>
      </c>
      <c r="Z143" s="59">
        <v>0.01</v>
      </c>
      <c r="AA143" s="59">
        <v>0.12</v>
      </c>
      <c r="AB143" s="150">
        <v>-0.1</v>
      </c>
      <c r="AC143" s="149">
        <v>3.19</v>
      </c>
      <c r="AD143" s="59">
        <v>6.7</v>
      </c>
      <c r="AE143" s="59">
        <v>3.71</v>
      </c>
      <c r="AF143" s="59">
        <v>0.51</v>
      </c>
      <c r="AG143" s="59">
        <v>2.4900000000000002</v>
      </c>
      <c r="AH143" s="59">
        <v>2.56</v>
      </c>
      <c r="AI143" s="59">
        <v>2.7</v>
      </c>
      <c r="AJ143" s="59">
        <v>2.17</v>
      </c>
      <c r="AK143" s="59">
        <v>1.93</v>
      </c>
      <c r="AL143" s="59">
        <v>1.57</v>
      </c>
      <c r="AM143" s="59">
        <v>5.74</v>
      </c>
      <c r="AN143" s="59">
        <v>3.54</v>
      </c>
      <c r="AO143" s="150">
        <v>2.87</v>
      </c>
      <c r="AP143" s="149"/>
      <c r="AQ143" s="59"/>
      <c r="AR143" s="59"/>
      <c r="AS143" s="59"/>
      <c r="AT143" s="59"/>
      <c r="AU143" s="59"/>
      <c r="AV143" s="59"/>
      <c r="AW143" s="59"/>
      <c r="AX143" s="59"/>
      <c r="AY143" s="59"/>
      <c r="AZ143" s="59"/>
      <c r="BA143" s="59"/>
      <c r="BB143" s="150"/>
      <c r="BC143" s="100"/>
      <c r="BD143" s="100"/>
      <c r="BE143" s="100"/>
      <c r="BF143" s="100"/>
      <c r="BG143" s="100"/>
      <c r="BH143" s="100"/>
      <c r="BI143" s="100"/>
      <c r="BJ143" s="100"/>
      <c r="BK143" s="100"/>
      <c r="BL143" s="100"/>
      <c r="BM143" s="100"/>
      <c r="BN143" s="100"/>
      <c r="BO143" s="100"/>
    </row>
    <row r="144" spans="1:84" x14ac:dyDescent="0.25">
      <c r="A144" s="496"/>
      <c r="B144" s="153" t="s">
        <v>65</v>
      </c>
      <c r="C144" s="156">
        <v>103.29</v>
      </c>
      <c r="D144" s="149">
        <v>106.1</v>
      </c>
      <c r="E144" s="59">
        <v>104.29</v>
      </c>
      <c r="F144" s="59">
        <v>100.58</v>
      </c>
      <c r="G144" s="59">
        <v>102.77</v>
      </c>
      <c r="H144" s="59">
        <v>102.65</v>
      </c>
      <c r="I144" s="59">
        <v>102.96</v>
      </c>
      <c r="J144" s="59">
        <v>102.3</v>
      </c>
      <c r="K144" s="59">
        <v>101.88</v>
      </c>
      <c r="L144" s="59">
        <v>102.02</v>
      </c>
      <c r="M144" s="59">
        <v>105.74</v>
      </c>
      <c r="N144" s="59">
        <v>103.82</v>
      </c>
      <c r="O144" s="150">
        <v>103</v>
      </c>
      <c r="P144" s="149">
        <v>0.1</v>
      </c>
      <c r="Q144" s="59">
        <v>-0.56999999999999995</v>
      </c>
      <c r="R144" s="59">
        <v>0.56000000000000005</v>
      </c>
      <c r="S144" s="59">
        <v>7.0000000000000007E-2</v>
      </c>
      <c r="T144" s="59">
        <v>0.28000000000000003</v>
      </c>
      <c r="U144" s="59">
        <v>0.08</v>
      </c>
      <c r="V144" s="59">
        <v>0.26</v>
      </c>
      <c r="W144" s="59">
        <v>0.13</v>
      </c>
      <c r="X144" s="59">
        <v>-0.05</v>
      </c>
      <c r="Y144" s="59">
        <v>0.44</v>
      </c>
      <c r="Z144" s="59">
        <v>0</v>
      </c>
      <c r="AA144" s="59">
        <v>0.27</v>
      </c>
      <c r="AB144" s="150">
        <v>0.13</v>
      </c>
      <c r="AC144" s="149">
        <v>3.29</v>
      </c>
      <c r="AD144" s="59">
        <v>6.1</v>
      </c>
      <c r="AE144" s="59">
        <v>4.29</v>
      </c>
      <c r="AF144" s="59">
        <v>0.57999999999999996</v>
      </c>
      <c r="AG144" s="59">
        <v>2.77</v>
      </c>
      <c r="AH144" s="59">
        <v>2.65</v>
      </c>
      <c r="AI144" s="59">
        <v>2.96</v>
      </c>
      <c r="AJ144" s="59">
        <v>2.2999999999999998</v>
      </c>
      <c r="AK144" s="59">
        <v>1.88</v>
      </c>
      <c r="AL144" s="59">
        <v>2.02</v>
      </c>
      <c r="AM144" s="59">
        <v>5.74</v>
      </c>
      <c r="AN144" s="59">
        <v>3.82</v>
      </c>
      <c r="AO144" s="150">
        <v>3</v>
      </c>
      <c r="AP144" s="149"/>
      <c r="AQ144" s="59"/>
      <c r="AR144" s="59"/>
      <c r="AS144" s="59"/>
      <c r="AT144" s="59"/>
      <c r="AU144" s="59"/>
      <c r="AV144" s="59"/>
      <c r="AW144" s="59"/>
      <c r="AX144" s="59"/>
      <c r="AY144" s="59"/>
      <c r="AZ144" s="59"/>
      <c r="BA144" s="59"/>
      <c r="BB144" s="150"/>
      <c r="BC144" s="100"/>
      <c r="BD144" s="100"/>
      <c r="BE144" s="100"/>
      <c r="BF144" s="100"/>
      <c r="BG144" s="100"/>
      <c r="BH144" s="100"/>
      <c r="BI144" s="100"/>
      <c r="BJ144" s="100"/>
      <c r="BK144" s="100"/>
      <c r="BL144" s="100"/>
      <c r="BM144" s="100"/>
      <c r="BN144" s="100"/>
      <c r="BO144" s="100"/>
    </row>
    <row r="145" spans="1:67" x14ac:dyDescent="0.25">
      <c r="A145" s="288"/>
      <c r="B145" s="170" t="s">
        <v>66</v>
      </c>
      <c r="C145" s="156">
        <v>103.49</v>
      </c>
      <c r="D145" s="69">
        <v>105.37</v>
      </c>
      <c r="E145" s="35">
        <v>105.28</v>
      </c>
      <c r="F145" s="59">
        <v>100.63</v>
      </c>
      <c r="G145" s="35">
        <v>102.9</v>
      </c>
      <c r="H145" s="35">
        <v>102.71</v>
      </c>
      <c r="I145" s="59">
        <v>103.12</v>
      </c>
      <c r="J145" s="35">
        <v>102.97</v>
      </c>
      <c r="K145" s="35">
        <v>102.87</v>
      </c>
      <c r="L145" s="35">
        <v>103.34</v>
      </c>
      <c r="M145" s="35">
        <v>105.74</v>
      </c>
      <c r="N145" s="35">
        <v>104.15</v>
      </c>
      <c r="O145" s="70">
        <v>103.04</v>
      </c>
      <c r="P145" s="149">
        <v>0.19</v>
      </c>
      <c r="Q145" s="59">
        <v>0.95</v>
      </c>
      <c r="R145" s="59">
        <v>0.05</v>
      </c>
      <c r="S145" s="59">
        <v>0.13</v>
      </c>
      <c r="T145" s="59">
        <v>0.06</v>
      </c>
      <c r="U145" s="59">
        <v>0.15</v>
      </c>
      <c r="V145" s="59">
        <v>0.66</v>
      </c>
      <c r="W145" s="59">
        <v>0.97</v>
      </c>
      <c r="X145" s="59">
        <v>1.3</v>
      </c>
      <c r="Y145" s="59">
        <v>0</v>
      </c>
      <c r="Z145" s="59">
        <v>0.32</v>
      </c>
      <c r="AA145" s="59">
        <v>0.04</v>
      </c>
      <c r="AB145" s="150">
        <v>0.19</v>
      </c>
      <c r="AC145" s="68">
        <v>5.37</v>
      </c>
      <c r="AD145" s="61">
        <v>5.28</v>
      </c>
      <c r="AE145" s="61">
        <v>0.63</v>
      </c>
      <c r="AF145" s="61">
        <v>2.9</v>
      </c>
      <c r="AG145" s="61">
        <v>2.71</v>
      </c>
      <c r="AH145" s="61">
        <v>3.12</v>
      </c>
      <c r="AI145" s="61">
        <v>2.97</v>
      </c>
      <c r="AJ145" s="61">
        <v>2.87</v>
      </c>
      <c r="AK145" s="61">
        <v>3.34</v>
      </c>
      <c r="AL145" s="61">
        <v>5.74</v>
      </c>
      <c r="AM145" s="61">
        <v>4.1500000000000004</v>
      </c>
      <c r="AN145" s="61">
        <v>3.04</v>
      </c>
      <c r="AO145" s="36">
        <v>3.49</v>
      </c>
      <c r="AP145" s="149">
        <v>3.83</v>
      </c>
      <c r="AQ145" s="59">
        <v>4.8600000000000003</v>
      </c>
      <c r="AR145" s="59">
        <v>-0.11</v>
      </c>
      <c r="AS145" s="59">
        <v>4.88</v>
      </c>
      <c r="AT145" s="59">
        <v>0.68</v>
      </c>
      <c r="AU145" s="59">
        <v>2.48</v>
      </c>
      <c r="AV145" s="59">
        <v>4.91</v>
      </c>
      <c r="AW145" s="59">
        <v>4.4400000000000004</v>
      </c>
      <c r="AX145" s="59">
        <v>1.88</v>
      </c>
      <c r="AY145" s="59">
        <v>6.17</v>
      </c>
      <c r="AZ145" s="59">
        <v>4.3499999999999996</v>
      </c>
      <c r="BA145" s="59">
        <v>1.98</v>
      </c>
      <c r="BB145" s="150">
        <v>4.13</v>
      </c>
      <c r="BC145" s="100"/>
      <c r="BD145" s="100"/>
      <c r="BE145" s="100"/>
      <c r="BF145" s="100"/>
      <c r="BG145" s="100"/>
      <c r="BH145" s="100"/>
      <c r="BI145" s="100"/>
      <c r="BJ145" s="100"/>
      <c r="BK145" s="100"/>
      <c r="BL145" s="100"/>
      <c r="BM145" s="100"/>
      <c r="BN145" s="100"/>
      <c r="BO145" s="100"/>
    </row>
    <row r="146" spans="1:67" ht="13.5" customHeight="1" x14ac:dyDescent="0.25">
      <c r="A146" s="515">
        <v>2020</v>
      </c>
      <c r="B146" s="244" t="s">
        <v>55</v>
      </c>
      <c r="C146" s="240">
        <v>103.78</v>
      </c>
      <c r="D146" s="241">
        <v>106.07</v>
      </c>
      <c r="E146" s="242">
        <v>105.85</v>
      </c>
      <c r="F146" s="242">
        <v>100.98</v>
      </c>
      <c r="G146" s="242">
        <v>102.93</v>
      </c>
      <c r="H146" s="242">
        <v>103.45</v>
      </c>
      <c r="I146" s="242">
        <v>103.91</v>
      </c>
      <c r="J146" s="242">
        <v>102.64</v>
      </c>
      <c r="K146" s="242">
        <v>103.34</v>
      </c>
      <c r="L146" s="242">
        <v>103.59</v>
      </c>
      <c r="M146" s="242">
        <v>105.74</v>
      </c>
      <c r="N146" s="242">
        <v>105.13</v>
      </c>
      <c r="O146" s="243">
        <v>103.94</v>
      </c>
      <c r="P146" s="241">
        <v>0.28000000000000003</v>
      </c>
      <c r="Q146" s="242">
        <v>0.66</v>
      </c>
      <c r="R146" s="242">
        <v>0.55000000000000004</v>
      </c>
      <c r="S146" s="242">
        <v>0.34</v>
      </c>
      <c r="T146" s="242">
        <v>0.02</v>
      </c>
      <c r="U146" s="242">
        <v>0.72</v>
      </c>
      <c r="V146" s="242">
        <v>0.77</v>
      </c>
      <c r="W146" s="242">
        <v>-0.33</v>
      </c>
      <c r="X146" s="242">
        <v>0.45</v>
      </c>
      <c r="Y146" s="242">
        <v>0.24</v>
      </c>
      <c r="Z146" s="242">
        <v>0</v>
      </c>
      <c r="AA146" s="242">
        <v>0.94</v>
      </c>
      <c r="AB146" s="243">
        <v>0.87</v>
      </c>
      <c r="AC146" s="241">
        <v>0.28000000000000003</v>
      </c>
      <c r="AD146" s="242">
        <v>0.66</v>
      </c>
      <c r="AE146" s="242">
        <v>0.55000000000000004</v>
      </c>
      <c r="AF146" s="242">
        <v>0.34</v>
      </c>
      <c r="AG146" s="242">
        <v>0.02</v>
      </c>
      <c r="AH146" s="242">
        <v>0.72</v>
      </c>
      <c r="AI146" s="242">
        <v>0.77</v>
      </c>
      <c r="AJ146" s="242">
        <v>-0.33</v>
      </c>
      <c r="AK146" s="242">
        <v>0.45</v>
      </c>
      <c r="AL146" s="242">
        <v>0.24</v>
      </c>
      <c r="AM146" s="242">
        <v>0</v>
      </c>
      <c r="AN146" s="242">
        <v>0.94</v>
      </c>
      <c r="AO146" s="243">
        <v>0.87</v>
      </c>
      <c r="AP146" s="241">
        <v>3.22</v>
      </c>
      <c r="AQ146" s="29">
        <v>4.29</v>
      </c>
      <c r="AR146" s="29">
        <v>5.64</v>
      </c>
      <c r="AS146" s="29">
        <v>1.17</v>
      </c>
      <c r="AT146" s="29">
        <v>2.72</v>
      </c>
      <c r="AU146" s="29">
        <v>2.76</v>
      </c>
      <c r="AV146" s="29">
        <v>2.96</v>
      </c>
      <c r="AW146" s="29">
        <v>3.11</v>
      </c>
      <c r="AX146" s="29">
        <v>1.84</v>
      </c>
      <c r="AY146" s="29">
        <v>3.03</v>
      </c>
      <c r="AZ146" s="29">
        <v>5.74</v>
      </c>
      <c r="BA146" s="29">
        <v>3.65</v>
      </c>
      <c r="BB146" s="243">
        <v>2.8</v>
      </c>
    </row>
    <row r="147" spans="1:67" ht="13.5" customHeight="1" x14ac:dyDescent="0.25">
      <c r="A147" s="516"/>
      <c r="B147" s="106" t="s">
        <v>56</v>
      </c>
      <c r="C147" s="156">
        <f>+'Cuadro 1'!G218</f>
        <v>104.6</v>
      </c>
      <c r="D147" s="149">
        <v>106.98</v>
      </c>
      <c r="E147" s="59">
        <v>106.25</v>
      </c>
      <c r="F147" s="59">
        <v>101.36</v>
      </c>
      <c r="G147" s="59">
        <v>103.64</v>
      </c>
      <c r="H147" s="59">
        <v>103.83</v>
      </c>
      <c r="I147" s="59">
        <v>104.7</v>
      </c>
      <c r="J147" s="59">
        <v>102.93</v>
      </c>
      <c r="K147" s="59">
        <v>103.24</v>
      </c>
      <c r="L147" s="59">
        <v>103.55</v>
      </c>
      <c r="M147" s="59">
        <v>110.62</v>
      </c>
      <c r="N147" s="59">
        <v>105.69</v>
      </c>
      <c r="O147" s="150">
        <v>104.31</v>
      </c>
      <c r="P147" s="149">
        <f>+'Cuadro 1'!H218</f>
        <v>0.79</v>
      </c>
      <c r="Q147" s="59">
        <v>0.86</v>
      </c>
      <c r="R147" s="59">
        <v>0.37</v>
      </c>
      <c r="S147" s="59">
        <v>0.38</v>
      </c>
      <c r="T147" s="59">
        <v>0.69</v>
      </c>
      <c r="U147" s="59">
        <v>0.36</v>
      </c>
      <c r="V147" s="59">
        <v>0.76</v>
      </c>
      <c r="W147" s="59">
        <v>0.28999999999999998</v>
      </c>
      <c r="X147" s="59">
        <v>-0.09</v>
      </c>
      <c r="Y147" s="59">
        <v>-0.04</v>
      </c>
      <c r="Z147" s="59">
        <v>4.62</v>
      </c>
      <c r="AA147" s="59">
        <v>0.53</v>
      </c>
      <c r="AB147" s="150">
        <v>0.35</v>
      </c>
      <c r="AC147" s="149">
        <f>+'Cuadro 1'!I218</f>
        <v>1.07</v>
      </c>
      <c r="AD147" s="59">
        <v>1.53</v>
      </c>
      <c r="AE147" s="59">
        <v>0.92</v>
      </c>
      <c r="AF147" s="59">
        <v>0.73</v>
      </c>
      <c r="AG147" s="59">
        <v>0.71</v>
      </c>
      <c r="AH147" s="59">
        <v>1.08</v>
      </c>
      <c r="AI147" s="59">
        <v>1.53</v>
      </c>
      <c r="AJ147" s="59">
        <v>-0.04</v>
      </c>
      <c r="AK147" s="59">
        <v>0.36</v>
      </c>
      <c r="AL147" s="59">
        <v>0.2</v>
      </c>
      <c r="AM147" s="59">
        <v>4.62</v>
      </c>
      <c r="AN147" s="59">
        <v>1.48</v>
      </c>
      <c r="AO147" s="150">
        <v>1.23</v>
      </c>
      <c r="AP147" s="149">
        <f>+'Cuadro 1'!J218</f>
        <v>3.32</v>
      </c>
      <c r="AQ147" s="59">
        <v>4.97</v>
      </c>
      <c r="AR147" s="59">
        <v>4.6900000000000004</v>
      </c>
      <c r="AS147" s="59">
        <v>1.46</v>
      </c>
      <c r="AT147" s="59">
        <v>3.28</v>
      </c>
      <c r="AU147" s="59">
        <v>2.77</v>
      </c>
      <c r="AV147" s="59">
        <v>3.65</v>
      </c>
      <c r="AW147" s="59">
        <v>2.02</v>
      </c>
      <c r="AX147" s="59">
        <v>1.88</v>
      </c>
      <c r="AY147" s="59">
        <v>2.37</v>
      </c>
      <c r="AZ147" s="59">
        <v>6.34</v>
      </c>
      <c r="BA147" s="59">
        <v>3.32</v>
      </c>
      <c r="BB147" s="150">
        <v>2.5299999999999998</v>
      </c>
    </row>
    <row r="148" spans="1:67" ht="13.5" customHeight="1" x14ac:dyDescent="0.25">
      <c r="A148" s="516"/>
      <c r="B148" s="106" t="s">
        <v>57</v>
      </c>
      <c r="C148" s="156">
        <f>+'Cuadro 1'!G219</f>
        <v>105.13</v>
      </c>
      <c r="D148" s="149">
        <v>109.56</v>
      </c>
      <c r="E148" s="59">
        <v>106.4</v>
      </c>
      <c r="F148" s="59">
        <v>101.23</v>
      </c>
      <c r="G148" s="59">
        <v>103.94</v>
      </c>
      <c r="H148" s="59">
        <v>104.18</v>
      </c>
      <c r="I148" s="59">
        <v>105.33</v>
      </c>
      <c r="J148" s="59">
        <v>103.61</v>
      </c>
      <c r="K148" s="59">
        <v>103.27</v>
      </c>
      <c r="L148" s="59">
        <v>102.56</v>
      </c>
      <c r="M148" s="59">
        <v>110.62</v>
      </c>
      <c r="N148" s="59">
        <v>105.69</v>
      </c>
      <c r="O148" s="150">
        <v>104.84</v>
      </c>
      <c r="P148" s="149">
        <f>+'Cuadro 1'!H219</f>
        <v>0.51</v>
      </c>
      <c r="Q148" s="59">
        <v>2.41</v>
      </c>
      <c r="R148" s="59">
        <v>0.15</v>
      </c>
      <c r="S148" s="59">
        <v>-0.14000000000000001</v>
      </c>
      <c r="T148" s="59">
        <v>0.3</v>
      </c>
      <c r="U148" s="59">
        <v>0.34</v>
      </c>
      <c r="V148" s="59">
        <v>0.6</v>
      </c>
      <c r="W148" s="59">
        <v>0.65</v>
      </c>
      <c r="X148" s="59">
        <v>0.03</v>
      </c>
      <c r="Y148" s="59">
        <v>-0.95</v>
      </c>
      <c r="Z148" s="59">
        <v>0</v>
      </c>
      <c r="AA148" s="59">
        <v>0</v>
      </c>
      <c r="AB148" s="150">
        <v>0.51</v>
      </c>
      <c r="AC148" s="149">
        <f>+'Cuadro 1'!I219</f>
        <v>1.58</v>
      </c>
      <c r="AD148" s="59">
        <v>3.98</v>
      </c>
      <c r="AE148" s="59">
        <v>1.07</v>
      </c>
      <c r="AF148" s="59">
        <v>0.59</v>
      </c>
      <c r="AG148" s="59">
        <v>1.01</v>
      </c>
      <c r="AH148" s="59">
        <v>1.43</v>
      </c>
      <c r="AI148" s="59">
        <v>2.14</v>
      </c>
      <c r="AJ148" s="59">
        <v>0.61</v>
      </c>
      <c r="AK148" s="59">
        <v>0.39</v>
      </c>
      <c r="AL148" s="59">
        <v>-0.76</v>
      </c>
      <c r="AM148" s="59">
        <v>4.62</v>
      </c>
      <c r="AN148" s="59">
        <v>1.48</v>
      </c>
      <c r="AO148" s="150">
        <v>1.75</v>
      </c>
      <c r="AP148" s="149">
        <f>+'Cuadro 1'!J219</f>
        <v>3.54</v>
      </c>
      <c r="AQ148" s="59">
        <v>6.53</v>
      </c>
      <c r="AR148" s="59">
        <v>3.74</v>
      </c>
      <c r="AS148" s="59">
        <v>1.36</v>
      </c>
      <c r="AT148" s="59">
        <v>3.12</v>
      </c>
      <c r="AU148" s="59">
        <v>2.7</v>
      </c>
      <c r="AV148" s="59">
        <v>4.24</v>
      </c>
      <c r="AW148" s="59">
        <v>2.34</v>
      </c>
      <c r="AX148" s="59">
        <v>2.1</v>
      </c>
      <c r="AY148" s="59">
        <v>1.88</v>
      </c>
      <c r="AZ148" s="59">
        <v>6.29</v>
      </c>
      <c r="BA148" s="59">
        <v>3.67</v>
      </c>
      <c r="BB148" s="150">
        <v>2.75</v>
      </c>
    </row>
    <row r="149" spans="1:67" ht="13.5" customHeight="1" x14ac:dyDescent="0.25">
      <c r="A149" s="516"/>
      <c r="B149" s="106" t="s">
        <v>58</v>
      </c>
      <c r="C149" s="156">
        <f>+'Cuadro 1'!G220</f>
        <v>105.3</v>
      </c>
      <c r="D149" s="149">
        <v>111.18</v>
      </c>
      <c r="E149" s="59">
        <v>106.7</v>
      </c>
      <c r="F149" s="59">
        <v>101.3</v>
      </c>
      <c r="G149" s="59">
        <v>104.53</v>
      </c>
      <c r="H149" s="59">
        <v>104.48</v>
      </c>
      <c r="I149" s="59">
        <v>105.48</v>
      </c>
      <c r="J149" s="59">
        <v>102.61</v>
      </c>
      <c r="K149" s="59">
        <v>100.13</v>
      </c>
      <c r="L149" s="59">
        <v>102.63</v>
      </c>
      <c r="M149" s="59">
        <v>110.62</v>
      </c>
      <c r="N149" s="59">
        <v>105.92</v>
      </c>
      <c r="O149" s="150">
        <v>105.06</v>
      </c>
      <c r="P149" s="149">
        <f>+'Cuadro 1'!H220</f>
        <v>0.16</v>
      </c>
      <c r="Q149" s="59">
        <v>1.47</v>
      </c>
      <c r="R149" s="59">
        <v>0.28000000000000003</v>
      </c>
      <c r="S149" s="59">
        <v>7.0000000000000007E-2</v>
      </c>
      <c r="T149" s="59">
        <v>0.56000000000000005</v>
      </c>
      <c r="U149" s="59">
        <v>0.28999999999999998</v>
      </c>
      <c r="V149" s="59">
        <v>0.14000000000000001</v>
      </c>
      <c r="W149" s="59">
        <v>-0.96</v>
      </c>
      <c r="X149" s="59">
        <v>-3.04</v>
      </c>
      <c r="Y149" s="59">
        <v>7.0000000000000007E-2</v>
      </c>
      <c r="Z149" s="59">
        <v>0</v>
      </c>
      <c r="AA149" s="59">
        <v>0.21</v>
      </c>
      <c r="AB149" s="150">
        <v>0.21</v>
      </c>
      <c r="AC149" s="149">
        <f>+'Cuadro 1'!I220</f>
        <v>1.75</v>
      </c>
      <c r="AD149" s="59">
        <v>5.51</v>
      </c>
      <c r="AE149" s="59">
        <v>1.35</v>
      </c>
      <c r="AF149" s="59">
        <v>0.66</v>
      </c>
      <c r="AG149" s="59">
        <v>1.58</v>
      </c>
      <c r="AH149" s="59">
        <v>1.72</v>
      </c>
      <c r="AI149" s="59">
        <v>2.29</v>
      </c>
      <c r="AJ149" s="59">
        <v>-0.35</v>
      </c>
      <c r="AK149" s="59">
        <v>-2.66</v>
      </c>
      <c r="AL149" s="59">
        <v>-0.69</v>
      </c>
      <c r="AM149" s="59">
        <v>4.62</v>
      </c>
      <c r="AN149" s="59">
        <v>1.7</v>
      </c>
      <c r="AO149" s="150">
        <v>1.96</v>
      </c>
      <c r="AP149" s="149">
        <f>+'Cuadro 1'!J220</f>
        <v>3.24</v>
      </c>
      <c r="AQ149" s="59">
        <v>6.99</v>
      </c>
      <c r="AR149" s="59">
        <v>3.42</v>
      </c>
      <c r="AS149" s="59">
        <v>1.1299999999999999</v>
      </c>
      <c r="AT149" s="59">
        <v>3.38</v>
      </c>
      <c r="AU149" s="59">
        <v>2.39</v>
      </c>
      <c r="AV149" s="59">
        <v>4.07</v>
      </c>
      <c r="AW149" s="59">
        <v>1.2</v>
      </c>
      <c r="AX149" s="59">
        <v>-1.75</v>
      </c>
      <c r="AY149" s="59">
        <v>1.42</v>
      </c>
      <c r="AZ149" s="59">
        <v>6.26</v>
      </c>
      <c r="BA149" s="59">
        <v>3.05</v>
      </c>
      <c r="BB149" s="150">
        <v>2.71</v>
      </c>
    </row>
    <row r="150" spans="1:67" ht="13.5" customHeight="1" x14ac:dyDescent="0.25">
      <c r="A150" s="516"/>
      <c r="B150" s="106" t="s">
        <v>59</v>
      </c>
      <c r="C150" s="156">
        <f>+'Cuadro 1'!G221</f>
        <v>104.88</v>
      </c>
      <c r="D150" s="149">
        <v>111.63</v>
      </c>
      <c r="E150" s="59">
        <v>107.22</v>
      </c>
      <c r="F150" s="59">
        <v>100.66</v>
      </c>
      <c r="G150" s="59">
        <v>104.09</v>
      </c>
      <c r="H150" s="59">
        <v>102.42</v>
      </c>
      <c r="I150" s="59">
        <v>105.73</v>
      </c>
      <c r="J150" s="59">
        <v>101.98</v>
      </c>
      <c r="K150" s="59">
        <v>96.69</v>
      </c>
      <c r="L150" s="59">
        <v>102.57</v>
      </c>
      <c r="M150" s="59">
        <v>110.69</v>
      </c>
      <c r="N150" s="59">
        <v>105.98</v>
      </c>
      <c r="O150" s="150">
        <v>104.99</v>
      </c>
      <c r="P150" s="149">
        <f>+'Cuadro 1'!H221</f>
        <v>-0.4</v>
      </c>
      <c r="Q150" s="59">
        <v>0.41</v>
      </c>
      <c r="R150" s="59">
        <v>0.49</v>
      </c>
      <c r="S150" s="59">
        <v>-0.63</v>
      </c>
      <c r="T150" s="59">
        <v>-0.42</v>
      </c>
      <c r="U150" s="59">
        <v>-1.97</v>
      </c>
      <c r="V150" s="59">
        <v>0.23</v>
      </c>
      <c r="W150" s="59">
        <v>-0.62</v>
      </c>
      <c r="X150" s="59">
        <v>-3.44</v>
      </c>
      <c r="Y150" s="59">
        <v>-0.06</v>
      </c>
      <c r="Z150" s="59">
        <v>0.06</v>
      </c>
      <c r="AA150" s="59">
        <v>0.06</v>
      </c>
      <c r="AB150" s="150">
        <v>-7.0000000000000007E-2</v>
      </c>
      <c r="AC150" s="149">
        <f>+'Cuadro 1'!I221</f>
        <v>1.34</v>
      </c>
      <c r="AD150" s="59">
        <v>5.94</v>
      </c>
      <c r="AE150" s="59">
        <v>1.85</v>
      </c>
      <c r="AF150" s="59">
        <v>0.02</v>
      </c>
      <c r="AG150" s="59">
        <v>1.1499999999999999</v>
      </c>
      <c r="AH150" s="59">
        <v>-0.28000000000000003</v>
      </c>
      <c r="AI150" s="59">
        <v>2.5299999999999998</v>
      </c>
      <c r="AJ150" s="59">
        <v>-0.97</v>
      </c>
      <c r="AK150" s="59">
        <v>-6.01</v>
      </c>
      <c r="AL150" s="59">
        <v>-0.74</v>
      </c>
      <c r="AM150" s="59">
        <v>4.68</v>
      </c>
      <c r="AN150" s="59">
        <v>1.76</v>
      </c>
      <c r="AO150" s="150">
        <v>1.89</v>
      </c>
      <c r="AP150" s="149">
        <f>+'Cuadro 1'!J221</f>
        <v>2.48</v>
      </c>
      <c r="AQ150" s="59">
        <v>6.81</v>
      </c>
      <c r="AR150" s="59">
        <v>2.71</v>
      </c>
      <c r="AS150" s="59">
        <v>0.15</v>
      </c>
      <c r="AT150" s="59">
        <v>2.2999999999999998</v>
      </c>
      <c r="AU150" s="59">
        <v>0.09</v>
      </c>
      <c r="AV150" s="59">
        <v>4.09</v>
      </c>
      <c r="AW150" s="59">
        <v>0.69</v>
      </c>
      <c r="AX150" s="59">
        <v>-5.13</v>
      </c>
      <c r="AY150" s="59">
        <v>1.1499999999999999</v>
      </c>
      <c r="AZ150" s="59">
        <v>6.27</v>
      </c>
      <c r="BA150" s="59">
        <v>2.96</v>
      </c>
      <c r="BB150" s="150">
        <v>2.48</v>
      </c>
    </row>
    <row r="151" spans="1:67" ht="13.5" customHeight="1" x14ac:dyDescent="0.25">
      <c r="A151" s="516"/>
      <c r="B151" s="106" t="s">
        <v>60</v>
      </c>
      <c r="C151" s="156">
        <f>+'Cuadro 1'!G222</f>
        <v>104.32</v>
      </c>
      <c r="D151" s="149">
        <v>111.83</v>
      </c>
      <c r="E151" s="59">
        <v>107.61</v>
      </c>
      <c r="F151" s="59">
        <v>97.41</v>
      </c>
      <c r="G151" s="59">
        <v>103</v>
      </c>
      <c r="H151" s="59">
        <v>101.57</v>
      </c>
      <c r="I151" s="59">
        <v>106.12</v>
      </c>
      <c r="J151" s="59">
        <v>101.55</v>
      </c>
      <c r="K151" s="59">
        <v>96.55</v>
      </c>
      <c r="L151" s="59">
        <v>102.35</v>
      </c>
      <c r="M151" s="59">
        <v>110.69</v>
      </c>
      <c r="N151" s="59">
        <v>106.05</v>
      </c>
      <c r="O151" s="150">
        <v>104.64</v>
      </c>
      <c r="P151" s="149">
        <f>+'Cuadro 1'!H222</f>
        <v>-0.53</v>
      </c>
      <c r="Q151" s="59">
        <v>0.18</v>
      </c>
      <c r="R151" s="59">
        <v>0.36</v>
      </c>
      <c r="S151" s="59">
        <v>-3.22</v>
      </c>
      <c r="T151" s="59">
        <v>-1.04</v>
      </c>
      <c r="U151" s="59">
        <v>-0.83</v>
      </c>
      <c r="V151" s="59">
        <v>0.37</v>
      </c>
      <c r="W151" s="59">
        <v>-0.42</v>
      </c>
      <c r="X151" s="59">
        <v>-0.14000000000000001</v>
      </c>
      <c r="Y151" s="59">
        <v>-0.22</v>
      </c>
      <c r="Z151" s="59">
        <v>0</v>
      </c>
      <c r="AA151" s="59">
        <v>7.0000000000000007E-2</v>
      </c>
      <c r="AB151" s="150">
        <v>-0.33</v>
      </c>
      <c r="AC151" s="149">
        <f>+'Cuadro 1'!I222</f>
        <v>0.8</v>
      </c>
      <c r="AD151" s="59">
        <v>6.13</v>
      </c>
      <c r="AE151" s="59">
        <v>2.2200000000000002</v>
      </c>
      <c r="AF151" s="59">
        <v>-3.2</v>
      </c>
      <c r="AG151" s="59">
        <v>0.1</v>
      </c>
      <c r="AH151" s="59">
        <v>-1.1100000000000001</v>
      </c>
      <c r="AI151" s="59">
        <v>2.91</v>
      </c>
      <c r="AJ151" s="59">
        <v>-1.38</v>
      </c>
      <c r="AK151" s="59">
        <v>-6.14</v>
      </c>
      <c r="AL151" s="59">
        <v>-0.96</v>
      </c>
      <c r="AM151" s="59">
        <v>4.68</v>
      </c>
      <c r="AN151" s="59">
        <v>1.83</v>
      </c>
      <c r="AO151" s="150">
        <v>1.55</v>
      </c>
      <c r="AP151" s="149">
        <f>+'Cuadro 1'!J222</f>
        <v>1.71</v>
      </c>
      <c r="AQ151" s="59">
        <v>6.3</v>
      </c>
      <c r="AR151" s="59">
        <v>2.52</v>
      </c>
      <c r="AS151" s="59">
        <v>-3.18</v>
      </c>
      <c r="AT151" s="59">
        <v>1.1499999999999999</v>
      </c>
      <c r="AU151" s="59">
        <v>-0.92</v>
      </c>
      <c r="AV151" s="59">
        <v>4.28</v>
      </c>
      <c r="AW151" s="59">
        <v>-0.35</v>
      </c>
      <c r="AX151" s="59">
        <v>-5.1100000000000003</v>
      </c>
      <c r="AY151" s="59">
        <v>0.42</v>
      </c>
      <c r="AZ151" s="59">
        <v>6.27</v>
      </c>
      <c r="BA151" s="59">
        <v>3.16</v>
      </c>
      <c r="BB151" s="150">
        <v>2.04</v>
      </c>
    </row>
    <row r="152" spans="1:67" ht="13.5" customHeight="1" x14ac:dyDescent="0.25">
      <c r="A152" s="516"/>
      <c r="B152" s="106" t="s">
        <v>61</v>
      </c>
      <c r="C152" s="156">
        <f>+'Cuadro 1'!G223</f>
        <v>104.24</v>
      </c>
      <c r="D152" s="149">
        <v>110.92</v>
      </c>
      <c r="E152" s="59">
        <v>107.71</v>
      </c>
      <c r="F152" s="59">
        <v>96.89</v>
      </c>
      <c r="G152" s="59">
        <v>102.85</v>
      </c>
      <c r="H152" s="59">
        <v>101.56</v>
      </c>
      <c r="I152" s="59">
        <v>106.93</v>
      </c>
      <c r="J152" s="59">
        <v>101.84</v>
      </c>
      <c r="K152" s="59">
        <v>96.47</v>
      </c>
      <c r="L152" s="59">
        <v>102.33</v>
      </c>
      <c r="M152" s="59">
        <v>110.69</v>
      </c>
      <c r="N152" s="59">
        <v>106.46</v>
      </c>
      <c r="O152" s="150">
        <v>104.84</v>
      </c>
      <c r="P152" s="149">
        <f>+'Cuadro 1'!H223</f>
        <v>-0.08</v>
      </c>
      <c r="Q152" s="59">
        <v>-0.81</v>
      </c>
      <c r="R152" s="59">
        <v>0.09</v>
      </c>
      <c r="S152" s="59">
        <v>-0.54</v>
      </c>
      <c r="T152" s="59">
        <v>-0.15</v>
      </c>
      <c r="U152" s="59">
        <v>-0.01</v>
      </c>
      <c r="V152" s="59">
        <v>0.76</v>
      </c>
      <c r="W152" s="59">
        <v>0.28999999999999998</v>
      </c>
      <c r="X152" s="59">
        <v>-0.09</v>
      </c>
      <c r="Y152" s="59">
        <v>-0.01</v>
      </c>
      <c r="Z152" s="59">
        <v>0</v>
      </c>
      <c r="AA152" s="59">
        <v>0.38</v>
      </c>
      <c r="AB152" s="150">
        <v>0.19</v>
      </c>
      <c r="AC152" s="149">
        <f>+'Cuadro 1'!I223</f>
        <v>0.72</v>
      </c>
      <c r="AD152" s="59">
        <v>5.27</v>
      </c>
      <c r="AE152" s="59">
        <v>2.31</v>
      </c>
      <c r="AF152" s="59">
        <v>-3.72</v>
      </c>
      <c r="AG152" s="59">
        <v>-0.05</v>
      </c>
      <c r="AH152" s="59">
        <v>-1.1200000000000001</v>
      </c>
      <c r="AI152" s="59">
        <v>3.69</v>
      </c>
      <c r="AJ152" s="59">
        <v>-1.1000000000000001</v>
      </c>
      <c r="AK152" s="59">
        <v>-6.22</v>
      </c>
      <c r="AL152" s="59">
        <v>-0.98</v>
      </c>
      <c r="AM152" s="59">
        <v>4.68</v>
      </c>
      <c r="AN152" s="59">
        <v>2.2200000000000002</v>
      </c>
      <c r="AO152" s="150">
        <v>1.75</v>
      </c>
      <c r="AP152" s="149">
        <f>+'Cuadro 1'!J223</f>
        <v>1.53</v>
      </c>
      <c r="AQ152" s="59">
        <v>4.9000000000000004</v>
      </c>
      <c r="AR152" s="59">
        <v>2.97</v>
      </c>
      <c r="AS152" s="59">
        <v>-3.12</v>
      </c>
      <c r="AT152" s="59">
        <v>0.81</v>
      </c>
      <c r="AU152" s="59">
        <v>-0.9</v>
      </c>
      <c r="AV152" s="59">
        <v>4.97</v>
      </c>
      <c r="AW152" s="59">
        <v>-0.13</v>
      </c>
      <c r="AX152" s="59">
        <v>-5.63</v>
      </c>
      <c r="AY152" s="59">
        <v>0</v>
      </c>
      <c r="AZ152" s="59">
        <v>6.27</v>
      </c>
      <c r="BA152" s="59">
        <v>3.88</v>
      </c>
      <c r="BB152" s="150">
        <v>2.4500000000000002</v>
      </c>
    </row>
    <row r="153" spans="1:67" ht="13.5" customHeight="1" x14ac:dyDescent="0.25">
      <c r="A153" s="516"/>
      <c r="B153" s="106" t="s">
        <v>62</v>
      </c>
      <c r="C153" s="156">
        <f>+'Cuadro 1'!G224</f>
        <v>104.13</v>
      </c>
      <c r="D153" s="149">
        <v>110.31</v>
      </c>
      <c r="E153" s="59">
        <v>107.94</v>
      </c>
      <c r="F153" s="59">
        <v>95.37</v>
      </c>
      <c r="G153" s="59">
        <v>102.69</v>
      </c>
      <c r="H153" s="59">
        <v>101.3</v>
      </c>
      <c r="I153" s="59">
        <v>107.83</v>
      </c>
      <c r="J153" s="59">
        <v>102.19</v>
      </c>
      <c r="K153" s="59">
        <v>100.02</v>
      </c>
      <c r="L153" s="59">
        <v>102.57</v>
      </c>
      <c r="M153" s="59">
        <v>107.43</v>
      </c>
      <c r="N153" s="59">
        <v>106.68</v>
      </c>
      <c r="O153" s="150">
        <v>105.38</v>
      </c>
      <c r="P153" s="149">
        <f>+'Cuadro 1'!H224</f>
        <v>-0.11</v>
      </c>
      <c r="Q153" s="59">
        <v>-0.55000000000000004</v>
      </c>
      <c r="R153" s="59">
        <v>0.21</v>
      </c>
      <c r="S153" s="59">
        <v>-1.57</v>
      </c>
      <c r="T153" s="59">
        <v>-0.16</v>
      </c>
      <c r="U153" s="59">
        <v>-0.26</v>
      </c>
      <c r="V153" s="59">
        <v>0.84</v>
      </c>
      <c r="W153" s="59">
        <v>0.35</v>
      </c>
      <c r="X153" s="59">
        <v>3.68</v>
      </c>
      <c r="Y153" s="59">
        <v>0.23</v>
      </c>
      <c r="Z153" s="59">
        <v>-2.94</v>
      </c>
      <c r="AA153" s="59">
        <v>0.2</v>
      </c>
      <c r="AB153" s="150">
        <v>0.52</v>
      </c>
      <c r="AC153" s="149">
        <f>+'Cuadro 1'!I224</f>
        <v>0.61</v>
      </c>
      <c r="AD153" s="59">
        <v>4.6900000000000004</v>
      </c>
      <c r="AE153" s="59">
        <v>2.5299999999999998</v>
      </c>
      <c r="AF153" s="59">
        <v>-5.23</v>
      </c>
      <c r="AG153" s="59">
        <v>-0.21</v>
      </c>
      <c r="AH153" s="59">
        <v>-1.38</v>
      </c>
      <c r="AI153" s="59">
        <v>4.57</v>
      </c>
      <c r="AJ153" s="59">
        <v>-0.76</v>
      </c>
      <c r="AK153" s="59">
        <v>-2.77</v>
      </c>
      <c r="AL153" s="59">
        <v>-0.75</v>
      </c>
      <c r="AM153" s="59">
        <v>1.6</v>
      </c>
      <c r="AN153" s="59">
        <v>2.4300000000000002</v>
      </c>
      <c r="AO153" s="150">
        <v>2.27</v>
      </c>
      <c r="AP153" s="149">
        <f>+'Cuadro 1'!J224</f>
        <v>1.33</v>
      </c>
      <c r="AQ153" s="59">
        <v>4.28</v>
      </c>
      <c r="AR153" s="59">
        <v>3.68</v>
      </c>
      <c r="AS153" s="59">
        <v>-5.01</v>
      </c>
      <c r="AT153" s="59">
        <v>0.51</v>
      </c>
      <c r="AU153" s="59">
        <v>-1.1499999999999999</v>
      </c>
      <c r="AV153" s="59">
        <v>5.61</v>
      </c>
      <c r="AW153" s="59">
        <v>0.14000000000000001</v>
      </c>
      <c r="AX153" s="59">
        <v>-1.9</v>
      </c>
      <c r="AY153" s="59">
        <v>0.89</v>
      </c>
      <c r="AZ153" s="59">
        <v>3.02</v>
      </c>
      <c r="BA153" s="59">
        <v>3.76</v>
      </c>
      <c r="BB153" s="150">
        <v>2.91</v>
      </c>
    </row>
    <row r="154" spans="1:67" ht="13.5" customHeight="1" x14ac:dyDescent="0.25">
      <c r="A154" s="516"/>
      <c r="B154" s="106" t="s">
        <v>63</v>
      </c>
      <c r="C154" s="156">
        <f>+'Cuadro 1'!G225</f>
        <v>104.72</v>
      </c>
      <c r="D154" s="149">
        <v>110.48</v>
      </c>
      <c r="E154" s="59">
        <v>107.87</v>
      </c>
      <c r="F154" s="59">
        <v>95.36</v>
      </c>
      <c r="G154" s="59">
        <v>103.94</v>
      </c>
      <c r="H154" s="59">
        <v>101.26</v>
      </c>
      <c r="I154" s="59">
        <v>107.83</v>
      </c>
      <c r="J154" s="59">
        <v>103.2</v>
      </c>
      <c r="K154" s="59">
        <v>102.78</v>
      </c>
      <c r="L154" s="59">
        <v>102.02</v>
      </c>
      <c r="M154" s="59">
        <v>105.16</v>
      </c>
      <c r="N154" s="59">
        <v>107.06</v>
      </c>
      <c r="O154" s="150">
        <v>105.97</v>
      </c>
      <c r="P154" s="149">
        <f>+'Cuadro 1'!H225</f>
        <v>0.56999999999999995</v>
      </c>
      <c r="Q154" s="59">
        <v>0.15</v>
      </c>
      <c r="R154" s="59">
        <v>-0.06</v>
      </c>
      <c r="S154" s="59">
        <v>0</v>
      </c>
      <c r="T154" s="59">
        <v>1.22</v>
      </c>
      <c r="U154" s="59">
        <v>-0.04</v>
      </c>
      <c r="V154" s="59">
        <v>-0.01</v>
      </c>
      <c r="W154" s="59">
        <v>0.99</v>
      </c>
      <c r="X154" s="59">
        <v>2.76</v>
      </c>
      <c r="Y154" s="59">
        <v>-0.54</v>
      </c>
      <c r="Z154" s="59">
        <v>-2.11</v>
      </c>
      <c r="AA154" s="59">
        <v>0.36</v>
      </c>
      <c r="AB154" s="150">
        <v>0.56000000000000005</v>
      </c>
      <c r="AC154" s="149">
        <f>+'Cuadro 1'!I225</f>
        <v>1.18</v>
      </c>
      <c r="AD154" s="59">
        <v>4.8499999999999996</v>
      </c>
      <c r="AE154" s="59">
        <v>4.8499999999999996</v>
      </c>
      <c r="AF154" s="59">
        <v>2.46</v>
      </c>
      <c r="AG154" s="59">
        <v>-5.24</v>
      </c>
      <c r="AH154" s="59">
        <v>1.01</v>
      </c>
      <c r="AI154" s="59">
        <v>-1.41</v>
      </c>
      <c r="AJ154" s="59">
        <v>4.5599999999999996</v>
      </c>
      <c r="AK154" s="59">
        <v>0.22</v>
      </c>
      <c r="AL154" s="59">
        <v>-0.09</v>
      </c>
      <c r="AM154" s="59">
        <v>-1.28</v>
      </c>
      <c r="AN154" s="59">
        <v>-0.54</v>
      </c>
      <c r="AO154" s="150">
        <v>2.8</v>
      </c>
      <c r="AP154" s="149">
        <f>+'Cuadro 1'!J225</f>
        <v>1.59</v>
      </c>
      <c r="AQ154" s="59">
        <v>3.72</v>
      </c>
      <c r="AR154" s="59">
        <v>3.72</v>
      </c>
      <c r="AS154" s="59">
        <v>4.18</v>
      </c>
      <c r="AT154" s="59">
        <v>-5.0999999999999996</v>
      </c>
      <c r="AU154" s="59">
        <v>1.54</v>
      </c>
      <c r="AV154" s="59">
        <v>-1.37</v>
      </c>
      <c r="AW154" s="59">
        <v>5.32</v>
      </c>
      <c r="AX154" s="59">
        <v>1.1200000000000001</v>
      </c>
      <c r="AY154" s="59">
        <v>0.81</v>
      </c>
      <c r="AZ154" s="59">
        <v>0.92</v>
      </c>
      <c r="BA154" s="59">
        <v>-0.53</v>
      </c>
      <c r="BB154" s="150">
        <v>3.53</v>
      </c>
      <c r="BC154" s="214"/>
    </row>
    <row r="155" spans="1:67" ht="13.5" customHeight="1" x14ac:dyDescent="0.25">
      <c r="A155" s="516"/>
      <c r="B155" s="106" t="s">
        <v>64</v>
      </c>
      <c r="C155" s="156">
        <f>+'Cuadro 1'!G226</f>
        <v>104.65</v>
      </c>
      <c r="D155" s="149">
        <v>110.22</v>
      </c>
      <c r="E155" s="59">
        <v>107.98</v>
      </c>
      <c r="F155" s="59">
        <v>94.99</v>
      </c>
      <c r="G155" s="59">
        <v>103.81</v>
      </c>
      <c r="H155" s="59">
        <v>101.22</v>
      </c>
      <c r="I155" s="59">
        <v>107.96</v>
      </c>
      <c r="J155" s="59">
        <v>104.32</v>
      </c>
      <c r="K155" s="59">
        <v>102.66</v>
      </c>
      <c r="L155" s="59">
        <v>101.98</v>
      </c>
      <c r="M155" s="59">
        <v>103.5</v>
      </c>
      <c r="N155" s="59">
        <v>107.13</v>
      </c>
      <c r="O155" s="150">
        <v>105.5</v>
      </c>
      <c r="P155" s="149">
        <f>+'Cuadro 1'!H226</f>
        <v>-0.06</v>
      </c>
      <c r="Q155" s="59">
        <v>-0.24</v>
      </c>
      <c r="R155" s="59">
        <v>0.1</v>
      </c>
      <c r="S155" s="59">
        <v>-0.4</v>
      </c>
      <c r="T155" s="59">
        <v>-0.12</v>
      </c>
      <c r="U155" s="59">
        <v>-0.04</v>
      </c>
      <c r="V155" s="59">
        <v>0.12</v>
      </c>
      <c r="W155" s="59">
        <v>1.08</v>
      </c>
      <c r="X155" s="59">
        <v>-0.11</v>
      </c>
      <c r="Y155" s="59">
        <v>-0.04</v>
      </c>
      <c r="Z155" s="59">
        <v>-1.58</v>
      </c>
      <c r="AA155" s="59">
        <v>0.06</v>
      </c>
      <c r="AB155" s="150">
        <v>-0.44</v>
      </c>
      <c r="AC155" s="149">
        <f>+'Cuadro 1'!I226</f>
        <v>1.1200000000000001</v>
      </c>
      <c r="AD155" s="59">
        <v>4.5999999999999996</v>
      </c>
      <c r="AE155" s="59">
        <v>2.57</v>
      </c>
      <c r="AF155" s="59">
        <v>-5.61</v>
      </c>
      <c r="AG155" s="59">
        <v>0.88</v>
      </c>
      <c r="AH155" s="59">
        <v>-1.45</v>
      </c>
      <c r="AI155" s="59">
        <v>4.6900000000000004</v>
      </c>
      <c r="AJ155" s="59">
        <v>1.3</v>
      </c>
      <c r="AK155" s="59">
        <v>-0.2</v>
      </c>
      <c r="AL155" s="59">
        <v>-1.32</v>
      </c>
      <c r="AM155" s="59">
        <v>-2.12</v>
      </c>
      <c r="AN155" s="59">
        <v>2.86</v>
      </c>
      <c r="AO155" s="150">
        <v>2.38</v>
      </c>
      <c r="AP155" s="149">
        <f>+'Cuadro 1'!J226</f>
        <v>1.42</v>
      </c>
      <c r="AQ155" s="59">
        <v>3.3</v>
      </c>
      <c r="AR155" s="59">
        <v>4.12</v>
      </c>
      <c r="AS155" s="59">
        <v>-5.5</v>
      </c>
      <c r="AT155" s="59">
        <v>1.29</v>
      </c>
      <c r="AU155" s="59">
        <v>-1.31</v>
      </c>
      <c r="AV155" s="59">
        <v>5.12</v>
      </c>
      <c r="AW155" s="59">
        <v>2.1</v>
      </c>
      <c r="AX155" s="59">
        <v>0.72</v>
      </c>
      <c r="AY155" s="59">
        <v>0.4</v>
      </c>
      <c r="AZ155" s="59">
        <v>-2.12</v>
      </c>
      <c r="BA155" s="59">
        <v>3.47</v>
      </c>
      <c r="BB155" s="150">
        <v>2.5499999999999998</v>
      </c>
      <c r="BC155" s="214"/>
    </row>
    <row r="156" spans="1:67" ht="13.5" customHeight="1" x14ac:dyDescent="0.25">
      <c r="A156" s="516"/>
      <c r="B156" s="106" t="s">
        <v>65</v>
      </c>
      <c r="C156" s="156">
        <f>+'Cuadro 1'!G227</f>
        <v>104.51</v>
      </c>
      <c r="D156" s="149">
        <v>110.18</v>
      </c>
      <c r="E156" s="59">
        <v>108.44</v>
      </c>
      <c r="F156" s="59">
        <v>91.99</v>
      </c>
      <c r="G156" s="59">
        <v>103.99</v>
      </c>
      <c r="H156" s="59">
        <v>101.15</v>
      </c>
      <c r="I156" s="59">
        <v>108.19</v>
      </c>
      <c r="J156" s="59">
        <v>104.25</v>
      </c>
      <c r="K156" s="59">
        <v>102.23</v>
      </c>
      <c r="L156" s="59">
        <v>101.41</v>
      </c>
      <c r="M156" s="59">
        <v>102.27</v>
      </c>
      <c r="N156" s="59">
        <v>107.4</v>
      </c>
      <c r="O156" s="150">
        <v>105.66</v>
      </c>
      <c r="P156" s="149">
        <f>+'Cuadro 1'!H227</f>
        <v>-0.14000000000000001</v>
      </c>
      <c r="Q156" s="59">
        <v>-0.03</v>
      </c>
      <c r="R156" s="59">
        <v>0.43</v>
      </c>
      <c r="S156" s="59">
        <v>-3.16</v>
      </c>
      <c r="T156" s="59">
        <v>0.18</v>
      </c>
      <c r="U156" s="59">
        <v>-7.0000000000000007E-2</v>
      </c>
      <c r="V156" s="59">
        <v>0.22</v>
      </c>
      <c r="W156" s="59">
        <v>-0.06</v>
      </c>
      <c r="X156" s="59">
        <v>-0.42</v>
      </c>
      <c r="Y156" s="59">
        <v>-0.56000000000000005</v>
      </c>
      <c r="Z156" s="59">
        <v>-1.19</v>
      </c>
      <c r="AA156" s="59">
        <v>0.25</v>
      </c>
      <c r="AB156" s="150">
        <v>0.15</v>
      </c>
      <c r="AC156" s="149">
        <f>+'Cuadro 1'!I227</f>
        <v>0.98</v>
      </c>
      <c r="AD156" s="59">
        <v>4.5599999999999996</v>
      </c>
      <c r="AE156" s="59">
        <v>3.01</v>
      </c>
      <c r="AF156" s="59">
        <v>-8.59</v>
      </c>
      <c r="AG156" s="59">
        <v>1.06</v>
      </c>
      <c r="AH156" s="59">
        <v>-1.52</v>
      </c>
      <c r="AI156" s="59">
        <v>4.92</v>
      </c>
      <c r="AJ156" s="59">
        <v>1.24</v>
      </c>
      <c r="AK156" s="59">
        <v>-0.62</v>
      </c>
      <c r="AL156" s="59">
        <v>-1.87</v>
      </c>
      <c r="AM156" s="59">
        <v>-3.28</v>
      </c>
      <c r="AN156" s="59">
        <v>3.12</v>
      </c>
      <c r="AO156" s="150">
        <v>2.54</v>
      </c>
      <c r="AP156" s="149">
        <f>+'Cuadro 1'!J227</f>
        <v>1.18</v>
      </c>
      <c r="AQ156" s="59">
        <v>3.85</v>
      </c>
      <c r="AR156" s="59">
        <v>3.98</v>
      </c>
      <c r="AS156" s="59">
        <v>-8.5500000000000007</v>
      </c>
      <c r="AT156" s="59">
        <v>1.19</v>
      </c>
      <c r="AU156" s="59">
        <v>-1.46</v>
      </c>
      <c r="AV156" s="59">
        <v>5.08</v>
      </c>
      <c r="AW156" s="59">
        <v>1.91</v>
      </c>
      <c r="AX156" s="59">
        <v>0.34</v>
      </c>
      <c r="AY156" s="59">
        <v>-0.6</v>
      </c>
      <c r="AZ156" s="59">
        <v>-3.28</v>
      </c>
      <c r="BA156" s="59">
        <v>3.45</v>
      </c>
      <c r="BB156" s="150">
        <v>2.58</v>
      </c>
      <c r="BC156" s="214"/>
    </row>
    <row r="157" spans="1:67" ht="13.5" customHeight="1" x14ac:dyDescent="0.25">
      <c r="A157" s="518"/>
      <c r="B157" s="107" t="s">
        <v>66</v>
      </c>
      <c r="C157" s="156">
        <f>+'Cuadro 1'!G228</f>
        <v>104.7</v>
      </c>
      <c r="D157" s="151">
        <v>110.45</v>
      </c>
      <c r="E157" s="40">
        <v>108.27</v>
      </c>
      <c r="F157" s="40">
        <v>94.29</v>
      </c>
      <c r="G157" s="40">
        <v>104.14</v>
      </c>
      <c r="H157" s="40">
        <v>101.73</v>
      </c>
      <c r="I157" s="40">
        <v>108.31</v>
      </c>
      <c r="J157" s="40">
        <v>104.25</v>
      </c>
      <c r="K157" s="40">
        <v>102.48</v>
      </c>
      <c r="L157" s="40">
        <v>102.55</v>
      </c>
      <c r="M157" s="40">
        <v>100.96</v>
      </c>
      <c r="N157" s="40">
        <v>107.54</v>
      </c>
      <c r="O157" s="152">
        <v>105.91</v>
      </c>
      <c r="P157" s="151">
        <f>+'Cuadro 1'!H228</f>
        <v>0.19</v>
      </c>
      <c r="Q157" s="40">
        <v>0.25</v>
      </c>
      <c r="R157" s="40">
        <v>-0.16</v>
      </c>
      <c r="S157" s="40">
        <v>2.5</v>
      </c>
      <c r="T157" s="40">
        <v>0.14000000000000001</v>
      </c>
      <c r="U157" s="40">
        <v>0.56999999999999995</v>
      </c>
      <c r="V157" s="40">
        <v>0.11</v>
      </c>
      <c r="W157" s="40">
        <v>0</v>
      </c>
      <c r="X157" s="40">
        <v>0.24</v>
      </c>
      <c r="Y157" s="40">
        <v>1.1299999999999999</v>
      </c>
      <c r="Z157" s="40">
        <v>-1.28</v>
      </c>
      <c r="AA157" s="40">
        <v>0.13</v>
      </c>
      <c r="AB157" s="152">
        <v>0.24</v>
      </c>
      <c r="AC157" s="151">
        <f>+'Cuadro 1'!I228</f>
        <v>1.17</v>
      </c>
      <c r="AD157" s="40">
        <v>4.82</v>
      </c>
      <c r="AE157" s="40">
        <v>2.85</v>
      </c>
      <c r="AF157" s="40">
        <v>-6.31</v>
      </c>
      <c r="AG157" s="40">
        <v>1.2</v>
      </c>
      <c r="AH157" s="40">
        <v>-0.96</v>
      </c>
      <c r="AI157" s="40">
        <v>5.03</v>
      </c>
      <c r="AJ157" s="40">
        <v>1.24</v>
      </c>
      <c r="AK157" s="40">
        <v>-0.38</v>
      </c>
      <c r="AL157" s="40">
        <v>-0.77</v>
      </c>
      <c r="AM157" s="40">
        <v>-4.5199999999999996</v>
      </c>
      <c r="AN157" s="40">
        <v>3.25</v>
      </c>
      <c r="AO157" s="152">
        <v>2.79</v>
      </c>
      <c r="AP157" s="149">
        <f>+'Cuadro 1'!J228</f>
        <v>1.17</v>
      </c>
      <c r="AQ157" s="40">
        <v>4.82</v>
      </c>
      <c r="AR157" s="40">
        <v>2.85</v>
      </c>
      <c r="AS157" s="40">
        <v>-6.31</v>
      </c>
      <c r="AT157" s="40">
        <v>1.2</v>
      </c>
      <c r="AU157" s="40">
        <v>-0.96</v>
      </c>
      <c r="AV157" s="40">
        <v>5.03</v>
      </c>
      <c r="AW157" s="40">
        <v>1.24</v>
      </c>
      <c r="AX157" s="40">
        <v>-0.38</v>
      </c>
      <c r="AY157" s="40">
        <v>-0.77</v>
      </c>
      <c r="AZ157" s="40">
        <v>-4.5199999999999996</v>
      </c>
      <c r="BA157" s="40">
        <v>3.25</v>
      </c>
      <c r="BB157" s="152">
        <v>2.79</v>
      </c>
      <c r="BC157" s="214"/>
    </row>
    <row r="158" spans="1:67" ht="13.5" customHeight="1" x14ac:dyDescent="0.25">
      <c r="A158" s="515">
        <v>2021</v>
      </c>
      <c r="B158" s="244" t="s">
        <v>55</v>
      </c>
      <c r="C158" s="240">
        <f>+'Cuadro 1'!G229</f>
        <v>104.97</v>
      </c>
      <c r="D158" s="241">
        <v>112.17</v>
      </c>
      <c r="E158" s="242">
        <v>108.58</v>
      </c>
      <c r="F158" s="242">
        <v>93.04</v>
      </c>
      <c r="G158" s="242">
        <v>104.2</v>
      </c>
      <c r="H158" s="242">
        <v>102.08</v>
      </c>
      <c r="I158" s="242">
        <v>108.45</v>
      </c>
      <c r="J158" s="242">
        <v>104.52</v>
      </c>
      <c r="K158" s="242">
        <v>102.24</v>
      </c>
      <c r="L158" s="242">
        <v>101.48</v>
      </c>
      <c r="M158" s="242">
        <v>100.96</v>
      </c>
      <c r="N158" s="242">
        <v>108.19</v>
      </c>
      <c r="O158" s="243">
        <v>106.09</v>
      </c>
      <c r="P158" s="241">
        <f>+'Cuadro 1'!H229</f>
        <v>0.26</v>
      </c>
      <c r="Q158" s="242">
        <v>1.56</v>
      </c>
      <c r="R158" s="242">
        <v>0.28999999999999998</v>
      </c>
      <c r="S158" s="242">
        <v>-1.32</v>
      </c>
      <c r="T158" s="242">
        <v>0.06</v>
      </c>
      <c r="U158" s="242">
        <v>0.35</v>
      </c>
      <c r="V158" s="242">
        <v>0.13</v>
      </c>
      <c r="W158" s="242">
        <v>0.26</v>
      </c>
      <c r="X158" s="242">
        <v>-0.22</v>
      </c>
      <c r="Y158" s="242">
        <v>-1.04</v>
      </c>
      <c r="Z158" s="242">
        <v>0</v>
      </c>
      <c r="AA158" s="242">
        <v>0.61</v>
      </c>
      <c r="AB158" s="243">
        <v>0.17</v>
      </c>
      <c r="AC158" s="241">
        <f>+'Cuadro 1'!I229</f>
        <v>0.26</v>
      </c>
      <c r="AD158" s="242">
        <v>1.56</v>
      </c>
      <c r="AE158" s="242">
        <v>0.28999999999999998</v>
      </c>
      <c r="AF158" s="242">
        <v>-1.32</v>
      </c>
      <c r="AG158" s="242">
        <v>0.06</v>
      </c>
      <c r="AH158" s="242">
        <v>0.35</v>
      </c>
      <c r="AI158" s="242">
        <v>0.13</v>
      </c>
      <c r="AJ158" s="242">
        <v>0.26</v>
      </c>
      <c r="AK158" s="242">
        <v>-0.22</v>
      </c>
      <c r="AL158" s="242">
        <v>-1.04</v>
      </c>
      <c r="AM158" s="242">
        <v>0</v>
      </c>
      <c r="AN158" s="242">
        <v>0.61</v>
      </c>
      <c r="AO158" s="243">
        <v>0.17</v>
      </c>
      <c r="AP158" s="241">
        <f>+'Cuadro 1'!J229</f>
        <v>1.1499999999999999</v>
      </c>
      <c r="AQ158" s="29">
        <v>5.75</v>
      </c>
      <c r="AR158" s="29">
        <v>2.58</v>
      </c>
      <c r="AS158" s="29">
        <v>-7.86</v>
      </c>
      <c r="AT158" s="29">
        <v>1.24</v>
      </c>
      <c r="AU158" s="29">
        <v>-1.33</v>
      </c>
      <c r="AV158" s="29">
        <v>4.3600000000000003</v>
      </c>
      <c r="AW158" s="29">
        <v>1.84</v>
      </c>
      <c r="AX158" s="29">
        <v>-1.06</v>
      </c>
      <c r="AY158" s="29">
        <v>-2.0299999999999998</v>
      </c>
      <c r="AZ158" s="29">
        <v>-4.5199999999999996</v>
      </c>
      <c r="BA158" s="29">
        <v>2.91</v>
      </c>
      <c r="BB158" s="243">
        <v>2.0699999999999998</v>
      </c>
      <c r="BC158" s="214"/>
    </row>
    <row r="159" spans="1:67" ht="13.5" customHeight="1" x14ac:dyDescent="0.25">
      <c r="A159" s="516"/>
      <c r="B159" s="106" t="s">
        <v>56</v>
      </c>
      <c r="C159" s="156">
        <f>+'Cuadro 1'!G230</f>
        <v>105.66</v>
      </c>
      <c r="D159" s="149">
        <v>112.85</v>
      </c>
      <c r="E159" s="59">
        <v>109.07</v>
      </c>
      <c r="F159" s="59">
        <v>94.47</v>
      </c>
      <c r="G159" s="59">
        <v>104.59</v>
      </c>
      <c r="H159" s="59">
        <v>102.69</v>
      </c>
      <c r="I159" s="59">
        <v>109.01</v>
      </c>
      <c r="J159" s="59">
        <v>105.05</v>
      </c>
      <c r="K159" s="59">
        <v>102.11</v>
      </c>
      <c r="L159" s="59">
        <v>101.55</v>
      </c>
      <c r="M159" s="59">
        <v>102.83</v>
      </c>
      <c r="N159" s="59">
        <v>109.54</v>
      </c>
      <c r="O159" s="150">
        <v>107.06</v>
      </c>
      <c r="P159" s="149">
        <f>+'Cuadro 1'!H230</f>
        <v>0.65</v>
      </c>
      <c r="Q159" s="59">
        <v>0.61</v>
      </c>
      <c r="R159" s="59">
        <v>0.45</v>
      </c>
      <c r="S159" s="59">
        <v>1.53</v>
      </c>
      <c r="T159" s="59">
        <v>0.37</v>
      </c>
      <c r="U159" s="59">
        <v>0.6</v>
      </c>
      <c r="V159" s="59">
        <v>0.52</v>
      </c>
      <c r="W159" s="59">
        <v>0.5</v>
      </c>
      <c r="X159" s="59">
        <v>-0.13</v>
      </c>
      <c r="Y159" s="59">
        <v>7.0000000000000007E-2</v>
      </c>
      <c r="Z159" s="59">
        <v>1.85</v>
      </c>
      <c r="AA159" s="59">
        <v>1.25</v>
      </c>
      <c r="AB159" s="150">
        <v>0.91</v>
      </c>
      <c r="AC159" s="149">
        <f>+'Cuadro 1'!I230</f>
        <v>0.91</v>
      </c>
      <c r="AD159" s="59">
        <v>2.17</v>
      </c>
      <c r="AE159" s="59">
        <v>0.74</v>
      </c>
      <c r="AF159" s="59">
        <v>0.19</v>
      </c>
      <c r="AG159" s="59">
        <v>0.43</v>
      </c>
      <c r="AH159" s="59">
        <v>0.95</v>
      </c>
      <c r="AI159" s="59">
        <v>0.65</v>
      </c>
      <c r="AJ159" s="59">
        <v>0.76</v>
      </c>
      <c r="AK159" s="59">
        <v>-0.35</v>
      </c>
      <c r="AL159" s="59">
        <v>-0.97</v>
      </c>
      <c r="AM159" s="59">
        <v>1.85</v>
      </c>
      <c r="AN159" s="59">
        <v>1.87</v>
      </c>
      <c r="AO159" s="150">
        <v>1.08</v>
      </c>
      <c r="AP159" s="149">
        <f>+'Cuadro 1'!J230</f>
        <v>1.01</v>
      </c>
      <c r="AQ159" s="59">
        <v>5.49</v>
      </c>
      <c r="AR159" s="59">
        <v>2.66</v>
      </c>
      <c r="AS159" s="59">
        <v>-6.8</v>
      </c>
      <c r="AT159" s="59">
        <v>0.92</v>
      </c>
      <c r="AU159" s="59">
        <v>-1.0900000000000001</v>
      </c>
      <c r="AV159" s="59">
        <v>4.12</v>
      </c>
      <c r="AW159" s="59">
        <v>2.06</v>
      </c>
      <c r="AX159" s="59">
        <v>-1.0900000000000001</v>
      </c>
      <c r="AY159" s="59">
        <v>-1.93</v>
      </c>
      <c r="AZ159" s="59">
        <v>-7.04</v>
      </c>
      <c r="BA159" s="59">
        <v>3.64</v>
      </c>
      <c r="BB159" s="150">
        <v>2.64</v>
      </c>
      <c r="BC159" s="214"/>
    </row>
    <row r="160" spans="1:67" ht="13.5" customHeight="1" x14ac:dyDescent="0.25">
      <c r="A160" s="516"/>
      <c r="B160" s="106" t="s">
        <v>57</v>
      </c>
      <c r="C160" s="156">
        <f>+'Cuadro 1'!G231</f>
        <v>106.15</v>
      </c>
      <c r="D160" s="149">
        <v>113.91</v>
      </c>
      <c r="E160" s="59">
        <v>109.73</v>
      </c>
      <c r="F160" s="59">
        <v>95.3</v>
      </c>
      <c r="G160" s="59">
        <v>105.46</v>
      </c>
      <c r="H160" s="59">
        <v>103.13</v>
      </c>
      <c r="I160" s="59">
        <v>109.12</v>
      </c>
      <c r="J160" s="59">
        <v>105.57</v>
      </c>
      <c r="K160" s="59">
        <v>101.13</v>
      </c>
      <c r="L160" s="59">
        <v>100.93</v>
      </c>
      <c r="M160" s="59">
        <v>102.63</v>
      </c>
      <c r="N160" s="59">
        <v>109.86</v>
      </c>
      <c r="O160" s="150">
        <v>106.99</v>
      </c>
      <c r="P160" s="149">
        <f>+'Cuadro 1'!H231</f>
        <v>0.47</v>
      </c>
      <c r="Q160" s="59">
        <v>0.94</v>
      </c>
      <c r="R160" s="59">
        <v>0.6</v>
      </c>
      <c r="S160" s="59">
        <v>0.88</v>
      </c>
      <c r="T160" s="59">
        <v>0.83</v>
      </c>
      <c r="U160" s="59">
        <v>0.43</v>
      </c>
      <c r="V160" s="59">
        <v>0.09</v>
      </c>
      <c r="W160" s="59">
        <v>0.49</v>
      </c>
      <c r="X160" s="59">
        <v>-0.96</v>
      </c>
      <c r="Y160" s="59">
        <v>-0.62</v>
      </c>
      <c r="Z160" s="59">
        <v>-0.2</v>
      </c>
      <c r="AA160" s="59">
        <v>0.28999999999999998</v>
      </c>
      <c r="AB160" s="150">
        <v>-0.06</v>
      </c>
      <c r="AC160" s="149">
        <f>+'Cuadro 1'!I231</f>
        <v>1.38</v>
      </c>
      <c r="AD160" s="59">
        <v>3.13</v>
      </c>
      <c r="AE160" s="59">
        <v>1.35</v>
      </c>
      <c r="AF160" s="59">
        <v>1.08</v>
      </c>
      <c r="AG160" s="59">
        <v>1.27</v>
      </c>
      <c r="AH160" s="59">
        <v>1.38</v>
      </c>
      <c r="AI160" s="59">
        <v>0.75</v>
      </c>
      <c r="AJ160" s="59">
        <v>1.26</v>
      </c>
      <c r="AK160" s="59">
        <v>-1.31</v>
      </c>
      <c r="AL160" s="59">
        <v>-1.58</v>
      </c>
      <c r="AM160" s="59">
        <v>1.65</v>
      </c>
      <c r="AN160" s="59">
        <v>2.17</v>
      </c>
      <c r="AO160" s="150">
        <v>1.02</v>
      </c>
      <c r="AP160" s="149">
        <f>+'Cuadro 1'!J231</f>
        <v>0.97</v>
      </c>
      <c r="AQ160" s="59">
        <v>3.97</v>
      </c>
      <c r="AR160" s="59">
        <v>3.13</v>
      </c>
      <c r="AS160" s="59">
        <v>-5.85</v>
      </c>
      <c r="AT160" s="59">
        <v>1.46</v>
      </c>
      <c r="AU160" s="59">
        <v>-1.01</v>
      </c>
      <c r="AV160" s="59">
        <v>3.59</v>
      </c>
      <c r="AW160" s="59">
        <v>1.89</v>
      </c>
      <c r="AX160" s="59">
        <v>-2.0699999999999998</v>
      </c>
      <c r="AY160" s="59">
        <v>-1.59</v>
      </c>
      <c r="AZ160" s="59">
        <v>-7.23</v>
      </c>
      <c r="BA160" s="59">
        <v>3.95</v>
      </c>
      <c r="BB160" s="150">
        <v>2.0499999999999998</v>
      </c>
      <c r="BC160" s="214"/>
    </row>
    <row r="161" spans="1:67" ht="13.5" customHeight="1" x14ac:dyDescent="0.25">
      <c r="A161" s="516"/>
      <c r="B161" s="106" t="s">
        <v>58</v>
      </c>
      <c r="C161" s="156">
        <f>+'Cuadro 1'!G232</f>
        <v>106.75</v>
      </c>
      <c r="D161" s="149">
        <v>116.59</v>
      </c>
      <c r="E161" s="59">
        <v>110.35</v>
      </c>
      <c r="F161" s="59">
        <v>94.26</v>
      </c>
      <c r="G161" s="59">
        <v>105.8</v>
      </c>
      <c r="H161" s="59">
        <v>103.53</v>
      </c>
      <c r="I161" s="59">
        <v>109.62</v>
      </c>
      <c r="J161" s="59">
        <v>105.97</v>
      </c>
      <c r="K161" s="59">
        <v>99.91</v>
      </c>
      <c r="L161" s="59">
        <v>101.03</v>
      </c>
      <c r="M161" s="59">
        <v>104.07</v>
      </c>
      <c r="N161" s="59">
        <v>110.14</v>
      </c>
      <c r="O161" s="150">
        <v>107.59</v>
      </c>
      <c r="P161" s="149">
        <f>+'Cuadro 1'!H232</f>
        <v>0.56000000000000005</v>
      </c>
      <c r="Q161" s="59">
        <v>2.35</v>
      </c>
      <c r="R161" s="59">
        <v>0.56000000000000005</v>
      </c>
      <c r="S161" s="59">
        <v>-1.1000000000000001</v>
      </c>
      <c r="T161" s="59">
        <v>0.33</v>
      </c>
      <c r="U161" s="59">
        <v>0.39</v>
      </c>
      <c r="V161" s="59">
        <v>0.46</v>
      </c>
      <c r="W161" s="59">
        <v>0.38</v>
      </c>
      <c r="X161" s="59">
        <v>-1.2</v>
      </c>
      <c r="Y161" s="59">
        <v>0.1</v>
      </c>
      <c r="Z161" s="59">
        <v>1.41</v>
      </c>
      <c r="AA161" s="59">
        <v>0.26</v>
      </c>
      <c r="AB161" s="150">
        <v>0.56000000000000005</v>
      </c>
      <c r="AC161" s="149">
        <f>+'Cuadro 1'!I232</f>
        <v>1.95</v>
      </c>
      <c r="AD161" s="59">
        <v>5.55</v>
      </c>
      <c r="AE161" s="59">
        <v>1.91</v>
      </c>
      <c r="AF161" s="59">
        <v>-0.03</v>
      </c>
      <c r="AG161" s="59">
        <v>1.6</v>
      </c>
      <c r="AH161" s="59">
        <v>1.77</v>
      </c>
      <c r="AI161" s="59">
        <v>1.21</v>
      </c>
      <c r="AJ161" s="59">
        <v>1.65</v>
      </c>
      <c r="AK161" s="59">
        <v>-2.5</v>
      </c>
      <c r="AL161" s="59">
        <v>-1.48</v>
      </c>
      <c r="AM161" s="59">
        <v>3.08</v>
      </c>
      <c r="AN161" s="59">
        <v>2.4300000000000002</v>
      </c>
      <c r="AO161" s="150">
        <v>1.59</v>
      </c>
      <c r="AP161" s="149">
        <f>+'Cuadro 1'!J232</f>
        <v>1.38</v>
      </c>
      <c r="AQ161" s="59">
        <v>4.87</v>
      </c>
      <c r="AR161" s="59">
        <v>3.42</v>
      </c>
      <c r="AS161" s="59">
        <v>-6.95</v>
      </c>
      <c r="AT161" s="59">
        <v>1.22</v>
      </c>
      <c r="AU161" s="59">
        <v>-0.91</v>
      </c>
      <c r="AV161" s="59">
        <v>3.93</v>
      </c>
      <c r="AW161" s="59">
        <v>3.27</v>
      </c>
      <c r="AX161" s="59">
        <v>-0.22</v>
      </c>
      <c r="AY161" s="59">
        <v>-1.57</v>
      </c>
      <c r="AZ161" s="59">
        <v>-5.92</v>
      </c>
      <c r="BA161" s="59">
        <v>3.99</v>
      </c>
      <c r="BB161" s="150">
        <v>2.41</v>
      </c>
      <c r="BC161" s="214"/>
    </row>
    <row r="162" spans="1:67" ht="13.5" customHeight="1" x14ac:dyDescent="0.25">
      <c r="A162" s="516"/>
      <c r="B162" s="106" t="s">
        <v>59</v>
      </c>
      <c r="C162" s="156">
        <f>+'Cuadro 1'!G233</f>
        <v>107.41</v>
      </c>
      <c r="D162" s="149">
        <v>121.58</v>
      </c>
      <c r="E162" s="59">
        <v>110.82</v>
      </c>
      <c r="F162" s="59">
        <v>94.16</v>
      </c>
      <c r="G162" s="59">
        <v>105.87</v>
      </c>
      <c r="H162" s="59">
        <v>103.95</v>
      </c>
      <c r="I162" s="59">
        <v>110.32</v>
      </c>
      <c r="J162" s="59">
        <v>106.2</v>
      </c>
      <c r="K162" s="59">
        <v>96.48</v>
      </c>
      <c r="L162" s="59">
        <v>101.43</v>
      </c>
      <c r="M162" s="59">
        <v>104.14</v>
      </c>
      <c r="N162" s="59">
        <v>110.81</v>
      </c>
      <c r="O162" s="150">
        <v>107.84</v>
      </c>
      <c r="P162" s="149">
        <f>+'Cuadro 1'!H233</f>
        <v>0.62</v>
      </c>
      <c r="Q162" s="59">
        <v>4.29</v>
      </c>
      <c r="R162" s="59">
        <v>0.43</v>
      </c>
      <c r="S162" s="59">
        <v>-0.11</v>
      </c>
      <c r="T162" s="59">
        <v>0.06</v>
      </c>
      <c r="U162" s="59">
        <v>0.41</v>
      </c>
      <c r="V162" s="59">
        <v>0.64</v>
      </c>
      <c r="W162" s="59">
        <v>0.22</v>
      </c>
      <c r="X162" s="59">
        <v>-3.43</v>
      </c>
      <c r="Y162" s="59">
        <v>0.4</v>
      </c>
      <c r="Z162" s="59">
        <v>0.06</v>
      </c>
      <c r="AA162" s="59">
        <v>0.6</v>
      </c>
      <c r="AB162" s="150">
        <v>0.23</v>
      </c>
      <c r="AC162" s="149">
        <f>+'Cuadro 1'!I233</f>
        <v>2.59</v>
      </c>
      <c r="AD162" s="59">
        <v>10.08</v>
      </c>
      <c r="AE162" s="59">
        <v>2.35</v>
      </c>
      <c r="AF162" s="59">
        <v>-0.14000000000000001</v>
      </c>
      <c r="AG162" s="59">
        <v>1.66</v>
      </c>
      <c r="AH162" s="59">
        <v>2.19</v>
      </c>
      <c r="AI162" s="59">
        <v>1.86</v>
      </c>
      <c r="AJ162" s="59">
        <v>1.87</v>
      </c>
      <c r="AK162" s="59">
        <v>-5.85</v>
      </c>
      <c r="AL162" s="59">
        <v>-1.0900000000000001</v>
      </c>
      <c r="AM162" s="59">
        <v>3.15</v>
      </c>
      <c r="AN162" s="59">
        <v>3.04</v>
      </c>
      <c r="AO162" s="150">
        <v>1.82</v>
      </c>
      <c r="AP162" s="149">
        <f>+'Cuadro 1'!J233</f>
        <v>2.41</v>
      </c>
      <c r="AQ162" s="59">
        <v>8.92</v>
      </c>
      <c r="AR162" s="59">
        <v>3.36</v>
      </c>
      <c r="AS162" s="59">
        <v>-6.46</v>
      </c>
      <c r="AT162" s="59">
        <v>1.71</v>
      </c>
      <c r="AU162" s="59">
        <v>1.49</v>
      </c>
      <c r="AV162" s="59">
        <v>4.34</v>
      </c>
      <c r="AW162" s="59">
        <v>4.1399999999999997</v>
      </c>
      <c r="AX162" s="59">
        <v>-0.21</v>
      </c>
      <c r="AY162" s="59">
        <v>-1.1100000000000001</v>
      </c>
      <c r="AZ162" s="59">
        <v>-5.91</v>
      </c>
      <c r="BA162" s="59">
        <v>4.5599999999999996</v>
      </c>
      <c r="BB162" s="150">
        <v>2.72</v>
      </c>
      <c r="BC162" s="214"/>
    </row>
    <row r="163" spans="1:67" ht="13.5" customHeight="1" x14ac:dyDescent="0.25">
      <c r="A163" s="516"/>
      <c r="B163" s="106" t="s">
        <v>60</v>
      </c>
      <c r="C163" s="156">
        <f>+'Cuadro 1'!G234</f>
        <v>107.45</v>
      </c>
      <c r="D163" s="149">
        <v>120.89</v>
      </c>
      <c r="E163" s="59">
        <v>111.06</v>
      </c>
      <c r="F163" s="59">
        <v>94.18</v>
      </c>
      <c r="G163" s="59">
        <v>105.9</v>
      </c>
      <c r="H163" s="59">
        <v>104.41</v>
      </c>
      <c r="I163" s="59">
        <v>110.53</v>
      </c>
      <c r="J163" s="59">
        <v>106.29</v>
      </c>
      <c r="K163" s="59">
        <v>96.23</v>
      </c>
      <c r="L163" s="59">
        <v>101.48</v>
      </c>
      <c r="M163" s="59">
        <v>104.14</v>
      </c>
      <c r="N163" s="59">
        <v>111.45</v>
      </c>
      <c r="O163" s="150">
        <v>108.3</v>
      </c>
      <c r="P163" s="149">
        <f>+'Cuadro 1'!H234</f>
        <v>0.04</v>
      </c>
      <c r="Q163" s="59">
        <v>-0.56999999999999995</v>
      </c>
      <c r="R163" s="59">
        <v>0.22</v>
      </c>
      <c r="S163" s="59">
        <v>0.02</v>
      </c>
      <c r="T163" s="59">
        <v>0.03</v>
      </c>
      <c r="U163" s="59">
        <v>0.44</v>
      </c>
      <c r="V163" s="59">
        <v>0.19</v>
      </c>
      <c r="W163" s="59">
        <v>0.08</v>
      </c>
      <c r="X163" s="59">
        <v>-0.26</v>
      </c>
      <c r="Y163" s="59">
        <v>0.05</v>
      </c>
      <c r="Z163" s="59">
        <v>0</v>
      </c>
      <c r="AA163" s="59">
        <v>0.57999999999999996</v>
      </c>
      <c r="AB163" s="150">
        <v>0.42</v>
      </c>
      <c r="AC163" s="149">
        <f>+'Cuadro 1'!I234</f>
        <v>2.62</v>
      </c>
      <c r="AD163" s="59">
        <v>9.4499999999999993</v>
      </c>
      <c r="AE163" s="59">
        <v>2.58</v>
      </c>
      <c r="AF163" s="59">
        <v>-0.12</v>
      </c>
      <c r="AG163" s="59">
        <v>1.68</v>
      </c>
      <c r="AH163" s="59">
        <v>2.64</v>
      </c>
      <c r="AI163" s="59">
        <v>2.0499999999999998</v>
      </c>
      <c r="AJ163" s="59">
        <v>1.95</v>
      </c>
      <c r="AK163" s="59">
        <v>-6.09</v>
      </c>
      <c r="AL163" s="59">
        <v>-1.04</v>
      </c>
      <c r="AM163" s="59">
        <v>3.15</v>
      </c>
      <c r="AN163" s="59">
        <v>3.65</v>
      </c>
      <c r="AO163" s="150">
        <v>2.25</v>
      </c>
      <c r="AP163" s="149">
        <f>+'Cuadro 1'!J234</f>
        <v>3</v>
      </c>
      <c r="AQ163" s="59">
        <v>8.11</v>
      </c>
      <c r="AR163" s="59">
        <v>3.21</v>
      </c>
      <c r="AS163" s="59">
        <v>-3.32</v>
      </c>
      <c r="AT163" s="59">
        <v>2.81</v>
      </c>
      <c r="AU163" s="59">
        <v>2.8</v>
      </c>
      <c r="AV163" s="59">
        <v>4.1500000000000004</v>
      </c>
      <c r="AW163" s="59">
        <v>4.66</v>
      </c>
      <c r="AX163" s="59">
        <v>-0.33</v>
      </c>
      <c r="AY163" s="59">
        <v>-0.84</v>
      </c>
      <c r="AZ163" s="59">
        <v>-5.91</v>
      </c>
      <c r="BA163" s="59">
        <v>5.09</v>
      </c>
      <c r="BB163" s="150">
        <v>3.5</v>
      </c>
      <c r="BC163" s="214"/>
    </row>
    <row r="164" spans="1:67" ht="13.5" customHeight="1" x14ac:dyDescent="0.25">
      <c r="A164" s="516"/>
      <c r="B164" s="106" t="s">
        <v>61</v>
      </c>
      <c r="C164" s="156">
        <f>+'Cuadro 1'!G235</f>
        <v>107.79</v>
      </c>
      <c r="D164" s="149">
        <v>121.3</v>
      </c>
      <c r="E164" s="59">
        <v>111.53</v>
      </c>
      <c r="F164" s="59">
        <v>94.23</v>
      </c>
      <c r="G164" s="59">
        <v>106.22</v>
      </c>
      <c r="H164" s="59">
        <v>104.64</v>
      </c>
      <c r="I164" s="59">
        <v>110.61</v>
      </c>
      <c r="J164" s="59">
        <v>106.57</v>
      </c>
      <c r="K164" s="59">
        <v>96.09</v>
      </c>
      <c r="L164" s="59">
        <v>102.06</v>
      </c>
      <c r="M164" s="59">
        <v>104.14</v>
      </c>
      <c r="N164" s="59">
        <v>112.37</v>
      </c>
      <c r="O164" s="150">
        <v>108.63</v>
      </c>
      <c r="P164" s="149">
        <f>+'Cuadro 1'!H235</f>
        <v>0.32</v>
      </c>
      <c r="Q164" s="59">
        <v>0.33</v>
      </c>
      <c r="R164" s="59">
        <v>0.42</v>
      </c>
      <c r="S164" s="59">
        <v>0.06</v>
      </c>
      <c r="T164" s="59">
        <v>0.3</v>
      </c>
      <c r="U164" s="59">
        <v>0.22</v>
      </c>
      <c r="V164" s="59">
        <v>7.0000000000000007E-2</v>
      </c>
      <c r="W164" s="59">
        <v>0.27</v>
      </c>
      <c r="X164" s="59">
        <v>-0.15</v>
      </c>
      <c r="Y164" s="59">
        <v>0.56999999999999995</v>
      </c>
      <c r="Z164" s="59">
        <v>0</v>
      </c>
      <c r="AA164" s="59">
        <v>0.83</v>
      </c>
      <c r="AB164" s="150">
        <v>0.31</v>
      </c>
      <c r="AC164" s="149">
        <f>+'Cuadro 1'!I235</f>
        <v>2.95</v>
      </c>
      <c r="AD164" s="59">
        <v>9.82</v>
      </c>
      <c r="AE164" s="59">
        <v>3</v>
      </c>
      <c r="AF164" s="59">
        <v>-0.06</v>
      </c>
      <c r="AG164" s="59">
        <v>1.99</v>
      </c>
      <c r="AH164" s="59">
        <v>2.86</v>
      </c>
      <c r="AI164" s="59">
        <v>2.12</v>
      </c>
      <c r="AJ164" s="59">
        <v>2.23</v>
      </c>
      <c r="AK164" s="59">
        <v>-6.23</v>
      </c>
      <c r="AL164" s="59">
        <v>-0.48</v>
      </c>
      <c r="AM164" s="59">
        <v>3.15</v>
      </c>
      <c r="AN164" s="59">
        <v>4.5</v>
      </c>
      <c r="AO164" s="150">
        <v>2.57</v>
      </c>
      <c r="AP164" s="149">
        <f>+'Cuadro 1'!J235</f>
        <v>3.4</v>
      </c>
      <c r="AQ164" s="59">
        <v>9.36</v>
      </c>
      <c r="AR164" s="59">
        <v>3.55</v>
      </c>
      <c r="AS164" s="59">
        <v>-2.74</v>
      </c>
      <c r="AT164" s="59">
        <v>3.28</v>
      </c>
      <c r="AU164" s="59">
        <v>3.03</v>
      </c>
      <c r="AV164" s="59">
        <v>3.44</v>
      </c>
      <c r="AW164" s="59">
        <v>4.6500000000000004</v>
      </c>
      <c r="AX164" s="59">
        <v>-0.39</v>
      </c>
      <c r="AY164" s="59">
        <v>-0.27</v>
      </c>
      <c r="AZ164" s="59">
        <v>-5.91</v>
      </c>
      <c r="BA164" s="59">
        <v>5.55</v>
      </c>
      <c r="BB164" s="150">
        <v>3.62</v>
      </c>
      <c r="BC164" s="214"/>
    </row>
    <row r="165" spans="1:67" x14ac:dyDescent="0.25">
      <c r="A165" s="516"/>
      <c r="B165" s="106" t="s">
        <v>62</v>
      </c>
      <c r="C165" s="156">
        <f>+'Cuadro 1'!G236</f>
        <v>108.21</v>
      </c>
      <c r="D165" s="149">
        <v>122.95</v>
      </c>
      <c r="E165" s="59">
        <v>111.55</v>
      </c>
      <c r="F165" s="59">
        <v>94.22</v>
      </c>
      <c r="G165" s="59">
        <v>106.27</v>
      </c>
      <c r="H165" s="59">
        <v>104.93</v>
      </c>
      <c r="I165" s="59">
        <v>110.78</v>
      </c>
      <c r="J165" s="59">
        <v>106.75</v>
      </c>
      <c r="K165" s="59">
        <v>95.72</v>
      </c>
      <c r="L165" s="59">
        <v>102.33</v>
      </c>
      <c r="M165" s="59">
        <v>104.91</v>
      </c>
      <c r="N165" s="59">
        <v>113.5</v>
      </c>
      <c r="O165" s="150">
        <v>108.61</v>
      </c>
      <c r="P165" s="149">
        <f>+'Cuadro 1'!H236</f>
        <v>0.39</v>
      </c>
      <c r="Q165" s="59">
        <v>1.37</v>
      </c>
      <c r="R165" s="59">
        <v>0.02</v>
      </c>
      <c r="S165" s="59">
        <v>-0.02</v>
      </c>
      <c r="T165" s="59">
        <v>0.05</v>
      </c>
      <c r="U165" s="59">
        <v>0.28000000000000003</v>
      </c>
      <c r="V165" s="59">
        <v>0.16</v>
      </c>
      <c r="W165" s="59">
        <v>0.16</v>
      </c>
      <c r="X165" s="59">
        <v>-0.38</v>
      </c>
      <c r="Y165" s="59">
        <v>0.27</v>
      </c>
      <c r="Z165" s="59">
        <v>0.73</v>
      </c>
      <c r="AA165" s="59">
        <v>1</v>
      </c>
      <c r="AB165" s="150">
        <v>-0.02</v>
      </c>
      <c r="AC165" s="149">
        <f>+'Cuadro 1'!I236</f>
        <v>3.35</v>
      </c>
      <c r="AD165" s="59">
        <v>11.32</v>
      </c>
      <c r="AE165" s="59">
        <v>3.02</v>
      </c>
      <c r="AF165" s="59">
        <v>-0.08</v>
      </c>
      <c r="AG165" s="59">
        <v>2.0499999999999998</v>
      </c>
      <c r="AH165" s="59">
        <v>3.15</v>
      </c>
      <c r="AI165" s="59">
        <v>2.29</v>
      </c>
      <c r="AJ165" s="59">
        <v>2.39</v>
      </c>
      <c r="AK165" s="59">
        <v>-6.59</v>
      </c>
      <c r="AL165" s="59">
        <v>-0.21</v>
      </c>
      <c r="AM165" s="59">
        <v>3.91</v>
      </c>
      <c r="AN165" s="59">
        <v>5.55</v>
      </c>
      <c r="AO165" s="150">
        <v>2.5499999999999998</v>
      </c>
      <c r="AP165" s="149">
        <f>+'Cuadro 1'!J236</f>
        <v>3.92</v>
      </c>
      <c r="AQ165" s="59">
        <v>11.46</v>
      </c>
      <c r="AR165" s="59">
        <v>3.35</v>
      </c>
      <c r="AS165" s="59">
        <v>-1.21</v>
      </c>
      <c r="AT165" s="59">
        <v>3.49</v>
      </c>
      <c r="AU165" s="59">
        <v>3.58</v>
      </c>
      <c r="AV165" s="59">
        <v>2.74</v>
      </c>
      <c r="AW165" s="59">
        <v>4.46</v>
      </c>
      <c r="AX165" s="59">
        <v>-4.3</v>
      </c>
      <c r="AY165" s="59">
        <v>-0.23</v>
      </c>
      <c r="AZ165" s="59">
        <v>-2.35</v>
      </c>
      <c r="BA165" s="59">
        <v>6.39</v>
      </c>
      <c r="BB165" s="150">
        <v>3.07</v>
      </c>
      <c r="BC165" s="100"/>
      <c r="BD165" s="100"/>
      <c r="BE165" s="100"/>
      <c r="BF165" s="100"/>
      <c r="BG165" s="100"/>
      <c r="BH165" s="100"/>
      <c r="BI165" s="100"/>
      <c r="BJ165" s="100"/>
      <c r="BK165" s="100"/>
      <c r="BL165" s="100"/>
      <c r="BM165" s="100"/>
      <c r="BN165" s="100"/>
      <c r="BO165" s="100"/>
    </row>
    <row r="166" spans="1:67" x14ac:dyDescent="0.25">
      <c r="A166" s="516"/>
      <c r="B166" s="106" t="s">
        <v>63</v>
      </c>
      <c r="C166" s="156">
        <f>+'Cuadro 1'!G237</f>
        <v>108.52</v>
      </c>
      <c r="D166" s="149">
        <v>124.12</v>
      </c>
      <c r="E166" s="59">
        <v>112.26</v>
      </c>
      <c r="F166" s="59">
        <v>93.95</v>
      </c>
      <c r="G166" s="59">
        <v>106.58</v>
      </c>
      <c r="H166" s="59">
        <v>105.15</v>
      </c>
      <c r="I166" s="59">
        <v>111.38</v>
      </c>
      <c r="J166" s="59">
        <v>107.41</v>
      </c>
      <c r="K166" s="59">
        <v>95.95</v>
      </c>
      <c r="L166" s="59">
        <v>114.11</v>
      </c>
      <c r="M166" s="59">
        <v>103.1</v>
      </c>
      <c r="N166" s="59">
        <v>101.91</v>
      </c>
      <c r="O166" s="150">
        <v>109.4</v>
      </c>
      <c r="P166" s="149">
        <f>+'Cuadro 1'!H237</f>
        <v>0.28999999999999998</v>
      </c>
      <c r="Q166" s="59">
        <v>0.95</v>
      </c>
      <c r="R166" s="59">
        <v>0.64</v>
      </c>
      <c r="S166" s="59">
        <v>-0.28000000000000003</v>
      </c>
      <c r="T166" s="59">
        <v>0.28999999999999998</v>
      </c>
      <c r="U166" s="59">
        <v>0.22</v>
      </c>
      <c r="V166" s="59">
        <v>0.53</v>
      </c>
      <c r="W166" s="59">
        <v>0.62</v>
      </c>
      <c r="X166" s="59">
        <v>0.23</v>
      </c>
      <c r="Y166" s="59">
        <v>0.53</v>
      </c>
      <c r="Z166" s="59">
        <v>0.75</v>
      </c>
      <c r="AA166" s="59">
        <v>-2.86</v>
      </c>
      <c r="AB166" s="150">
        <v>0.73</v>
      </c>
      <c r="AC166" s="149">
        <f>+'Cuadro 1'!I237</f>
        <v>3.65</v>
      </c>
      <c r="AD166" s="59">
        <v>12.37</v>
      </c>
      <c r="AE166" s="59">
        <v>3.68</v>
      </c>
      <c r="AF166" s="59">
        <v>-0.35</v>
      </c>
      <c r="AG166" s="59">
        <v>2.34</v>
      </c>
      <c r="AH166" s="59">
        <v>3.37</v>
      </c>
      <c r="AI166" s="59">
        <v>2.83</v>
      </c>
      <c r="AJ166" s="59">
        <v>3.03</v>
      </c>
      <c r="AK166" s="59">
        <v>-6.37</v>
      </c>
      <c r="AL166" s="59">
        <v>6.11</v>
      </c>
      <c r="AM166" s="59">
        <v>0.53</v>
      </c>
      <c r="AN166" s="59">
        <v>0.93</v>
      </c>
      <c r="AO166" s="150">
        <v>3.29</v>
      </c>
      <c r="AP166" s="149">
        <f>+'Cuadro 1'!J237</f>
        <v>3.64</v>
      </c>
      <c r="AQ166" s="59">
        <v>12.35</v>
      </c>
      <c r="AR166" s="59">
        <v>4.07</v>
      </c>
      <c r="AS166" s="59">
        <v>-1.48</v>
      </c>
      <c r="AT166" s="59">
        <v>2.54</v>
      </c>
      <c r="AU166" s="59">
        <v>3.84</v>
      </c>
      <c r="AV166" s="59">
        <v>3.29</v>
      </c>
      <c r="AW166" s="59">
        <v>4.08</v>
      </c>
      <c r="AX166" s="59">
        <v>-6.65</v>
      </c>
      <c r="AY166" s="59">
        <v>6.58</v>
      </c>
      <c r="AZ166" s="59">
        <v>1.06</v>
      </c>
      <c r="BA166" s="59">
        <v>-3.1</v>
      </c>
      <c r="BB166" s="150">
        <v>3.24</v>
      </c>
      <c r="BC166" s="100"/>
      <c r="BD166" s="100"/>
      <c r="BE166" s="100"/>
      <c r="BF166" s="100"/>
      <c r="BG166" s="100"/>
      <c r="BH166" s="100"/>
      <c r="BI166" s="100"/>
      <c r="BJ166" s="100"/>
      <c r="BK166" s="100"/>
      <c r="BL166" s="100"/>
      <c r="BM166" s="100"/>
      <c r="BN166" s="100"/>
      <c r="BO166" s="100"/>
    </row>
    <row r="167" spans="1:67" x14ac:dyDescent="0.25">
      <c r="A167" s="516"/>
      <c r="B167" s="106" t="s">
        <v>64</v>
      </c>
      <c r="C167" s="156">
        <f>+'Cuadro 1'!G238</f>
        <v>108.53</v>
      </c>
      <c r="D167" s="149">
        <v>125.15</v>
      </c>
      <c r="E167" s="59">
        <v>113.17</v>
      </c>
      <c r="F167" s="59">
        <v>90.98</v>
      </c>
      <c r="G167" s="59">
        <v>106.99</v>
      </c>
      <c r="H167" s="59">
        <v>105.48</v>
      </c>
      <c r="I167" s="59">
        <v>112.16</v>
      </c>
      <c r="J167" s="59">
        <v>108.02</v>
      </c>
      <c r="K167" s="59">
        <v>89.35</v>
      </c>
      <c r="L167" s="59">
        <v>102.43</v>
      </c>
      <c r="M167" s="59">
        <v>101.9</v>
      </c>
      <c r="N167" s="59">
        <v>114.45</v>
      </c>
      <c r="O167" s="150">
        <v>109.79</v>
      </c>
      <c r="P167" s="149">
        <f>+'Cuadro 1'!H238</f>
        <v>0.01</v>
      </c>
      <c r="Q167" s="59">
        <v>0.83</v>
      </c>
      <c r="R167" s="59">
        <v>0.81</v>
      </c>
      <c r="S167" s="59">
        <v>-3.17</v>
      </c>
      <c r="T167" s="59">
        <v>0.38</v>
      </c>
      <c r="U167" s="59">
        <v>0.31</v>
      </c>
      <c r="V167" s="59">
        <v>0.7</v>
      </c>
      <c r="W167" s="59">
        <v>0.56000000000000005</v>
      </c>
      <c r="X167" s="59">
        <v>-6.87</v>
      </c>
      <c r="Y167" s="59">
        <v>-0.64</v>
      </c>
      <c r="Z167" s="59">
        <v>-0.01</v>
      </c>
      <c r="AA167" s="59">
        <v>0.3</v>
      </c>
      <c r="AB167" s="150">
        <v>0.36</v>
      </c>
      <c r="AC167" s="149">
        <f>+'Cuadro 1'!I238</f>
        <v>3.65</v>
      </c>
      <c r="AD167" s="59">
        <v>13.31</v>
      </c>
      <c r="AE167" s="59">
        <v>4.5199999999999996</v>
      </c>
      <c r="AF167" s="59">
        <v>-3.51</v>
      </c>
      <c r="AG167" s="59">
        <v>2.73</v>
      </c>
      <c r="AH167" s="59">
        <v>3.69</v>
      </c>
      <c r="AI167" s="59">
        <v>3.56</v>
      </c>
      <c r="AJ167" s="59">
        <v>3.61</v>
      </c>
      <c r="AK167" s="59">
        <v>-12.81</v>
      </c>
      <c r="AL167" s="59">
        <v>-0.11</v>
      </c>
      <c r="AM167" s="59">
        <v>0.93</v>
      </c>
      <c r="AN167" s="59">
        <v>6.43</v>
      </c>
      <c r="AO167" s="150">
        <v>3.66</v>
      </c>
      <c r="AP167" s="149">
        <f>+'Cuadro 1'!J238</f>
        <v>3.7</v>
      </c>
      <c r="AQ167" s="59">
        <v>13.55</v>
      </c>
      <c r="AR167" s="59">
        <v>4.8</v>
      </c>
      <c r="AS167" s="59">
        <v>-4.22</v>
      </c>
      <c r="AT167" s="59">
        <v>3.06</v>
      </c>
      <c r="AU167" s="59">
        <v>4.2</v>
      </c>
      <c r="AV167" s="59">
        <v>3.9</v>
      </c>
      <c r="AW167" s="59">
        <v>3.55</v>
      </c>
      <c r="AX167" s="59">
        <v>-12.97</v>
      </c>
      <c r="AY167" s="59">
        <v>0.44</v>
      </c>
      <c r="AZ167" s="59">
        <v>-1.55</v>
      </c>
      <c r="BA167" s="59">
        <v>6.83</v>
      </c>
      <c r="BB167" s="150">
        <v>4.07</v>
      </c>
      <c r="BC167" s="100"/>
      <c r="BD167" s="100"/>
      <c r="BE167" s="100"/>
      <c r="BF167" s="100"/>
      <c r="BG167" s="100"/>
      <c r="BH167" s="100"/>
      <c r="BI167" s="100"/>
      <c r="BJ167" s="100"/>
      <c r="BK167" s="100"/>
      <c r="BL167" s="100"/>
      <c r="BM167" s="100"/>
      <c r="BN167" s="100"/>
      <c r="BO167" s="100"/>
    </row>
    <row r="168" spans="1:67" x14ac:dyDescent="0.25">
      <c r="A168" s="516"/>
      <c r="B168" s="106" t="s">
        <v>65</v>
      </c>
      <c r="C168" s="156">
        <f>+'Cuadro 1'!G239</f>
        <v>109.04</v>
      </c>
      <c r="D168" s="149">
        <v>126.86</v>
      </c>
      <c r="E168" s="59">
        <v>113.73</v>
      </c>
      <c r="F168" s="59">
        <v>90.48</v>
      </c>
      <c r="G168" s="59">
        <v>107.33</v>
      </c>
      <c r="H168" s="59">
        <v>105.78</v>
      </c>
      <c r="I168" s="59">
        <v>112.5</v>
      </c>
      <c r="J168" s="59">
        <v>108.61</v>
      </c>
      <c r="K168" s="59">
        <v>89.39</v>
      </c>
      <c r="L168" s="59">
        <v>101.67</v>
      </c>
      <c r="M168" s="59">
        <v>101.9</v>
      </c>
      <c r="N168" s="59">
        <v>115.61</v>
      </c>
      <c r="O168" s="150">
        <v>109.9</v>
      </c>
      <c r="P168" s="149">
        <f>+'Cuadro 1'!H239</f>
        <v>0.47</v>
      </c>
      <c r="Q168" s="59">
        <v>1.36</v>
      </c>
      <c r="R168" s="59">
        <v>0.5</v>
      </c>
      <c r="S168" s="59">
        <v>-0.54</v>
      </c>
      <c r="T168" s="59">
        <v>0.32</v>
      </c>
      <c r="U168" s="59">
        <v>0.28000000000000003</v>
      </c>
      <c r="V168" s="59">
        <v>0.3</v>
      </c>
      <c r="W168" s="59">
        <v>0.55000000000000004</v>
      </c>
      <c r="X168" s="59">
        <v>0.04</v>
      </c>
      <c r="Y168" s="59">
        <v>-0.75</v>
      </c>
      <c r="Z168" s="59">
        <v>0</v>
      </c>
      <c r="AA168" s="59">
        <v>1.02</v>
      </c>
      <c r="AB168" s="150">
        <v>0.1</v>
      </c>
      <c r="AC168" s="149">
        <f>+'Cuadro 1'!I239</f>
        <v>4.1399999999999997</v>
      </c>
      <c r="AD168" s="59">
        <v>14.85</v>
      </c>
      <c r="AE168" s="59">
        <v>5.04</v>
      </c>
      <c r="AF168" s="59">
        <v>-4.03</v>
      </c>
      <c r="AG168" s="59">
        <v>3.06</v>
      </c>
      <c r="AH168" s="59">
        <v>3.98</v>
      </c>
      <c r="AI168" s="59">
        <v>3.87</v>
      </c>
      <c r="AJ168" s="59">
        <v>4.18</v>
      </c>
      <c r="AK168" s="59">
        <v>-12.77</v>
      </c>
      <c r="AL168" s="59">
        <v>-0.86</v>
      </c>
      <c r="AM168" s="59">
        <v>0.93</v>
      </c>
      <c r="AN168" s="59">
        <v>7.51</v>
      </c>
      <c r="AO168" s="150">
        <v>3.76</v>
      </c>
      <c r="AP168" s="149">
        <f>+'Cuadro 1'!J239</f>
        <v>4.97</v>
      </c>
      <c r="AQ168" s="59">
        <v>15.14</v>
      </c>
      <c r="AR168" s="59">
        <v>4.88</v>
      </c>
      <c r="AS168" s="59">
        <v>-1.63</v>
      </c>
      <c r="AT168" s="59">
        <v>3.21</v>
      </c>
      <c r="AU168" s="59">
        <v>4.57</v>
      </c>
      <c r="AV168" s="59">
        <v>3.98</v>
      </c>
      <c r="AW168" s="59">
        <v>4.18</v>
      </c>
      <c r="AX168" s="59">
        <v>-12.56</v>
      </c>
      <c r="AY168" s="59">
        <v>0.26</v>
      </c>
      <c r="AZ168" s="59">
        <v>-0.37</v>
      </c>
      <c r="BA168" s="59">
        <v>7.65</v>
      </c>
      <c r="BB168" s="150">
        <v>4.0199999999999996</v>
      </c>
      <c r="BC168" s="100"/>
      <c r="BD168" s="100"/>
      <c r="BE168" s="100"/>
      <c r="BF168" s="100"/>
      <c r="BG168" s="100"/>
      <c r="BH168" s="100"/>
      <c r="BI168" s="100"/>
      <c r="BJ168" s="100"/>
      <c r="BK168" s="100"/>
      <c r="BL168" s="100"/>
      <c r="BM168" s="100"/>
      <c r="BN168" s="100"/>
      <c r="BO168" s="100"/>
    </row>
    <row r="169" spans="1:67" x14ac:dyDescent="0.25">
      <c r="A169" s="518"/>
      <c r="B169" s="107" t="s">
        <v>66</v>
      </c>
      <c r="C169" s="157">
        <f>+'Cuadro 1'!G240</f>
        <v>109.54</v>
      </c>
      <c r="D169" s="151">
        <v>128.99</v>
      </c>
      <c r="E169" s="40">
        <v>114.61</v>
      </c>
      <c r="F169" s="40">
        <v>90.02</v>
      </c>
      <c r="G169" s="40">
        <v>107.44</v>
      </c>
      <c r="H169" s="40">
        <v>105.89</v>
      </c>
      <c r="I169" s="40">
        <v>112.35</v>
      </c>
      <c r="J169" s="40">
        <v>109.42</v>
      </c>
      <c r="K169" s="40">
        <v>89.33</v>
      </c>
      <c r="L169" s="40">
        <v>101.93</v>
      </c>
      <c r="M169" s="40">
        <v>101.93</v>
      </c>
      <c r="N169" s="40">
        <v>116.23</v>
      </c>
      <c r="O169" s="152">
        <v>110.21</v>
      </c>
      <c r="P169" s="151">
        <f>+'Cuadro 1'!H240</f>
        <v>0.46</v>
      </c>
      <c r="Q169" s="40">
        <v>1.68</v>
      </c>
      <c r="R169" s="40">
        <v>0.77</v>
      </c>
      <c r="S169" s="40">
        <v>-0.51</v>
      </c>
      <c r="T169" s="40">
        <v>0.1</v>
      </c>
      <c r="U169" s="40">
        <v>0.11</v>
      </c>
      <c r="V169" s="40">
        <v>-0.13</v>
      </c>
      <c r="W169" s="40">
        <v>0.75</v>
      </c>
      <c r="X169" s="40">
        <v>-7.0000000000000007E-2</v>
      </c>
      <c r="Y169" s="40">
        <v>0.25</v>
      </c>
      <c r="Z169" s="40">
        <v>0.04</v>
      </c>
      <c r="AA169" s="40">
        <v>0.53</v>
      </c>
      <c r="AB169" s="152">
        <v>0.28000000000000003</v>
      </c>
      <c r="AC169" s="151">
        <f>+'Cuadro 1'!I240</f>
        <v>4.62</v>
      </c>
      <c r="AD169" s="40">
        <v>16.78</v>
      </c>
      <c r="AE169" s="40">
        <v>5.85</v>
      </c>
      <c r="AF169" s="40">
        <v>-4.5199999999999996</v>
      </c>
      <c r="AG169" s="40">
        <v>3.17</v>
      </c>
      <c r="AH169" s="40">
        <v>4.09</v>
      </c>
      <c r="AI169" s="40">
        <v>3.73</v>
      </c>
      <c r="AJ169" s="40">
        <v>4.96</v>
      </c>
      <c r="AK169" s="40">
        <v>-12.83</v>
      </c>
      <c r="AL169" s="40">
        <v>-0.61</v>
      </c>
      <c r="AM169" s="40">
        <v>0.96</v>
      </c>
      <c r="AN169" s="40">
        <v>8.08</v>
      </c>
      <c r="AO169" s="152">
        <v>4.0599999999999996</v>
      </c>
      <c r="AP169" s="151">
        <f>+'Cuadro 1'!J240</f>
        <v>4.62</v>
      </c>
      <c r="AQ169" s="40">
        <v>16.78</v>
      </c>
      <c r="AR169" s="40">
        <v>5.85</v>
      </c>
      <c r="AS169" s="40">
        <v>-4.5199999999999996</v>
      </c>
      <c r="AT169" s="40">
        <v>3.17</v>
      </c>
      <c r="AU169" s="40">
        <v>4.09</v>
      </c>
      <c r="AV169" s="40">
        <v>3.73</v>
      </c>
      <c r="AW169" s="40">
        <v>4.96</v>
      </c>
      <c r="AX169" s="40">
        <v>-12.83</v>
      </c>
      <c r="AY169" s="40">
        <v>-0.61</v>
      </c>
      <c r="AZ169" s="40">
        <v>0.96</v>
      </c>
      <c r="BA169" s="40">
        <v>8.08</v>
      </c>
      <c r="BB169" s="152">
        <v>4.0599999999999996</v>
      </c>
      <c r="BC169" s="100"/>
      <c r="BD169" s="100"/>
      <c r="BE169" s="100"/>
      <c r="BF169" s="100"/>
      <c r="BG169" s="100"/>
      <c r="BH169" s="100"/>
      <c r="BI169" s="100"/>
      <c r="BJ169" s="100"/>
      <c r="BK169" s="100"/>
      <c r="BL169" s="100"/>
      <c r="BM169" s="100"/>
      <c r="BN169" s="100"/>
      <c r="BO169" s="100"/>
    </row>
    <row r="170" spans="1:67" x14ac:dyDescent="0.25">
      <c r="A170" s="515">
        <v>2022</v>
      </c>
      <c r="B170" s="106" t="s">
        <v>55</v>
      </c>
      <c r="C170" s="156">
        <f>+'Cuadro 1'!G241</f>
        <v>111.21</v>
      </c>
      <c r="D170" s="149">
        <v>133.78</v>
      </c>
      <c r="E170" s="59">
        <v>115.37</v>
      </c>
      <c r="F170" s="59">
        <v>93.12</v>
      </c>
      <c r="G170" s="59">
        <v>107.98</v>
      </c>
      <c r="H170" s="59">
        <v>108.56</v>
      </c>
      <c r="I170" s="59">
        <v>113.48</v>
      </c>
      <c r="J170" s="59">
        <v>111.34</v>
      </c>
      <c r="K170" s="59">
        <v>89.38</v>
      </c>
      <c r="L170" s="59">
        <v>102.18</v>
      </c>
      <c r="M170" s="59">
        <v>101.93</v>
      </c>
      <c r="N170" s="59">
        <v>119.1</v>
      </c>
      <c r="O170" s="150">
        <v>111.54</v>
      </c>
      <c r="P170" s="149">
        <f>+'Cuadro 1'!H241</f>
        <v>1.53</v>
      </c>
      <c r="Q170" s="59">
        <v>3.71</v>
      </c>
      <c r="R170" s="59">
        <v>0.66</v>
      </c>
      <c r="S170" s="59">
        <v>3.44</v>
      </c>
      <c r="T170" s="59">
        <v>0.5</v>
      </c>
      <c r="U170" s="59">
        <v>2.52</v>
      </c>
      <c r="V170" s="59">
        <v>1</v>
      </c>
      <c r="W170" s="59">
        <v>1.76</v>
      </c>
      <c r="X170" s="59">
        <v>0.05</v>
      </c>
      <c r="Y170" s="59">
        <v>0.25</v>
      </c>
      <c r="Z170" s="59">
        <v>0</v>
      </c>
      <c r="AA170" s="59">
        <v>2.48</v>
      </c>
      <c r="AB170" s="150">
        <v>1.21</v>
      </c>
      <c r="AC170" s="149">
        <f>+'Cuadro 1'!I241</f>
        <v>1.53</v>
      </c>
      <c r="AD170" s="59">
        <v>3.71</v>
      </c>
      <c r="AE170" s="59">
        <v>0.66</v>
      </c>
      <c r="AF170" s="59">
        <v>3.44</v>
      </c>
      <c r="AG170" s="59">
        <v>0.5</v>
      </c>
      <c r="AH170" s="59">
        <v>2.52</v>
      </c>
      <c r="AI170" s="59">
        <v>1</v>
      </c>
      <c r="AJ170" s="59">
        <v>1.76</v>
      </c>
      <c r="AK170" s="59">
        <v>0.05</v>
      </c>
      <c r="AL170" s="59">
        <v>0.25</v>
      </c>
      <c r="AM170" s="59">
        <v>0</v>
      </c>
      <c r="AN170" s="59">
        <v>2.48</v>
      </c>
      <c r="AO170" s="150">
        <v>1.21</v>
      </c>
      <c r="AP170" s="149">
        <f>+'Cuadro 1'!J241</f>
        <v>5.94</v>
      </c>
      <c r="AQ170" s="59">
        <v>19.260000000000002</v>
      </c>
      <c r="AR170" s="59">
        <v>6.25</v>
      </c>
      <c r="AS170" s="59">
        <v>0.09</v>
      </c>
      <c r="AT170" s="59">
        <v>3.63</v>
      </c>
      <c r="AU170" s="59">
        <v>6.34</v>
      </c>
      <c r="AV170" s="59">
        <v>4.63</v>
      </c>
      <c r="AW170" s="59">
        <v>6.52</v>
      </c>
      <c r="AX170" s="59">
        <v>-12.58</v>
      </c>
      <c r="AY170" s="59">
        <v>0.69</v>
      </c>
      <c r="AZ170" s="59">
        <v>0.96</v>
      </c>
      <c r="BA170" s="59">
        <v>10.09</v>
      </c>
      <c r="BB170" s="150">
        <v>5.14</v>
      </c>
      <c r="BC170" s="100"/>
      <c r="BD170" s="100"/>
      <c r="BE170" s="100"/>
      <c r="BF170" s="100"/>
      <c r="BG170" s="100"/>
      <c r="BH170" s="100"/>
      <c r="BI170" s="100"/>
      <c r="BJ170" s="100"/>
      <c r="BK170" s="100"/>
      <c r="BL170" s="100"/>
      <c r="BM170" s="100"/>
      <c r="BN170" s="100"/>
      <c r="BO170" s="100"/>
    </row>
    <row r="171" spans="1:67" x14ac:dyDescent="0.25">
      <c r="A171" s="516"/>
      <c r="B171" s="106" t="s">
        <v>56</v>
      </c>
      <c r="C171" s="156">
        <f>+'Cuadro 1'!G242</f>
        <v>113.09</v>
      </c>
      <c r="D171" s="149">
        <v>138.30000000000001</v>
      </c>
      <c r="E171" s="59">
        <v>116.34</v>
      </c>
      <c r="F171" s="59">
        <v>94.03</v>
      </c>
      <c r="G171" s="59">
        <v>108.59</v>
      </c>
      <c r="H171" s="59">
        <v>111.42</v>
      </c>
      <c r="I171" s="59">
        <v>114.78</v>
      </c>
      <c r="J171" s="59">
        <v>112.85</v>
      </c>
      <c r="K171" s="59">
        <v>89.49</v>
      </c>
      <c r="L171" s="59">
        <v>102.84</v>
      </c>
      <c r="M171" s="59">
        <v>106.15</v>
      </c>
      <c r="N171" s="59">
        <v>122.37</v>
      </c>
      <c r="O171" s="150">
        <v>113.05</v>
      </c>
      <c r="P171" s="149">
        <f>+'Cuadro 1'!H242</f>
        <v>1.68</v>
      </c>
      <c r="Q171" s="59">
        <v>3.38</v>
      </c>
      <c r="R171" s="59">
        <v>0.84</v>
      </c>
      <c r="S171" s="59">
        <v>0.98</v>
      </c>
      <c r="T171" s="59">
        <v>0.56999999999999995</v>
      </c>
      <c r="U171" s="59">
        <v>2.64</v>
      </c>
      <c r="V171" s="59">
        <v>1.1499999999999999</v>
      </c>
      <c r="W171" s="59">
        <v>1.36</v>
      </c>
      <c r="X171" s="59">
        <v>0.12</v>
      </c>
      <c r="Y171" s="59">
        <v>0.64</v>
      </c>
      <c r="Z171" s="59">
        <v>4.1399999999999997</v>
      </c>
      <c r="AA171" s="59">
        <v>2.74</v>
      </c>
      <c r="AB171" s="150">
        <v>1.35</v>
      </c>
      <c r="AC171" s="149">
        <f>+'Cuadro 1'!I242</f>
        <v>3.24</v>
      </c>
      <c r="AD171" s="59">
        <v>7.22</v>
      </c>
      <c r="AE171" s="59">
        <v>1.51</v>
      </c>
      <c r="AF171" s="59">
        <v>4.45</v>
      </c>
      <c r="AG171" s="59">
        <v>1.07</v>
      </c>
      <c r="AH171" s="59">
        <v>5.22</v>
      </c>
      <c r="AI171" s="59">
        <v>2.17</v>
      </c>
      <c r="AJ171" s="59">
        <v>3.14</v>
      </c>
      <c r="AK171" s="59">
        <v>0.17</v>
      </c>
      <c r="AL171" s="59">
        <v>0.9</v>
      </c>
      <c r="AM171" s="59">
        <v>4.1399999999999997</v>
      </c>
      <c r="AN171" s="59">
        <v>5.29</v>
      </c>
      <c r="AO171" s="150">
        <v>2.57</v>
      </c>
      <c r="AP171" s="149">
        <f>+'Cuadro 1'!J242</f>
        <v>7.03</v>
      </c>
      <c r="AQ171" s="59">
        <v>22.55</v>
      </c>
      <c r="AR171" s="59">
        <v>6.66</v>
      </c>
      <c r="AS171" s="59">
        <v>-0.46</v>
      </c>
      <c r="AT171" s="59">
        <v>3.82</v>
      </c>
      <c r="AU171" s="59">
        <v>8.5</v>
      </c>
      <c r="AV171" s="59">
        <v>5.29</v>
      </c>
      <c r="AW171" s="59">
        <v>7.43</v>
      </c>
      <c r="AX171" s="59">
        <v>-12.36</v>
      </c>
      <c r="AY171" s="59">
        <v>1.27</v>
      </c>
      <c r="AZ171" s="59">
        <v>3.23</v>
      </c>
      <c r="BA171" s="59">
        <v>11.71</v>
      </c>
      <c r="BB171" s="150">
        <v>5.59</v>
      </c>
      <c r="BC171" s="100"/>
      <c r="BD171" s="100"/>
      <c r="BE171" s="100"/>
      <c r="BF171" s="100"/>
      <c r="BG171" s="100"/>
      <c r="BH171" s="100"/>
      <c r="BI171" s="100"/>
      <c r="BJ171" s="100"/>
      <c r="BK171" s="100"/>
      <c r="BL171" s="100"/>
      <c r="BM171" s="100"/>
      <c r="BN171" s="100"/>
      <c r="BO171" s="100"/>
    </row>
    <row r="172" spans="1:67" x14ac:dyDescent="0.25">
      <c r="A172" s="516"/>
      <c r="B172" s="106" t="s">
        <v>57</v>
      </c>
      <c r="C172" s="156">
        <f>+'Cuadro 1'!G243</f>
        <v>113.94</v>
      </c>
      <c r="D172" s="149">
        <v>142.05000000000001</v>
      </c>
      <c r="E172" s="59">
        <v>117.19</v>
      </c>
      <c r="F172" s="59">
        <v>92.55</v>
      </c>
      <c r="G172" s="59">
        <v>108.84</v>
      </c>
      <c r="H172" s="59">
        <v>113.61</v>
      </c>
      <c r="I172" s="59">
        <v>115.95</v>
      </c>
      <c r="J172" s="59">
        <v>113.17</v>
      </c>
      <c r="K172" s="59">
        <v>89.3</v>
      </c>
      <c r="L172" s="59">
        <v>102.58</v>
      </c>
      <c r="M172" s="59">
        <v>106.31</v>
      </c>
      <c r="N172" s="59">
        <v>123.79</v>
      </c>
      <c r="O172" s="150">
        <v>114.14</v>
      </c>
      <c r="P172" s="149">
        <f>+'Cuadro 1'!H243</f>
        <v>0.76</v>
      </c>
      <c r="Q172" s="59">
        <v>2.71</v>
      </c>
      <c r="R172" s="59">
        <v>0.73</v>
      </c>
      <c r="S172" s="59">
        <v>-1.58</v>
      </c>
      <c r="T172" s="59">
        <v>0.23</v>
      </c>
      <c r="U172" s="59">
        <v>1.97</v>
      </c>
      <c r="V172" s="59">
        <v>1.02</v>
      </c>
      <c r="W172" s="59">
        <v>0.28000000000000003</v>
      </c>
      <c r="X172" s="59">
        <v>-0.2</v>
      </c>
      <c r="Y172" s="59">
        <v>-0.25</v>
      </c>
      <c r="Z172" s="59">
        <v>0.15</v>
      </c>
      <c r="AA172" s="59">
        <v>1.1599999999999999</v>
      </c>
      <c r="AB172" s="150">
        <v>0.96</v>
      </c>
      <c r="AC172" s="149">
        <f>+'Cuadro 1'!I243</f>
        <v>4.0199999999999996</v>
      </c>
      <c r="AD172" s="59">
        <v>10.130000000000001</v>
      </c>
      <c r="AE172" s="59">
        <v>2.25</v>
      </c>
      <c r="AF172" s="59">
        <v>2.81</v>
      </c>
      <c r="AG172" s="59">
        <v>1.31</v>
      </c>
      <c r="AH172" s="59">
        <v>7.29</v>
      </c>
      <c r="AI172" s="59">
        <v>3.21</v>
      </c>
      <c r="AJ172" s="59">
        <v>3.42</v>
      </c>
      <c r="AK172" s="59">
        <v>-0.03</v>
      </c>
      <c r="AL172" s="59">
        <v>0.64</v>
      </c>
      <c r="AM172" s="59">
        <v>4.29</v>
      </c>
      <c r="AN172" s="59">
        <v>6.51</v>
      </c>
      <c r="AO172" s="150">
        <v>3.56</v>
      </c>
      <c r="AP172" s="149">
        <f>+'Cuadro 1'!J243</f>
        <v>7.34</v>
      </c>
      <c r="AQ172" s="59">
        <v>24.7</v>
      </c>
      <c r="AR172" s="59">
        <v>6.8</v>
      </c>
      <c r="AS172" s="59">
        <v>-2.89</v>
      </c>
      <c r="AT172" s="59">
        <v>3.21</v>
      </c>
      <c r="AU172" s="59">
        <v>10.16</v>
      </c>
      <c r="AV172" s="59">
        <v>6.26</v>
      </c>
      <c r="AW172" s="59">
        <v>7.2</v>
      </c>
      <c r="AX172" s="59">
        <v>-11.69</v>
      </c>
      <c r="AY172" s="59">
        <v>1.64</v>
      </c>
      <c r="AZ172" s="59">
        <v>3.59</v>
      </c>
      <c r="BA172" s="59">
        <v>12.68</v>
      </c>
      <c r="BB172" s="150">
        <v>6.68</v>
      </c>
      <c r="BC172" s="100"/>
      <c r="BD172" s="100"/>
      <c r="BE172" s="100"/>
      <c r="BF172" s="100"/>
      <c r="BG172" s="100"/>
      <c r="BH172" s="100"/>
      <c r="BI172" s="100"/>
      <c r="BJ172" s="100"/>
      <c r="BK172" s="100"/>
      <c r="BL172" s="100"/>
      <c r="BM172" s="100"/>
      <c r="BN172" s="100"/>
      <c r="BO172" s="100"/>
    </row>
    <row r="173" spans="1:67" x14ac:dyDescent="0.25">
      <c r="A173" s="516"/>
      <c r="B173" s="106" t="s">
        <v>58</v>
      </c>
      <c r="C173" s="156">
        <f>+'Cuadro 1'!G244</f>
        <v>115.41</v>
      </c>
      <c r="D173" s="149">
        <v>146.05000000000001</v>
      </c>
      <c r="E173" s="59">
        <v>117.7</v>
      </c>
      <c r="F173" s="59">
        <v>95.42</v>
      </c>
      <c r="G173" s="59">
        <v>110.11</v>
      </c>
      <c r="H173" s="59">
        <v>115.18</v>
      </c>
      <c r="I173" s="59">
        <v>116.8</v>
      </c>
      <c r="J173" s="59">
        <v>114.19</v>
      </c>
      <c r="K173" s="59">
        <v>89.48</v>
      </c>
      <c r="L173" s="59">
        <v>103.84</v>
      </c>
      <c r="M173" s="59">
        <v>106.31</v>
      </c>
      <c r="N173" s="59">
        <v>124.92</v>
      </c>
      <c r="O173" s="150">
        <v>115.08</v>
      </c>
      <c r="P173" s="149">
        <f>+'Cuadro 1'!H244</f>
        <v>1.29</v>
      </c>
      <c r="Q173" s="59">
        <v>2.81</v>
      </c>
      <c r="R173" s="59">
        <v>0.44</v>
      </c>
      <c r="S173" s="59">
        <v>3.1</v>
      </c>
      <c r="T173" s="59">
        <v>1.1599999999999999</v>
      </c>
      <c r="U173" s="59">
        <v>1.38</v>
      </c>
      <c r="V173" s="59">
        <v>0.73</v>
      </c>
      <c r="W173" s="59">
        <v>0.9</v>
      </c>
      <c r="X173" s="59">
        <v>0.2</v>
      </c>
      <c r="Y173" s="59">
        <v>1.23</v>
      </c>
      <c r="Z173" s="59">
        <v>0</v>
      </c>
      <c r="AA173" s="59">
        <v>0.91</v>
      </c>
      <c r="AB173" s="150">
        <v>0.82</v>
      </c>
      <c r="AC173" s="149">
        <f>+'Cuadro 1'!I244</f>
        <v>5.36</v>
      </c>
      <c r="AD173" s="59">
        <v>13.22</v>
      </c>
      <c r="AE173" s="59">
        <v>2.7</v>
      </c>
      <c r="AF173" s="59">
        <v>6</v>
      </c>
      <c r="AG173" s="59">
        <v>2.4900000000000002</v>
      </c>
      <c r="AH173" s="59">
        <v>8.77</v>
      </c>
      <c r="AI173" s="59">
        <v>3.96</v>
      </c>
      <c r="AJ173" s="59">
        <v>4.3600000000000003</v>
      </c>
      <c r="AK173" s="59">
        <v>0.17</v>
      </c>
      <c r="AL173" s="59">
        <v>1.88</v>
      </c>
      <c r="AM173" s="59">
        <v>4.29</v>
      </c>
      <c r="AN173" s="59">
        <v>7.48</v>
      </c>
      <c r="AO173" s="150">
        <v>4.41</v>
      </c>
      <c r="AP173" s="149">
        <f>+'Cuadro 1'!J244</f>
        <v>8.11</v>
      </c>
      <c r="AQ173" s="59">
        <v>25.27</v>
      </c>
      <c r="AR173" s="59">
        <v>6.67</v>
      </c>
      <c r="AS173" s="59">
        <v>1.24</v>
      </c>
      <c r="AT173" s="59">
        <v>4.07</v>
      </c>
      <c r="AU173" s="59">
        <v>11.25</v>
      </c>
      <c r="AV173" s="59">
        <v>6.55</v>
      </c>
      <c r="AW173" s="59">
        <v>7.75</v>
      </c>
      <c r="AX173" s="59">
        <v>-10.44</v>
      </c>
      <c r="AY173" s="59">
        <v>2.79</v>
      </c>
      <c r="AZ173" s="59">
        <v>2.15</v>
      </c>
      <c r="BA173" s="59">
        <v>13.41</v>
      </c>
      <c r="BB173" s="150">
        <v>6.96</v>
      </c>
      <c r="BC173" s="100"/>
      <c r="BD173" s="100"/>
      <c r="BE173" s="100"/>
      <c r="BF173" s="100"/>
      <c r="BG173" s="100"/>
      <c r="BH173" s="100"/>
      <c r="BI173" s="100"/>
      <c r="BJ173" s="100"/>
      <c r="BK173" s="100"/>
      <c r="BL173" s="100"/>
      <c r="BM173" s="100"/>
      <c r="BN173" s="100"/>
      <c r="BO173" s="100"/>
    </row>
    <row r="174" spans="1:67" x14ac:dyDescent="0.25">
      <c r="A174" s="516"/>
      <c r="B174" s="106" t="s">
        <v>59</v>
      </c>
      <c r="C174" s="156">
        <f>+'Cuadro 1'!G245</f>
        <v>116.35</v>
      </c>
      <c r="D174" s="149">
        <v>148.72</v>
      </c>
      <c r="E174" s="59">
        <v>118.17</v>
      </c>
      <c r="F174" s="59">
        <v>95.94</v>
      </c>
      <c r="G174" s="59">
        <v>110.92</v>
      </c>
      <c r="H174" s="59">
        <v>115.99</v>
      </c>
      <c r="I174" s="59">
        <v>117.43</v>
      </c>
      <c r="J174" s="59">
        <v>114.38</v>
      </c>
      <c r="K174" s="59">
        <v>89.4</v>
      </c>
      <c r="L174" s="59">
        <v>104.66</v>
      </c>
      <c r="M174" s="59">
        <v>106.42</v>
      </c>
      <c r="N174" s="59">
        <v>126.49</v>
      </c>
      <c r="O174" s="150">
        <v>116.12</v>
      </c>
      <c r="P174" s="149">
        <f>+'Cuadro 1'!H245</f>
        <v>0.82</v>
      </c>
      <c r="Q174" s="59">
        <v>1.83</v>
      </c>
      <c r="R174" s="59">
        <v>0.39</v>
      </c>
      <c r="S174" s="59">
        <v>0.54</v>
      </c>
      <c r="T174" s="59">
        <v>0.74</v>
      </c>
      <c r="U174" s="59">
        <v>0.7</v>
      </c>
      <c r="V174" s="59">
        <v>0.54</v>
      </c>
      <c r="W174" s="59">
        <v>0.16</v>
      </c>
      <c r="X174" s="59">
        <v>-0.1</v>
      </c>
      <c r="Y174" s="59">
        <v>0.79</v>
      </c>
      <c r="Z174" s="59">
        <v>0.1</v>
      </c>
      <c r="AA174" s="59">
        <v>1.26</v>
      </c>
      <c r="AB174" s="150">
        <v>0.91</v>
      </c>
      <c r="AC174" s="149">
        <f>+'Cuadro 1'!I245</f>
        <v>6.22</v>
      </c>
      <c r="AD174" s="59">
        <v>15.3</v>
      </c>
      <c r="AE174" s="59">
        <v>3.1</v>
      </c>
      <c r="AF174" s="59">
        <v>6.57</v>
      </c>
      <c r="AG174" s="59">
        <v>3.24</v>
      </c>
      <c r="AH174" s="59">
        <v>9.5399999999999991</v>
      </c>
      <c r="AI174" s="59">
        <v>4.5199999999999996</v>
      </c>
      <c r="AJ174" s="59">
        <v>4.53</v>
      </c>
      <c r="AK174" s="59">
        <v>7.0000000000000007E-2</v>
      </c>
      <c r="AL174" s="59">
        <v>2.68</v>
      </c>
      <c r="AM174" s="59">
        <v>4.4000000000000004</v>
      </c>
      <c r="AN174" s="59">
        <v>8.83</v>
      </c>
      <c r="AO174" s="150">
        <v>5.36</v>
      </c>
      <c r="AP174" s="149">
        <f>+'Cuadro 1'!J245</f>
        <v>8.33</v>
      </c>
      <c r="AQ174" s="59">
        <v>22.32</v>
      </c>
      <c r="AR174" s="59">
        <v>6.63</v>
      </c>
      <c r="AS174" s="59">
        <v>1.89</v>
      </c>
      <c r="AT174" s="59">
        <v>4.7699999999999996</v>
      </c>
      <c r="AU174" s="59">
        <v>11.58</v>
      </c>
      <c r="AV174" s="59">
        <v>6.44</v>
      </c>
      <c r="AW174" s="59">
        <v>7.7</v>
      </c>
      <c r="AX174" s="59">
        <v>-7.35</v>
      </c>
      <c r="AY174" s="59">
        <v>3.18</v>
      </c>
      <c r="AZ174" s="59">
        <v>2.1800000000000002</v>
      </c>
      <c r="BA174" s="59">
        <v>14.15</v>
      </c>
      <c r="BB174" s="150">
        <v>7.67</v>
      </c>
      <c r="BC174" s="100"/>
      <c r="BD174" s="100"/>
      <c r="BE174" s="100"/>
      <c r="BF174" s="100"/>
      <c r="BG174" s="100"/>
      <c r="BH174" s="100"/>
      <c r="BI174" s="100"/>
      <c r="BJ174" s="100"/>
      <c r="BK174" s="100"/>
      <c r="BL174" s="100"/>
      <c r="BM174" s="100"/>
      <c r="BN174" s="100"/>
      <c r="BO174" s="100"/>
    </row>
    <row r="175" spans="1:67" x14ac:dyDescent="0.25">
      <c r="A175" s="516"/>
      <c r="B175" s="106" t="s">
        <v>60</v>
      </c>
      <c r="C175" s="156">
        <f>+'Cuadro 1'!G246</f>
        <v>117</v>
      </c>
      <c r="D175" s="149">
        <v>149.5</v>
      </c>
      <c r="E175" s="59">
        <v>118.51</v>
      </c>
      <c r="F175" s="59">
        <v>93.7</v>
      </c>
      <c r="G175" s="59">
        <v>111.62</v>
      </c>
      <c r="H175" s="59">
        <v>116.98</v>
      </c>
      <c r="I175" s="59">
        <v>117.96</v>
      </c>
      <c r="J175" s="59">
        <v>115.19</v>
      </c>
      <c r="K175" s="59">
        <v>89.19</v>
      </c>
      <c r="L175" s="59">
        <v>105.7</v>
      </c>
      <c r="M175" s="59">
        <v>106.42</v>
      </c>
      <c r="N175" s="59">
        <v>128.13999999999999</v>
      </c>
      <c r="O175" s="150">
        <v>116.91</v>
      </c>
      <c r="P175" s="149">
        <f>+'Cuadro 1'!H246</f>
        <v>0.56000000000000005</v>
      </c>
      <c r="Q175" s="59">
        <v>0.53</v>
      </c>
      <c r="R175" s="59">
        <v>0.28999999999999998</v>
      </c>
      <c r="S175" s="59">
        <v>-2.34</v>
      </c>
      <c r="T175" s="59">
        <v>0.63</v>
      </c>
      <c r="U175" s="59">
        <v>0.85</v>
      </c>
      <c r="V175" s="59">
        <v>0.46</v>
      </c>
      <c r="W175" s="59">
        <v>0.71</v>
      </c>
      <c r="X175" s="59">
        <v>-0.23</v>
      </c>
      <c r="Y175" s="59">
        <v>1</v>
      </c>
      <c r="Z175" s="59">
        <v>0</v>
      </c>
      <c r="AA175" s="59">
        <v>1.3</v>
      </c>
      <c r="AB175" s="150">
        <v>0.68</v>
      </c>
      <c r="AC175" s="149">
        <f>+'Cuadro 1'!I246</f>
        <v>6.81</v>
      </c>
      <c r="AD175" s="59">
        <v>15.91</v>
      </c>
      <c r="AE175" s="59">
        <v>3.4</v>
      </c>
      <c r="AF175" s="59">
        <v>4.08</v>
      </c>
      <c r="AG175" s="59">
        <v>3.89</v>
      </c>
      <c r="AH175" s="59">
        <v>10.47</v>
      </c>
      <c r="AI175" s="59">
        <v>5</v>
      </c>
      <c r="AJ175" s="59">
        <v>5.27</v>
      </c>
      <c r="AK175" s="59">
        <v>-0.16</v>
      </c>
      <c r="AL175" s="59">
        <v>3.71</v>
      </c>
      <c r="AM175" s="59">
        <v>4.4000000000000004</v>
      </c>
      <c r="AN175" s="59">
        <v>10.25</v>
      </c>
      <c r="AO175" s="150">
        <v>6.08</v>
      </c>
      <c r="AP175" s="149">
        <f>+'Cuadro 1'!J246</f>
        <v>8.89</v>
      </c>
      <c r="AQ175" s="59">
        <v>23.67</v>
      </c>
      <c r="AR175" s="59">
        <v>6.7</v>
      </c>
      <c r="AS175" s="59">
        <v>-0.51</v>
      </c>
      <c r="AT175" s="59">
        <v>5.41</v>
      </c>
      <c r="AU175" s="59">
        <v>12.04</v>
      </c>
      <c r="AV175" s="59">
        <v>6.73</v>
      </c>
      <c r="AW175" s="59">
        <v>8.3699999999999992</v>
      </c>
      <c r="AX175" s="59">
        <v>-7.32</v>
      </c>
      <c r="AY175" s="59">
        <v>4.16</v>
      </c>
      <c r="AZ175" s="59">
        <v>2.1800000000000002</v>
      </c>
      <c r="BA175" s="59">
        <v>14.97</v>
      </c>
      <c r="BB175" s="150">
        <v>7.95</v>
      </c>
      <c r="BC175" s="100"/>
      <c r="BD175" s="100"/>
      <c r="BE175" s="100"/>
      <c r="BF175" s="100"/>
      <c r="BG175" s="100"/>
      <c r="BH175" s="100"/>
      <c r="BI175" s="100"/>
      <c r="BJ175" s="100"/>
      <c r="BK175" s="100"/>
      <c r="BL175" s="100"/>
      <c r="BM175" s="100"/>
      <c r="BN175" s="100"/>
      <c r="BO175" s="100"/>
    </row>
    <row r="176" spans="1:67" x14ac:dyDescent="0.25">
      <c r="A176" s="516"/>
      <c r="B176" s="106" t="s">
        <v>61</v>
      </c>
      <c r="C176" s="156">
        <f>+'Cuadro 1'!G247</f>
        <v>117.71</v>
      </c>
      <c r="D176" s="149">
        <v>150.96</v>
      </c>
      <c r="E176" s="59">
        <v>118.98</v>
      </c>
      <c r="F176" s="59">
        <v>96.99</v>
      </c>
      <c r="G176" s="59">
        <v>111.83</v>
      </c>
      <c r="H176" s="59">
        <v>117.88</v>
      </c>
      <c r="I176" s="59">
        <v>119</v>
      </c>
      <c r="J176" s="59">
        <v>116.37</v>
      </c>
      <c r="K176" s="59">
        <v>89.34</v>
      </c>
      <c r="L176" s="59">
        <v>106.07</v>
      </c>
      <c r="M176" s="59">
        <v>106.42</v>
      </c>
      <c r="N176" s="59">
        <v>128.84</v>
      </c>
      <c r="O176" s="150">
        <v>117.2</v>
      </c>
      <c r="P176" s="149">
        <f>+'Cuadro 1'!H247</f>
        <v>0.83</v>
      </c>
      <c r="Q176" s="59">
        <v>0.97</v>
      </c>
      <c r="R176" s="59">
        <v>0.4</v>
      </c>
      <c r="S176" s="59">
        <v>3.52</v>
      </c>
      <c r="T176" s="59">
        <v>0.19</v>
      </c>
      <c r="U176" s="59">
        <v>0.77</v>
      </c>
      <c r="V176" s="59">
        <v>0.88</v>
      </c>
      <c r="W176" s="59">
        <v>1.03</v>
      </c>
      <c r="X176" s="59">
        <v>0.17</v>
      </c>
      <c r="Y176" s="59">
        <v>0.35</v>
      </c>
      <c r="Z176" s="59">
        <v>0</v>
      </c>
      <c r="AA176" s="59">
        <v>0.55000000000000004</v>
      </c>
      <c r="AB176" s="150">
        <v>0.25</v>
      </c>
      <c r="AC176" s="149">
        <f>+'Cuadro 1'!I247</f>
        <v>8.36</v>
      </c>
      <c r="AD176" s="59">
        <v>17.03</v>
      </c>
      <c r="AE176" s="59">
        <v>3.81</v>
      </c>
      <c r="AF176" s="59">
        <v>7.74</v>
      </c>
      <c r="AG176" s="59">
        <v>4.09</v>
      </c>
      <c r="AH176" s="59">
        <v>11.32</v>
      </c>
      <c r="AI176" s="59">
        <v>5.92</v>
      </c>
      <c r="AJ176" s="59">
        <v>6.35</v>
      </c>
      <c r="AK176" s="59">
        <v>0.01</v>
      </c>
      <c r="AL176" s="59">
        <v>4.07</v>
      </c>
      <c r="AM176" s="59">
        <v>4.4000000000000004</v>
      </c>
      <c r="AN176" s="59">
        <v>10.85</v>
      </c>
      <c r="AO176" s="150">
        <v>6.34</v>
      </c>
      <c r="AP176" s="149">
        <f>+'Cuadro 1'!J247</f>
        <v>9.69</v>
      </c>
      <c r="AQ176" s="59">
        <v>24.46</v>
      </c>
      <c r="AR176" s="59">
        <v>6.68</v>
      </c>
      <c r="AS176" s="59">
        <v>2.93</v>
      </c>
      <c r="AT176" s="59">
        <v>5.29</v>
      </c>
      <c r="AU176" s="59">
        <v>12.65</v>
      </c>
      <c r="AV176" s="59">
        <v>7.59</v>
      </c>
      <c r="AW176" s="59">
        <v>9.19</v>
      </c>
      <c r="AX176" s="59">
        <v>-7.03</v>
      </c>
      <c r="AY176" s="59">
        <v>3.93</v>
      </c>
      <c r="AZ176" s="59">
        <v>2.1800000000000002</v>
      </c>
      <c r="BA176" s="59">
        <v>14.65</v>
      </c>
      <c r="BB176" s="150">
        <v>7.89</v>
      </c>
      <c r="BC176" s="100"/>
      <c r="BD176" s="100"/>
      <c r="BE176" s="100"/>
      <c r="BF176" s="100"/>
      <c r="BG176" s="100"/>
      <c r="BH176" s="100"/>
      <c r="BI176" s="100"/>
      <c r="BJ176" s="100"/>
      <c r="BK176" s="100"/>
      <c r="BL176" s="100"/>
      <c r="BM176" s="100"/>
      <c r="BN176" s="100"/>
      <c r="BO176" s="100"/>
    </row>
    <row r="177" spans="1:67" x14ac:dyDescent="0.25">
      <c r="A177" s="516"/>
      <c r="B177" s="106" t="s">
        <v>62</v>
      </c>
      <c r="C177" s="156">
        <f>+'Cuadro 1'!G248</f>
        <v>118.7</v>
      </c>
      <c r="D177" s="149">
        <v>153.46</v>
      </c>
      <c r="E177" s="59">
        <v>119.16</v>
      </c>
      <c r="F177" s="59">
        <v>97.29</v>
      </c>
      <c r="G177" s="59">
        <v>112.25</v>
      </c>
      <c r="H177" s="59">
        <v>119.45</v>
      </c>
      <c r="I177" s="59">
        <v>119.77</v>
      </c>
      <c r="J177" s="59">
        <v>117.03</v>
      </c>
      <c r="K177" s="59">
        <v>89.42</v>
      </c>
      <c r="L177" s="59">
        <v>106.79</v>
      </c>
      <c r="M177" s="59">
        <v>106.58</v>
      </c>
      <c r="N177" s="59">
        <v>130.83000000000001</v>
      </c>
      <c r="O177" s="150">
        <v>119.3</v>
      </c>
      <c r="P177" s="149">
        <f>+'Cuadro 1'!H248</f>
        <v>0.83</v>
      </c>
      <c r="Q177" s="59">
        <v>1.66</v>
      </c>
      <c r="R177" s="59">
        <v>0.15</v>
      </c>
      <c r="S177" s="59">
        <v>0.31</v>
      </c>
      <c r="T177" s="59">
        <v>0.37</v>
      </c>
      <c r="U177" s="59">
        <v>1.33</v>
      </c>
      <c r="V177" s="59">
        <v>0.64</v>
      </c>
      <c r="W177" s="59">
        <v>0.56999999999999995</v>
      </c>
      <c r="X177" s="59">
        <v>0.09</v>
      </c>
      <c r="Y177" s="59">
        <v>0.68</v>
      </c>
      <c r="Z177" s="59">
        <v>0.16</v>
      </c>
      <c r="AA177" s="59">
        <v>1.54</v>
      </c>
      <c r="AB177" s="150">
        <v>1.79</v>
      </c>
      <c r="AC177" s="149">
        <f>+'Cuadro 1'!I248</f>
        <v>8.36</v>
      </c>
      <c r="AD177" s="59">
        <v>18.97</v>
      </c>
      <c r="AE177" s="59">
        <v>3.97</v>
      </c>
      <c r="AF177" s="59">
        <v>8.07</v>
      </c>
      <c r="AG177" s="59">
        <v>4.47</v>
      </c>
      <c r="AH177" s="59">
        <v>12.81</v>
      </c>
      <c r="AI177" s="59">
        <v>6.6</v>
      </c>
      <c r="AJ177" s="59">
        <v>6.95</v>
      </c>
      <c r="AK177" s="59">
        <v>0.1</v>
      </c>
      <c r="AL177" s="59">
        <v>4.7699999999999996</v>
      </c>
      <c r="AM177" s="59">
        <v>4.5599999999999996</v>
      </c>
      <c r="AN177" s="59">
        <v>12.56</v>
      </c>
      <c r="AO177" s="150">
        <v>8.25</v>
      </c>
      <c r="AP177" s="149">
        <f>+'Cuadro 1'!J248</f>
        <v>8.36</v>
      </c>
      <c r="AQ177" s="59">
        <v>24.81</v>
      </c>
      <c r="AR177" s="59">
        <v>6.82</v>
      </c>
      <c r="AS177" s="59">
        <v>3.26</v>
      </c>
      <c r="AT177" s="59">
        <v>5.62</v>
      </c>
      <c r="AU177" s="59">
        <v>13.84</v>
      </c>
      <c r="AV177" s="59">
        <v>8.11</v>
      </c>
      <c r="AW177" s="59">
        <v>9.6300000000000008</v>
      </c>
      <c r="AX177" s="59">
        <v>-6.59</v>
      </c>
      <c r="AY177" s="59">
        <v>4.3499999999999996</v>
      </c>
      <c r="AZ177" s="59">
        <v>1.6</v>
      </c>
      <c r="BA177" s="59">
        <v>15.27</v>
      </c>
      <c r="BB177" s="150">
        <v>9.84</v>
      </c>
      <c r="BC177" s="100"/>
      <c r="BD177" s="100"/>
      <c r="BE177" s="100"/>
      <c r="BF177" s="100"/>
      <c r="BG177" s="100"/>
      <c r="BH177" s="100"/>
      <c r="BI177" s="100"/>
      <c r="BJ177" s="100"/>
      <c r="BK177" s="100"/>
      <c r="BL177" s="100"/>
      <c r="BM177" s="100"/>
      <c r="BN177" s="100"/>
      <c r="BO177" s="100"/>
    </row>
    <row r="178" spans="1:67" x14ac:dyDescent="0.25">
      <c r="A178" s="516"/>
      <c r="B178" s="106" t="s">
        <v>63</v>
      </c>
      <c r="C178" s="156">
        <f>+'Cuadro 1'!G249</f>
        <v>119.83</v>
      </c>
      <c r="D178" s="149">
        <v>156.28</v>
      </c>
      <c r="E178" s="59">
        <v>119.72</v>
      </c>
      <c r="F178" s="59">
        <v>98.77</v>
      </c>
      <c r="G178" s="59">
        <v>112.8</v>
      </c>
      <c r="H178" s="59">
        <v>121.38</v>
      </c>
      <c r="I178" s="59">
        <v>120.5</v>
      </c>
      <c r="J178" s="59">
        <v>117.98</v>
      </c>
      <c r="K178" s="59">
        <v>89.51</v>
      </c>
      <c r="L178" s="59">
        <v>107.39</v>
      </c>
      <c r="M178" s="59">
        <v>107.78</v>
      </c>
      <c r="N178" s="59">
        <v>132.02000000000001</v>
      </c>
      <c r="O178" s="150">
        <v>120.88</v>
      </c>
      <c r="P178" s="149">
        <f>+'Cuadro 1'!H249</f>
        <v>0.95</v>
      </c>
      <c r="Q178" s="59">
        <v>1.83</v>
      </c>
      <c r="R178" s="59">
        <v>0.48</v>
      </c>
      <c r="S178" s="59">
        <v>1.52</v>
      </c>
      <c r="T178" s="59">
        <v>0.5</v>
      </c>
      <c r="U178" s="59">
        <v>1.61</v>
      </c>
      <c r="V178" s="59">
        <v>0.61</v>
      </c>
      <c r="W178" s="59">
        <v>0.81</v>
      </c>
      <c r="X178" s="59">
        <v>0.1</v>
      </c>
      <c r="Y178" s="59">
        <v>0.56000000000000005</v>
      </c>
      <c r="Z178" s="59">
        <v>1.1200000000000001</v>
      </c>
      <c r="AA178" s="59">
        <v>0.91</v>
      </c>
      <c r="AB178" s="150">
        <v>1.32</v>
      </c>
      <c r="AC178" s="149">
        <f>+'Cuadro 1'!I249</f>
        <v>9.39</v>
      </c>
      <c r="AD178" s="59">
        <v>21.16</v>
      </c>
      <c r="AE178" s="59">
        <v>4.46</v>
      </c>
      <c r="AF178" s="59">
        <v>9.7100000000000009</v>
      </c>
      <c r="AG178" s="59">
        <v>4.99</v>
      </c>
      <c r="AH178" s="59">
        <v>14.62</v>
      </c>
      <c r="AI178" s="59">
        <v>7.25</v>
      </c>
      <c r="AJ178" s="59">
        <v>7.82</v>
      </c>
      <c r="AK178" s="59">
        <v>0.19</v>
      </c>
      <c r="AL178" s="59">
        <v>5.36</v>
      </c>
      <c r="AM178" s="59">
        <v>5.73</v>
      </c>
      <c r="AN178" s="59">
        <v>13.59</v>
      </c>
      <c r="AO178" s="150">
        <v>9.68</v>
      </c>
      <c r="AP178" s="149">
        <f>+'Cuadro 1'!J249</f>
        <v>10.42</v>
      </c>
      <c r="AQ178" s="59">
        <v>25.91</v>
      </c>
      <c r="AR178" s="59">
        <v>6.65</v>
      </c>
      <c r="AS178" s="59">
        <v>5.13</v>
      </c>
      <c r="AT178" s="59">
        <v>5.84</v>
      </c>
      <c r="AU178" s="59">
        <v>15.43</v>
      </c>
      <c r="AV178" s="59">
        <v>8.19</v>
      </c>
      <c r="AW178" s="59">
        <v>9.84</v>
      </c>
      <c r="AX178" s="59">
        <v>-6.71</v>
      </c>
      <c r="AY178" s="59">
        <v>4.16</v>
      </c>
      <c r="AZ178" s="59">
        <v>5.76</v>
      </c>
      <c r="BA178" s="59">
        <v>15.7</v>
      </c>
      <c r="BB178" s="150">
        <v>10.49</v>
      </c>
      <c r="BC178" s="100"/>
      <c r="BD178" s="100"/>
      <c r="BE178" s="100"/>
      <c r="BF178" s="100"/>
      <c r="BG178" s="100"/>
      <c r="BH178" s="100"/>
      <c r="BI178" s="100"/>
      <c r="BJ178" s="100"/>
      <c r="BK178" s="100"/>
      <c r="BL178" s="100"/>
      <c r="BM178" s="100"/>
      <c r="BN178" s="100"/>
      <c r="BO178" s="100"/>
    </row>
    <row r="179" spans="1:67" x14ac:dyDescent="0.25">
      <c r="A179" s="516"/>
      <c r="B179" s="106" t="s">
        <v>64</v>
      </c>
      <c r="C179" s="156">
        <f>+'Cuadro 1'!G250</f>
        <v>120.64</v>
      </c>
      <c r="D179" s="149">
        <v>158.1</v>
      </c>
      <c r="E179" s="59">
        <v>120.45</v>
      </c>
      <c r="F179" s="59">
        <v>98.95</v>
      </c>
      <c r="G179" s="59">
        <v>113.33</v>
      </c>
      <c r="H179" s="59">
        <v>122.05</v>
      </c>
      <c r="I179" s="59">
        <v>121.29</v>
      </c>
      <c r="J179" s="59">
        <v>119.24</v>
      </c>
      <c r="K179" s="59">
        <v>89.59</v>
      </c>
      <c r="L179" s="59">
        <v>108.7</v>
      </c>
      <c r="M179" s="59">
        <v>107.71</v>
      </c>
      <c r="N179" s="59">
        <v>132.88</v>
      </c>
      <c r="O179" s="150">
        <v>121.79</v>
      </c>
      <c r="P179" s="149">
        <f>+'Cuadro 1'!H250</f>
        <v>0.68</v>
      </c>
      <c r="Q179" s="59">
        <v>1.17</v>
      </c>
      <c r="R179" s="59">
        <v>0.6</v>
      </c>
      <c r="S179" s="59">
        <v>0.18</v>
      </c>
      <c r="T179" s="59">
        <v>0.46</v>
      </c>
      <c r="U179" s="59">
        <v>0.55000000000000004</v>
      </c>
      <c r="V179" s="59">
        <v>0.65</v>
      </c>
      <c r="W179" s="59">
        <v>1.07</v>
      </c>
      <c r="X179" s="59">
        <v>0.09</v>
      </c>
      <c r="Y179" s="59">
        <v>1.22</v>
      </c>
      <c r="Z179" s="59">
        <v>-0.06</v>
      </c>
      <c r="AA179" s="59">
        <v>0.65</v>
      </c>
      <c r="AB179" s="150">
        <v>0.75</v>
      </c>
      <c r="AC179" s="149">
        <f>+'Cuadro 1'!I250</f>
        <v>10.14</v>
      </c>
      <c r="AD179" s="59">
        <v>22.57</v>
      </c>
      <c r="AE179" s="59">
        <v>5.09</v>
      </c>
      <c r="AF179" s="59">
        <v>9.91</v>
      </c>
      <c r="AG179" s="59">
        <v>5.48</v>
      </c>
      <c r="AH179" s="59">
        <v>15.26</v>
      </c>
      <c r="AI179" s="59">
        <v>7.95</v>
      </c>
      <c r="AJ179" s="59">
        <v>8.9700000000000006</v>
      </c>
      <c r="AK179" s="59">
        <v>0.28999999999999998</v>
      </c>
      <c r="AL179" s="59">
        <v>6.64</v>
      </c>
      <c r="AM179" s="59">
        <v>5.67</v>
      </c>
      <c r="AN179" s="59">
        <v>14.33</v>
      </c>
      <c r="AO179" s="150">
        <v>10.5</v>
      </c>
      <c r="AP179" s="149">
        <f>+'Cuadro 1'!J250</f>
        <v>11.16</v>
      </c>
      <c r="AQ179" s="59">
        <v>26.33</v>
      </c>
      <c r="AR179" s="59">
        <v>6.43</v>
      </c>
      <c r="AS179" s="59">
        <v>8.76</v>
      </c>
      <c r="AT179" s="59">
        <v>5.93</v>
      </c>
      <c r="AU179" s="59">
        <v>15.71</v>
      </c>
      <c r="AV179" s="59">
        <v>8.1300000000000008</v>
      </c>
      <c r="AW179" s="59">
        <v>10.39</v>
      </c>
      <c r="AX179" s="59">
        <v>0.27</v>
      </c>
      <c r="AY179" s="59">
        <v>6.11</v>
      </c>
      <c r="AZ179" s="59">
        <v>5.71</v>
      </c>
      <c r="BA179" s="59">
        <v>16.11</v>
      </c>
      <c r="BB179" s="150">
        <v>10.92</v>
      </c>
      <c r="BC179" s="100"/>
      <c r="BD179" s="100"/>
      <c r="BE179" s="100"/>
      <c r="BF179" s="100"/>
      <c r="BG179" s="100"/>
      <c r="BH179" s="100"/>
      <c r="BI179" s="100"/>
      <c r="BJ179" s="100"/>
      <c r="BK179" s="100"/>
      <c r="BL179" s="100"/>
      <c r="BM179" s="100"/>
      <c r="BN179" s="100"/>
      <c r="BO179" s="100"/>
    </row>
    <row r="180" spans="1:67" x14ac:dyDescent="0.25">
      <c r="A180" s="516"/>
      <c r="B180" s="106" t="s">
        <v>65</v>
      </c>
      <c r="C180" s="156">
        <f>+'Cuadro 1'!G251</f>
        <v>121.55</v>
      </c>
      <c r="D180" s="149">
        <v>160.05000000000001</v>
      </c>
      <c r="E180" s="59">
        <v>121.6</v>
      </c>
      <c r="F180" s="59">
        <v>99.36</v>
      </c>
      <c r="G180" s="59">
        <v>113.65</v>
      </c>
      <c r="H180" s="59">
        <v>122.84</v>
      </c>
      <c r="I180" s="59">
        <v>122.04</v>
      </c>
      <c r="J180" s="59">
        <v>120.94</v>
      </c>
      <c r="K180" s="59">
        <v>89.69</v>
      </c>
      <c r="L180" s="59">
        <v>109.62</v>
      </c>
      <c r="M180" s="59">
        <v>107.71</v>
      </c>
      <c r="N180" s="59">
        <v>134.22</v>
      </c>
      <c r="O180" s="150">
        <v>123.03</v>
      </c>
      <c r="P180" s="149">
        <f>+'Cuadro 1'!H251</f>
        <v>0.75</v>
      </c>
      <c r="Q180" s="59">
        <v>1.24</v>
      </c>
      <c r="R180" s="59">
        <v>0.96</v>
      </c>
      <c r="S180" s="59">
        <v>0.42</v>
      </c>
      <c r="T180" s="59">
        <v>0.28999999999999998</v>
      </c>
      <c r="U180" s="59">
        <v>0.65</v>
      </c>
      <c r="V180" s="59">
        <v>0.62</v>
      </c>
      <c r="W180" s="59">
        <v>1.43</v>
      </c>
      <c r="X180" s="59">
        <v>0.11</v>
      </c>
      <c r="Y180" s="59">
        <v>0.85</v>
      </c>
      <c r="Z180" s="59">
        <v>0</v>
      </c>
      <c r="AA180" s="59">
        <v>1.01</v>
      </c>
      <c r="AB180" s="150">
        <v>1.02</v>
      </c>
      <c r="AC180" s="149">
        <f>+'Cuadro 1'!I251</f>
        <v>10.97</v>
      </c>
      <c r="AD180" s="59">
        <v>24.08</v>
      </c>
      <c r="AE180" s="59">
        <v>6.1</v>
      </c>
      <c r="AF180" s="59">
        <v>10.37</v>
      </c>
      <c r="AG180" s="59">
        <v>5.78</v>
      </c>
      <c r="AH180" s="59">
        <v>16.010000000000002</v>
      </c>
      <c r="AI180" s="59">
        <v>8.6300000000000008</v>
      </c>
      <c r="AJ180" s="59">
        <v>10.53</v>
      </c>
      <c r="AK180" s="59">
        <v>0.4</v>
      </c>
      <c r="AL180" s="59">
        <v>7.55</v>
      </c>
      <c r="AM180" s="59">
        <v>5.67</v>
      </c>
      <c r="AN180" s="59">
        <v>15.48</v>
      </c>
      <c r="AO180" s="150">
        <v>11.63</v>
      </c>
      <c r="AP180" s="149">
        <f>+'Cuadro 1'!J251</f>
        <v>11.47</v>
      </c>
      <c r="AQ180" s="59">
        <v>26.17</v>
      </c>
      <c r="AR180" s="59">
        <v>6.92</v>
      </c>
      <c r="AS180" s="59">
        <v>9.81</v>
      </c>
      <c r="AT180" s="59">
        <v>5.89</v>
      </c>
      <c r="AU180" s="59">
        <v>16.13</v>
      </c>
      <c r="AV180" s="59">
        <v>8.48</v>
      </c>
      <c r="AW180" s="59">
        <v>11.36</v>
      </c>
      <c r="AX180" s="59">
        <v>0.33</v>
      </c>
      <c r="AY180" s="59">
        <v>7.82</v>
      </c>
      <c r="AZ180" s="59">
        <v>5.71</v>
      </c>
      <c r="BA180" s="59">
        <v>16.100000000000001</v>
      </c>
      <c r="BB180" s="150">
        <v>11.94</v>
      </c>
      <c r="BC180" s="100"/>
      <c r="BD180" s="100"/>
      <c r="BE180" s="100"/>
      <c r="BF180" s="100"/>
      <c r="BG180" s="100"/>
      <c r="BH180" s="100"/>
      <c r="BI180" s="100"/>
      <c r="BJ180" s="100"/>
      <c r="BK180" s="100"/>
      <c r="BL180" s="100"/>
      <c r="BM180" s="100"/>
      <c r="BN180" s="100"/>
      <c r="BO180" s="100"/>
    </row>
    <row r="181" spans="1:67" x14ac:dyDescent="0.25">
      <c r="A181" s="516"/>
      <c r="B181" s="106" t="s">
        <v>66</v>
      </c>
      <c r="C181" s="156">
        <f>+'Cuadro 1'!G252</f>
        <v>123.07</v>
      </c>
      <c r="D181" s="149">
        <v>164.26</v>
      </c>
      <c r="E181" s="59">
        <v>123.51</v>
      </c>
      <c r="F181" s="59">
        <v>100.03</v>
      </c>
      <c r="G181" s="59">
        <v>114.16</v>
      </c>
      <c r="H181" s="59">
        <v>123.74</v>
      </c>
      <c r="I181" s="59">
        <v>122.73</v>
      </c>
      <c r="J181" s="59">
        <v>122.14</v>
      </c>
      <c r="K181" s="59">
        <v>89.83</v>
      </c>
      <c r="L181" s="59">
        <v>110.52</v>
      </c>
      <c r="M181" s="59">
        <v>107.71</v>
      </c>
      <c r="N181" s="59">
        <v>138.52000000000001</v>
      </c>
      <c r="O181" s="150">
        <v>124.64</v>
      </c>
      <c r="P181" s="149">
        <f>+'Cuadro 1'!H252</f>
        <v>1.25</v>
      </c>
      <c r="Q181" s="59">
        <v>2.63</v>
      </c>
      <c r="R181" s="59">
        <v>1.58</v>
      </c>
      <c r="S181" s="59">
        <v>0.67</v>
      </c>
      <c r="T181" s="59">
        <v>0.45</v>
      </c>
      <c r="U181" s="59">
        <v>0.73</v>
      </c>
      <c r="V181" s="59">
        <v>0.56999999999999995</v>
      </c>
      <c r="W181" s="59">
        <v>0.99</v>
      </c>
      <c r="X181" s="59">
        <v>0.16</v>
      </c>
      <c r="Y181" s="59">
        <v>0.82</v>
      </c>
      <c r="Z181" s="59">
        <v>0</v>
      </c>
      <c r="AA181" s="59">
        <v>3.2</v>
      </c>
      <c r="AB181" s="150">
        <v>1.31</v>
      </c>
      <c r="AC181" s="149">
        <f>+'Cuadro 1'!I252</f>
        <v>12.35</v>
      </c>
      <c r="AD181" s="59">
        <v>27.34</v>
      </c>
      <c r="AE181" s="59">
        <v>7.77</v>
      </c>
      <c r="AF181" s="59">
        <v>11.11</v>
      </c>
      <c r="AG181" s="59">
        <v>6.26</v>
      </c>
      <c r="AH181" s="59">
        <v>16.86</v>
      </c>
      <c r="AI181" s="59">
        <v>9.24</v>
      </c>
      <c r="AJ181" s="59">
        <v>11.62</v>
      </c>
      <c r="AK181" s="59">
        <v>0.56000000000000005</v>
      </c>
      <c r="AL181" s="59">
        <v>8.43</v>
      </c>
      <c r="AM181" s="59">
        <v>5.67</v>
      </c>
      <c r="AN181" s="59">
        <v>19.18</v>
      </c>
      <c r="AO181" s="150">
        <v>13.09</v>
      </c>
      <c r="AP181" s="149">
        <f>+'Cuadro 1'!J252</f>
        <v>12.35</v>
      </c>
      <c r="AQ181" s="59">
        <v>27.34</v>
      </c>
      <c r="AR181" s="59">
        <v>7.77</v>
      </c>
      <c r="AS181" s="59">
        <v>11.11</v>
      </c>
      <c r="AT181" s="59">
        <v>6.26</v>
      </c>
      <c r="AU181" s="59">
        <v>16.86</v>
      </c>
      <c r="AV181" s="59">
        <v>9.24</v>
      </c>
      <c r="AW181" s="59">
        <v>11.62</v>
      </c>
      <c r="AX181" s="59">
        <v>0.56000000000000005</v>
      </c>
      <c r="AY181" s="59">
        <v>8.43</v>
      </c>
      <c r="AZ181" s="59">
        <v>5.67</v>
      </c>
      <c r="BA181" s="59">
        <v>19.18</v>
      </c>
      <c r="BB181" s="150">
        <v>13.09</v>
      </c>
      <c r="BC181" s="100"/>
      <c r="BD181" s="100"/>
      <c r="BE181" s="100"/>
      <c r="BF181" s="100"/>
      <c r="BG181" s="100"/>
      <c r="BH181" s="100"/>
      <c r="BI181" s="100"/>
      <c r="BJ181" s="100"/>
      <c r="BK181" s="100"/>
      <c r="BL181" s="100"/>
      <c r="BM181" s="100"/>
      <c r="BN181" s="100"/>
      <c r="BO181" s="100"/>
    </row>
    <row r="182" spans="1:67" x14ac:dyDescent="0.25">
      <c r="A182" s="515">
        <v>2023</v>
      </c>
      <c r="B182" s="244" t="s">
        <v>55</v>
      </c>
      <c r="C182" s="240">
        <f>+'Cuadro 1'!G253</f>
        <v>125.35</v>
      </c>
      <c r="D182" s="241">
        <v>167.62</v>
      </c>
      <c r="E182" s="242">
        <v>126.15</v>
      </c>
      <c r="F182" s="242">
        <v>100.41</v>
      </c>
      <c r="G182" s="242">
        <v>114.69</v>
      </c>
      <c r="H182" s="242">
        <v>127.16</v>
      </c>
      <c r="I182" s="242">
        <v>125.43</v>
      </c>
      <c r="J182" s="242">
        <v>127.33</v>
      </c>
      <c r="K182" s="242">
        <v>89.92</v>
      </c>
      <c r="L182" s="242">
        <v>111.89</v>
      </c>
      <c r="M182" s="242">
        <v>107.71</v>
      </c>
      <c r="N182" s="242">
        <v>143.68</v>
      </c>
      <c r="O182" s="243">
        <v>127.34</v>
      </c>
      <c r="P182" s="241">
        <f>+'Cuadro 1'!H253</f>
        <v>1.85</v>
      </c>
      <c r="Q182" s="242">
        <v>2.0499999999999998</v>
      </c>
      <c r="R182" s="242">
        <v>2.14</v>
      </c>
      <c r="S182" s="242">
        <v>0.38</v>
      </c>
      <c r="T182" s="242">
        <v>0.46</v>
      </c>
      <c r="U182" s="242">
        <v>2.76</v>
      </c>
      <c r="V182" s="242">
        <v>2.2000000000000002</v>
      </c>
      <c r="W182" s="242">
        <v>4.25</v>
      </c>
      <c r="X182" s="242">
        <v>0.09</v>
      </c>
      <c r="Y182" s="242">
        <v>1.24</v>
      </c>
      <c r="Z182" s="242">
        <v>0</v>
      </c>
      <c r="AA182" s="242">
        <v>3.72</v>
      </c>
      <c r="AB182" s="243">
        <v>2.17</v>
      </c>
      <c r="AC182" s="241">
        <f>+'Cuadro 1'!I253</f>
        <v>1.85</v>
      </c>
      <c r="AD182" s="242">
        <v>2.0499999999999998</v>
      </c>
      <c r="AE182" s="242">
        <v>2.14</v>
      </c>
      <c r="AF182" s="242">
        <v>0.38</v>
      </c>
      <c r="AG182" s="242">
        <v>0.46</v>
      </c>
      <c r="AH182" s="242">
        <v>2.76</v>
      </c>
      <c r="AI182" s="242">
        <v>2.2000000000000002</v>
      </c>
      <c r="AJ182" s="242">
        <v>4.25</v>
      </c>
      <c r="AK182" s="242">
        <v>0.09</v>
      </c>
      <c r="AL182" s="242">
        <v>1.24</v>
      </c>
      <c r="AM182" s="242">
        <v>0</v>
      </c>
      <c r="AN182" s="242">
        <v>3.72</v>
      </c>
      <c r="AO182" s="243">
        <v>2.17</v>
      </c>
      <c r="AP182" s="241">
        <f>+'Cuadro 1'!J253</f>
        <v>12.71</v>
      </c>
      <c r="AQ182" s="29">
        <v>25.3</v>
      </c>
      <c r="AR182" s="29">
        <v>9.34</v>
      </c>
      <c r="AS182" s="29">
        <v>7.82</v>
      </c>
      <c r="AT182" s="29">
        <v>6.22</v>
      </c>
      <c r="AU182" s="29">
        <v>17.14</v>
      </c>
      <c r="AV182" s="29">
        <v>10.54</v>
      </c>
      <c r="AW182" s="29">
        <v>14.36</v>
      </c>
      <c r="AX182" s="29">
        <v>0.6</v>
      </c>
      <c r="AY182" s="29">
        <v>9.5</v>
      </c>
      <c r="AZ182" s="29">
        <v>5.67</v>
      </c>
      <c r="BA182" s="29">
        <v>20.63</v>
      </c>
      <c r="BB182" s="243">
        <v>14.17</v>
      </c>
      <c r="BC182" s="100"/>
      <c r="BD182" s="100"/>
      <c r="BE182" s="100"/>
      <c r="BF182" s="100"/>
      <c r="BG182" s="100"/>
      <c r="BH182" s="100"/>
      <c r="BI182" s="100"/>
      <c r="BJ182" s="100"/>
      <c r="BK182" s="100"/>
      <c r="BL182" s="100"/>
      <c r="BM182" s="100"/>
      <c r="BN182" s="100"/>
      <c r="BO182" s="100"/>
    </row>
    <row r="183" spans="1:67" x14ac:dyDescent="0.25">
      <c r="A183" s="516"/>
      <c r="B183" s="106" t="s">
        <v>56</v>
      </c>
      <c r="C183" s="156">
        <f>+'Cuadro 1'!G254</f>
        <v>127.72</v>
      </c>
      <c r="D183" s="149">
        <v>171.39</v>
      </c>
      <c r="E183" s="59">
        <v>127.96</v>
      </c>
      <c r="F183" s="59">
        <v>101.34</v>
      </c>
      <c r="G183" s="59">
        <v>115.68</v>
      </c>
      <c r="H183" s="59">
        <v>129.68</v>
      </c>
      <c r="I183" s="59">
        <v>127.17</v>
      </c>
      <c r="J183" s="59">
        <v>130.53</v>
      </c>
      <c r="K183" s="59">
        <v>89.84</v>
      </c>
      <c r="L183" s="59">
        <v>113.27</v>
      </c>
      <c r="M183" s="59">
        <v>116.19</v>
      </c>
      <c r="N183" s="59">
        <v>145.87</v>
      </c>
      <c r="O183" s="150">
        <v>129.81</v>
      </c>
      <c r="P183" s="149">
        <f>+'Cuadro 1'!H254</f>
        <v>1.89</v>
      </c>
      <c r="Q183" s="59">
        <v>2.25</v>
      </c>
      <c r="R183" s="59">
        <v>1.43</v>
      </c>
      <c r="S183" s="59">
        <v>0.93</v>
      </c>
      <c r="T183" s="59">
        <v>0.86</v>
      </c>
      <c r="U183" s="59">
        <v>1.98</v>
      </c>
      <c r="V183" s="59">
        <v>1.38</v>
      </c>
      <c r="W183" s="59">
        <v>2.5099999999999998</v>
      </c>
      <c r="X183" s="59">
        <v>-0.09</v>
      </c>
      <c r="Y183" s="59">
        <v>1.24</v>
      </c>
      <c r="Z183" s="59">
        <v>7.87</v>
      </c>
      <c r="AA183" s="59">
        <v>1.53</v>
      </c>
      <c r="AB183" s="150">
        <v>1.94</v>
      </c>
      <c r="AC183" s="149">
        <f>+'Cuadro 1'!I254</f>
        <v>3.78</v>
      </c>
      <c r="AD183" s="59">
        <v>4.34</v>
      </c>
      <c r="AE183" s="59">
        <v>3.6</v>
      </c>
      <c r="AF183" s="59">
        <v>1.32</v>
      </c>
      <c r="AG183" s="59">
        <v>1.33</v>
      </c>
      <c r="AH183" s="59">
        <v>4.8</v>
      </c>
      <c r="AI183" s="59">
        <v>3.61</v>
      </c>
      <c r="AJ183" s="59">
        <v>6.87</v>
      </c>
      <c r="AK183" s="59">
        <v>0.01</v>
      </c>
      <c r="AL183" s="59">
        <v>2.5</v>
      </c>
      <c r="AM183" s="59">
        <v>7.87</v>
      </c>
      <c r="AN183" s="59">
        <v>5.31</v>
      </c>
      <c r="AO183" s="150">
        <v>4.1500000000000004</v>
      </c>
      <c r="AP183" s="149">
        <f>+'Cuadro 1'!J254</f>
        <v>12.94</v>
      </c>
      <c r="AQ183" s="59">
        <v>23.93</v>
      </c>
      <c r="AR183" s="59">
        <v>9.99</v>
      </c>
      <c r="AS183" s="59">
        <v>7.78</v>
      </c>
      <c r="AT183" s="59">
        <v>6.53</v>
      </c>
      <c r="AU183" s="59">
        <v>16.39</v>
      </c>
      <c r="AV183" s="59">
        <v>10.79</v>
      </c>
      <c r="AW183" s="59">
        <v>15.66</v>
      </c>
      <c r="AX183" s="59">
        <v>0.39</v>
      </c>
      <c r="AY183" s="59">
        <v>10.15</v>
      </c>
      <c r="AZ183" s="59">
        <v>9.4499999999999993</v>
      </c>
      <c r="BA183" s="59">
        <v>19.2</v>
      </c>
      <c r="BB183" s="150">
        <v>14.83</v>
      </c>
      <c r="BC183" s="100"/>
      <c r="BD183" s="100"/>
      <c r="BE183" s="100"/>
      <c r="BF183" s="100"/>
      <c r="BG183" s="100"/>
      <c r="BH183" s="100"/>
      <c r="BI183" s="100"/>
      <c r="BJ183" s="100"/>
      <c r="BK183" s="100"/>
      <c r="BL183" s="100"/>
      <c r="BM183" s="100"/>
      <c r="BN183" s="100"/>
      <c r="BO183" s="100"/>
    </row>
    <row r="184" spans="1:67" x14ac:dyDescent="0.25">
      <c r="A184" s="516"/>
      <c r="B184" s="106" t="s">
        <v>57</v>
      </c>
      <c r="C184" s="156">
        <f>+'Cuadro 1'!G255</f>
        <v>129.05000000000001</v>
      </c>
      <c r="D184" s="149">
        <v>173.58</v>
      </c>
      <c r="E184" s="59">
        <v>129.18</v>
      </c>
      <c r="F184" s="59">
        <v>102.06</v>
      </c>
      <c r="G184" s="59">
        <v>116.98</v>
      </c>
      <c r="H184" s="59">
        <v>131.85</v>
      </c>
      <c r="I184" s="59">
        <v>128.75</v>
      </c>
      <c r="J184" s="59">
        <v>131.68</v>
      </c>
      <c r="K184" s="59">
        <v>89.83</v>
      </c>
      <c r="L184" s="59">
        <v>114.08</v>
      </c>
      <c r="M184" s="59">
        <v>116.23</v>
      </c>
      <c r="N184" s="59">
        <v>147.54</v>
      </c>
      <c r="O184" s="150">
        <v>131.91</v>
      </c>
      <c r="P184" s="149">
        <f>+'Cuadro 1'!H255</f>
        <v>1.04</v>
      </c>
      <c r="Q184" s="59">
        <v>1.28</v>
      </c>
      <c r="R184" s="59">
        <v>0.96</v>
      </c>
      <c r="S184" s="59">
        <v>0.71</v>
      </c>
      <c r="T184" s="59">
        <v>1.1299999999999999</v>
      </c>
      <c r="U184" s="59">
        <v>1.68</v>
      </c>
      <c r="V184" s="59">
        <v>1.25</v>
      </c>
      <c r="W184" s="59">
        <v>0.88</v>
      </c>
      <c r="X184" s="59">
        <v>-0.01</v>
      </c>
      <c r="Y184" s="59">
        <v>0.71</v>
      </c>
      <c r="Z184" s="59">
        <v>0.04</v>
      </c>
      <c r="AA184" s="59">
        <v>1.1399999999999999</v>
      </c>
      <c r="AB184" s="150">
        <v>1.62</v>
      </c>
      <c r="AC184" s="149">
        <f>+'Cuadro 1'!I255</f>
        <v>4.8600000000000003</v>
      </c>
      <c r="AD184" s="59">
        <v>5.67</v>
      </c>
      <c r="AE184" s="59">
        <v>4.59</v>
      </c>
      <c r="AF184" s="59">
        <v>2.04</v>
      </c>
      <c r="AG184" s="59">
        <v>2.4700000000000002</v>
      </c>
      <c r="AH184" s="59">
        <v>6.55</v>
      </c>
      <c r="AI184" s="59">
        <v>4.91</v>
      </c>
      <c r="AJ184" s="59">
        <v>7.81</v>
      </c>
      <c r="AK184" s="59">
        <v>0</v>
      </c>
      <c r="AL184" s="59">
        <v>3.23</v>
      </c>
      <c r="AM184" s="59">
        <v>7.91</v>
      </c>
      <c r="AN184" s="59">
        <v>6.51</v>
      </c>
      <c r="AO184" s="150">
        <v>5.83</v>
      </c>
      <c r="AP184" s="149">
        <f>+'Cuadro 1'!J255</f>
        <v>13.26</v>
      </c>
      <c r="AQ184" s="59">
        <v>22.19</v>
      </c>
      <c r="AR184" s="59">
        <v>10.23</v>
      </c>
      <c r="AS184" s="59">
        <v>10.28</v>
      </c>
      <c r="AT184" s="59">
        <v>7.48</v>
      </c>
      <c r="AU184" s="59">
        <v>16.05</v>
      </c>
      <c r="AV184" s="59">
        <v>11.04</v>
      </c>
      <c r="AW184" s="59">
        <v>16.36</v>
      </c>
      <c r="AX184" s="59">
        <v>0.59</v>
      </c>
      <c r="AY184" s="59">
        <v>11.21</v>
      </c>
      <c r="AZ184" s="59">
        <v>9.33</v>
      </c>
      <c r="BA184" s="59">
        <v>19.18</v>
      </c>
      <c r="BB184" s="150">
        <v>15.57</v>
      </c>
      <c r="BC184" s="100"/>
      <c r="BD184" s="100"/>
      <c r="BE184" s="100"/>
      <c r="BF184" s="100"/>
      <c r="BG184" s="100"/>
      <c r="BH184" s="100"/>
      <c r="BI184" s="100"/>
      <c r="BJ184" s="100"/>
      <c r="BK184" s="100"/>
      <c r="BL184" s="100"/>
      <c r="BM184" s="100"/>
      <c r="BN184" s="100"/>
      <c r="BO184" s="100"/>
    </row>
    <row r="185" spans="1:67" x14ac:dyDescent="0.25">
      <c r="A185" s="516"/>
      <c r="B185" s="106" t="s">
        <v>58</v>
      </c>
      <c r="C185" s="156">
        <f>+'Cuadro 1'!G256</f>
        <v>130.19999999999999</v>
      </c>
      <c r="D185" s="149">
        <v>173.9</v>
      </c>
      <c r="E185" s="59">
        <v>131.05000000000001</v>
      </c>
      <c r="F185" s="59">
        <v>102.52</v>
      </c>
      <c r="G185" s="59">
        <v>118.61</v>
      </c>
      <c r="H185" s="59">
        <v>133.30000000000001</v>
      </c>
      <c r="I185" s="59">
        <v>130.01</v>
      </c>
      <c r="J185" s="59">
        <v>133.1</v>
      </c>
      <c r="K185" s="59">
        <v>89.91</v>
      </c>
      <c r="L185" s="59">
        <v>114.8</v>
      </c>
      <c r="M185" s="59">
        <v>116.31</v>
      </c>
      <c r="N185" s="59">
        <v>149.09</v>
      </c>
      <c r="O185" s="150">
        <v>133.24</v>
      </c>
      <c r="P185" s="149">
        <f>+'Cuadro 1'!H256</f>
        <v>0.89</v>
      </c>
      <c r="Q185" s="59">
        <v>0.19</v>
      </c>
      <c r="R185" s="59">
        <v>1.44</v>
      </c>
      <c r="S185" s="59">
        <v>0.45</v>
      </c>
      <c r="T185" s="59">
        <v>1.39</v>
      </c>
      <c r="U185" s="59">
        <v>1.1000000000000001</v>
      </c>
      <c r="V185" s="59">
        <v>0.98</v>
      </c>
      <c r="W185" s="59">
        <v>1.08</v>
      </c>
      <c r="X185" s="59">
        <v>0.09</v>
      </c>
      <c r="Y185" s="59">
        <v>0.63</v>
      </c>
      <c r="Z185" s="59">
        <v>7.0000000000000007E-2</v>
      </c>
      <c r="AA185" s="59">
        <v>1.05</v>
      </c>
      <c r="AB185" s="150">
        <v>1.01</v>
      </c>
      <c r="AC185" s="149">
        <f>+'Cuadro 1'!I256</f>
        <v>5.8</v>
      </c>
      <c r="AD185" s="59">
        <v>5.87</v>
      </c>
      <c r="AE185" s="59">
        <v>6.1</v>
      </c>
      <c r="AF185" s="59">
        <v>2.4900000000000002</v>
      </c>
      <c r="AG185" s="59">
        <v>3.89</v>
      </c>
      <c r="AH185" s="59">
        <v>7.72</v>
      </c>
      <c r="AI185" s="59">
        <v>5.93</v>
      </c>
      <c r="AJ185" s="59">
        <v>8.9700000000000006</v>
      </c>
      <c r="AK185" s="59">
        <v>0.09</v>
      </c>
      <c r="AL185" s="59">
        <v>3.88</v>
      </c>
      <c r="AM185" s="59">
        <v>7.98</v>
      </c>
      <c r="AN185" s="59">
        <v>7.63</v>
      </c>
      <c r="AO185" s="150">
        <v>6.9</v>
      </c>
      <c r="AP185" s="149">
        <f>+'Cuadro 1'!J256</f>
        <v>12.82</v>
      </c>
      <c r="AQ185" s="59">
        <v>19.07</v>
      </c>
      <c r="AR185" s="59">
        <v>11.33</v>
      </c>
      <c r="AS185" s="59">
        <v>7.44</v>
      </c>
      <c r="AT185" s="59">
        <v>7.72</v>
      </c>
      <c r="AU185" s="59">
        <v>15.73</v>
      </c>
      <c r="AV185" s="59">
        <v>11.31</v>
      </c>
      <c r="AW185" s="59">
        <v>16.559999999999999</v>
      </c>
      <c r="AX185" s="59">
        <v>0.48</v>
      </c>
      <c r="AY185" s="59">
        <v>10.55</v>
      </c>
      <c r="AZ185" s="59">
        <v>9.41</v>
      </c>
      <c r="BA185" s="59">
        <v>19.350000000000001</v>
      </c>
      <c r="BB185" s="150">
        <v>15.79</v>
      </c>
      <c r="BC185" s="100"/>
      <c r="BD185" s="100"/>
      <c r="BE185" s="100"/>
      <c r="BF185" s="100"/>
      <c r="BG185" s="100"/>
      <c r="BH185" s="100"/>
      <c r="BI185" s="100"/>
      <c r="BJ185" s="100"/>
      <c r="BK185" s="100"/>
      <c r="BL185" s="100"/>
      <c r="BM185" s="100"/>
      <c r="BN185" s="100"/>
      <c r="BO185" s="100"/>
    </row>
    <row r="186" spans="1:67" x14ac:dyDescent="0.25">
      <c r="A186" s="516"/>
      <c r="B186" s="106" t="s">
        <v>59</v>
      </c>
      <c r="C186" s="156">
        <f>+'Cuadro 1'!G257</f>
        <v>130.65</v>
      </c>
      <c r="D186" s="149">
        <v>172.11</v>
      </c>
      <c r="E186" s="59">
        <v>133.07</v>
      </c>
      <c r="F186" s="59">
        <v>103.3</v>
      </c>
      <c r="G186" s="59">
        <v>119.59</v>
      </c>
      <c r="H186" s="59">
        <v>133.4</v>
      </c>
      <c r="I186" s="59">
        <v>130.87</v>
      </c>
      <c r="J186" s="59">
        <v>134.38999999999999</v>
      </c>
      <c r="K186" s="59">
        <v>89.95</v>
      </c>
      <c r="L186" s="59">
        <v>114.94</v>
      </c>
      <c r="M186" s="59">
        <v>116.32</v>
      </c>
      <c r="N186" s="59">
        <v>149.9</v>
      </c>
      <c r="O186" s="150">
        <v>133.30000000000001</v>
      </c>
      <c r="P186" s="149">
        <f>+'Cuadro 1'!H257</f>
        <v>1.04</v>
      </c>
      <c r="Q186" s="59">
        <v>-1.03</v>
      </c>
      <c r="R186" s="59">
        <v>1.54</v>
      </c>
      <c r="S186" s="59">
        <v>0.76</v>
      </c>
      <c r="T186" s="59">
        <v>0.83</v>
      </c>
      <c r="U186" s="59">
        <v>0.08</v>
      </c>
      <c r="V186" s="59">
        <v>0.66</v>
      </c>
      <c r="W186" s="59">
        <v>0.97</v>
      </c>
      <c r="X186" s="59">
        <v>0.05</v>
      </c>
      <c r="Y186" s="59">
        <v>0.12</v>
      </c>
      <c r="Z186" s="59">
        <v>0.01</v>
      </c>
      <c r="AA186" s="59">
        <v>0.54</v>
      </c>
      <c r="AB186" s="150">
        <v>0.04</v>
      </c>
      <c r="AC186" s="149">
        <f>+'Cuadro 1'!I257</f>
        <v>4.8600000000000003</v>
      </c>
      <c r="AD186" s="59">
        <v>4.78</v>
      </c>
      <c r="AE186" s="59">
        <v>7.73</v>
      </c>
      <c r="AF186" s="59">
        <v>3.27</v>
      </c>
      <c r="AG186" s="59">
        <v>4.76</v>
      </c>
      <c r="AH186" s="59">
        <v>7.81</v>
      </c>
      <c r="AI186" s="59">
        <v>6.63</v>
      </c>
      <c r="AJ186" s="59">
        <v>10.029999999999999</v>
      </c>
      <c r="AK186" s="59">
        <v>0.13</v>
      </c>
      <c r="AL186" s="59">
        <v>4</v>
      </c>
      <c r="AM186" s="59">
        <v>7.99</v>
      </c>
      <c r="AN186" s="59">
        <v>8.2100000000000009</v>
      </c>
      <c r="AO186" s="150">
        <v>6.94</v>
      </c>
      <c r="AP186" s="149">
        <f>+'Cuadro 1'!J257</f>
        <v>12.29</v>
      </c>
      <c r="AQ186" s="59">
        <v>15.73</v>
      </c>
      <c r="AR186" s="59">
        <v>12.61</v>
      </c>
      <c r="AS186" s="59">
        <v>7.68</v>
      </c>
      <c r="AT186" s="59">
        <v>7.82</v>
      </c>
      <c r="AU186" s="59">
        <v>15.01</v>
      </c>
      <c r="AV186" s="59">
        <v>11.45</v>
      </c>
      <c r="AW186" s="59">
        <v>17.5</v>
      </c>
      <c r="AX186" s="59">
        <v>0.63</v>
      </c>
      <c r="AY186" s="59">
        <v>9.82</v>
      </c>
      <c r="AZ186" s="59">
        <v>9.31</v>
      </c>
      <c r="BA186" s="59">
        <v>18.510000000000002</v>
      </c>
      <c r="BB186" s="150">
        <v>14.79</v>
      </c>
      <c r="BC186" s="100"/>
      <c r="BD186" s="100"/>
      <c r="BE186" s="100"/>
      <c r="BF186" s="100"/>
      <c r="BG186" s="100"/>
      <c r="BH186" s="100"/>
      <c r="BI186" s="100"/>
      <c r="BJ186" s="100"/>
      <c r="BK186" s="100"/>
      <c r="BL186" s="100"/>
      <c r="BM186" s="100"/>
      <c r="BN186" s="100"/>
      <c r="BO186" s="100"/>
    </row>
    <row r="187" spans="1:67" x14ac:dyDescent="0.25">
      <c r="A187" s="516"/>
      <c r="B187" s="106" t="s">
        <v>60</v>
      </c>
      <c r="C187" s="156">
        <f>+'Cuadro 1'!G258</f>
        <v>130.97</v>
      </c>
      <c r="D187" s="149">
        <v>170.52</v>
      </c>
      <c r="E187" s="59">
        <v>134.16999999999999</v>
      </c>
      <c r="F187" s="59">
        <v>103.63</v>
      </c>
      <c r="G187" s="59">
        <v>120.35</v>
      </c>
      <c r="H187" s="59">
        <v>133.61000000000001</v>
      </c>
      <c r="I187" s="59">
        <v>131.25</v>
      </c>
      <c r="J187" s="59">
        <v>135.56</v>
      </c>
      <c r="K187" s="59">
        <v>89.98</v>
      </c>
      <c r="L187" s="59">
        <v>114.94</v>
      </c>
      <c r="M187" s="59">
        <v>116.32</v>
      </c>
      <c r="N187" s="59">
        <v>150.34</v>
      </c>
      <c r="O187" s="150">
        <v>133.71</v>
      </c>
      <c r="P187" s="149">
        <f>+'Cuadro 1'!H258</f>
        <v>0.24</v>
      </c>
      <c r="Q187" s="59">
        <v>-0.93</v>
      </c>
      <c r="R187" s="59">
        <v>0.83</v>
      </c>
      <c r="S187" s="59">
        <v>0.32</v>
      </c>
      <c r="T187" s="59">
        <v>0.63</v>
      </c>
      <c r="U187" s="59">
        <v>0.15</v>
      </c>
      <c r="V187" s="59">
        <v>0.28999999999999998</v>
      </c>
      <c r="W187" s="59">
        <v>0.87</v>
      </c>
      <c r="X187" s="59">
        <v>0.03</v>
      </c>
      <c r="Y187" s="59">
        <v>0</v>
      </c>
      <c r="Z187" s="59">
        <v>0</v>
      </c>
      <c r="AA187" s="59">
        <v>0.28999999999999998</v>
      </c>
      <c r="AB187" s="150">
        <v>0.31</v>
      </c>
      <c r="AC187" s="149">
        <f>+'Cuadro 1'!I258</f>
        <v>6.42</v>
      </c>
      <c r="AD187" s="59">
        <v>3.81</v>
      </c>
      <c r="AE187" s="59">
        <v>8.6300000000000008</v>
      </c>
      <c r="AF187" s="59">
        <v>3.6</v>
      </c>
      <c r="AG187" s="59">
        <v>5.42</v>
      </c>
      <c r="AH187" s="59">
        <v>7.97</v>
      </c>
      <c r="AI187" s="59">
        <v>6.94</v>
      </c>
      <c r="AJ187" s="59">
        <v>10.98</v>
      </c>
      <c r="AK187" s="59">
        <v>0.17</v>
      </c>
      <c r="AL187" s="59">
        <v>4</v>
      </c>
      <c r="AM187" s="59">
        <v>7.99</v>
      </c>
      <c r="AN187" s="59">
        <v>8.5299999999999994</v>
      </c>
      <c r="AO187" s="150">
        <v>7.27</v>
      </c>
      <c r="AP187" s="149">
        <f>+'Cuadro 1'!J258</f>
        <v>11.94</v>
      </c>
      <c r="AQ187" s="59">
        <v>14.05</v>
      </c>
      <c r="AR187" s="59">
        <v>13.22</v>
      </c>
      <c r="AS187" s="59">
        <v>10.6</v>
      </c>
      <c r="AT187" s="59">
        <v>7.82</v>
      </c>
      <c r="AU187" s="59">
        <v>14.21</v>
      </c>
      <c r="AV187" s="59">
        <v>11.26</v>
      </c>
      <c r="AW187" s="59">
        <v>17.68</v>
      </c>
      <c r="AX187" s="59">
        <v>0.89</v>
      </c>
      <c r="AY187" s="59">
        <v>8.74</v>
      </c>
      <c r="AZ187" s="59">
        <v>9.31</v>
      </c>
      <c r="BA187" s="59">
        <v>17.329999999999998</v>
      </c>
      <c r="BB187" s="150">
        <v>14.36</v>
      </c>
      <c r="BC187" s="100"/>
      <c r="BD187" s="100"/>
      <c r="BE187" s="100"/>
      <c r="BF187" s="100"/>
      <c r="BG187" s="100"/>
      <c r="BH187" s="100"/>
      <c r="BI187" s="100"/>
      <c r="BJ187" s="100"/>
      <c r="BK187" s="100"/>
      <c r="BL187" s="100"/>
      <c r="BM187" s="100"/>
      <c r="BN187" s="100"/>
      <c r="BO187" s="100"/>
    </row>
    <row r="188" spans="1:67" x14ac:dyDescent="0.25">
      <c r="A188" s="516"/>
      <c r="B188" s="106" t="s">
        <v>61</v>
      </c>
      <c r="C188" s="156">
        <f>+'Cuadro 1'!G259</f>
        <v>131.63999999999999</v>
      </c>
      <c r="D188" s="149">
        <v>170.83</v>
      </c>
      <c r="E188" s="59">
        <v>135.07</v>
      </c>
      <c r="F188" s="59">
        <v>104.3</v>
      </c>
      <c r="G188" s="59">
        <v>121.06</v>
      </c>
      <c r="H188" s="59">
        <v>133.86000000000001</v>
      </c>
      <c r="I188" s="59">
        <v>132.18</v>
      </c>
      <c r="J188" s="59">
        <v>136.79</v>
      </c>
      <c r="K188" s="59">
        <v>89.99</v>
      </c>
      <c r="L188" s="59">
        <v>115.26</v>
      </c>
      <c r="M188" s="59">
        <v>116.32</v>
      </c>
      <c r="N188" s="59">
        <v>151.96</v>
      </c>
      <c r="O188" s="150">
        <v>133.47999999999999</v>
      </c>
      <c r="P188" s="149">
        <f>+'Cuadro 1'!H259</f>
        <v>0.51</v>
      </c>
      <c r="Q188" s="59">
        <v>0.19</v>
      </c>
      <c r="R188" s="59">
        <v>0.67</v>
      </c>
      <c r="S188" s="59">
        <v>0.64</v>
      </c>
      <c r="T188" s="59">
        <v>0.57999999999999996</v>
      </c>
      <c r="U188" s="59">
        <v>0.19</v>
      </c>
      <c r="V188" s="59">
        <v>0.71</v>
      </c>
      <c r="W188" s="59">
        <v>0.91</v>
      </c>
      <c r="X188" s="59">
        <v>0</v>
      </c>
      <c r="Y188" s="59">
        <v>0.28000000000000003</v>
      </c>
      <c r="Z188" s="59">
        <v>0</v>
      </c>
      <c r="AA188" s="59">
        <v>1.08</v>
      </c>
      <c r="AB188" s="150">
        <v>-0.17</v>
      </c>
      <c r="AC188" s="149">
        <f>+'Cuadro 1'!I259</f>
        <v>6.96</v>
      </c>
      <c r="AD188" s="59">
        <v>4</v>
      </c>
      <c r="AE188" s="59">
        <v>9.36</v>
      </c>
      <c r="AF188" s="59">
        <v>4.2699999999999996</v>
      </c>
      <c r="AG188" s="59">
        <v>6.04</v>
      </c>
      <c r="AH188" s="59">
        <v>8.17</v>
      </c>
      <c r="AI188" s="59">
        <v>7.7</v>
      </c>
      <c r="AJ188" s="59">
        <v>12</v>
      </c>
      <c r="AK188" s="59">
        <v>0.17</v>
      </c>
      <c r="AL188" s="59">
        <v>4.29</v>
      </c>
      <c r="AM188" s="59">
        <v>7.99</v>
      </c>
      <c r="AN188" s="59">
        <v>9.6999999999999993</v>
      </c>
      <c r="AO188" s="150">
        <v>7.09</v>
      </c>
      <c r="AP188" s="149">
        <f>+'Cuadro 1'!J259</f>
        <v>11.83</v>
      </c>
      <c r="AQ188" s="59">
        <v>13.16</v>
      </c>
      <c r="AR188" s="59">
        <v>13.52</v>
      </c>
      <c r="AS188" s="59">
        <v>7.53</v>
      </c>
      <c r="AT188" s="59">
        <v>8.24</v>
      </c>
      <c r="AU188" s="59">
        <v>13.55</v>
      </c>
      <c r="AV188" s="59">
        <v>11.07</v>
      </c>
      <c r="AW188" s="59">
        <v>17.55</v>
      </c>
      <c r="AX188" s="59">
        <v>0.72</v>
      </c>
      <c r="AY188" s="59">
        <v>8.66</v>
      </c>
      <c r="AZ188" s="59">
        <v>9.31</v>
      </c>
      <c r="BA188" s="59">
        <v>17.95</v>
      </c>
      <c r="BB188" s="150">
        <v>13.89</v>
      </c>
      <c r="BC188" s="100"/>
      <c r="BD188" s="100"/>
      <c r="BE188" s="100"/>
      <c r="BF188" s="100"/>
      <c r="BG188" s="100"/>
      <c r="BH188" s="100"/>
      <c r="BI188" s="100"/>
      <c r="BJ188" s="100"/>
      <c r="BK188" s="100"/>
      <c r="BL188" s="100"/>
      <c r="BM188" s="100"/>
      <c r="BN188" s="100"/>
      <c r="BO188" s="100"/>
    </row>
    <row r="189" spans="1:67" x14ac:dyDescent="0.25">
      <c r="A189" s="516"/>
      <c r="B189" s="106" t="s">
        <v>62</v>
      </c>
      <c r="C189" s="156">
        <f>+'Cuadro 1'!G260</f>
        <v>132.54</v>
      </c>
      <c r="D189" s="149">
        <v>173.55</v>
      </c>
      <c r="E189" s="59">
        <v>136.43</v>
      </c>
      <c r="F189" s="59">
        <v>104.57</v>
      </c>
      <c r="G189" s="59">
        <v>121.82</v>
      </c>
      <c r="H189" s="59">
        <v>134.07</v>
      </c>
      <c r="I189" s="59">
        <v>132.38</v>
      </c>
      <c r="J189" s="59">
        <v>137.72999999999999</v>
      </c>
      <c r="K189" s="59">
        <v>90.14</v>
      </c>
      <c r="L189" s="59">
        <v>115.72</v>
      </c>
      <c r="M189" s="59">
        <v>116.53</v>
      </c>
      <c r="N189" s="59">
        <v>152.72</v>
      </c>
      <c r="O189" s="150">
        <v>134.06</v>
      </c>
      <c r="P189" s="149">
        <f>+'Cuadro 1'!H260</f>
        <v>0.69</v>
      </c>
      <c r="Q189" s="59">
        <v>1.59</v>
      </c>
      <c r="R189" s="59">
        <v>1.01</v>
      </c>
      <c r="S189" s="59">
        <v>0.27</v>
      </c>
      <c r="T189" s="59">
        <v>0.63</v>
      </c>
      <c r="U189" s="59">
        <v>0.16</v>
      </c>
      <c r="V189" s="59">
        <v>0.15</v>
      </c>
      <c r="W189" s="59">
        <v>0.69</v>
      </c>
      <c r="X189" s="59">
        <v>0.18</v>
      </c>
      <c r="Y189" s="59">
        <v>0.4</v>
      </c>
      <c r="Z189" s="59">
        <v>0.18</v>
      </c>
      <c r="AA189" s="59">
        <v>0.5</v>
      </c>
      <c r="AB189" s="150">
        <v>0.44</v>
      </c>
      <c r="AC189" s="149">
        <f>+'Cuadro 1'!I260</f>
        <v>7.7</v>
      </c>
      <c r="AD189" s="59">
        <v>5.66</v>
      </c>
      <c r="AE189" s="59">
        <v>10.46</v>
      </c>
      <c r="AF189" s="59">
        <v>4.54</v>
      </c>
      <c r="AG189" s="59">
        <v>6.71</v>
      </c>
      <c r="AH189" s="59">
        <v>8.35</v>
      </c>
      <c r="AI189" s="59">
        <v>7.86</v>
      </c>
      <c r="AJ189" s="59">
        <v>12.76</v>
      </c>
      <c r="AK189" s="59">
        <v>0.34</v>
      </c>
      <c r="AL189" s="59">
        <v>4.71</v>
      </c>
      <c r="AM189" s="59">
        <v>8.18</v>
      </c>
      <c r="AN189" s="59">
        <v>10.25</v>
      </c>
      <c r="AO189" s="150">
        <v>7.56</v>
      </c>
      <c r="AP189" s="149">
        <f>+'Cuadro 1'!J260</f>
        <v>11.67</v>
      </c>
      <c r="AQ189" s="59">
        <v>13.09</v>
      </c>
      <c r="AR189" s="59">
        <v>14.5</v>
      </c>
      <c r="AS189" s="59">
        <v>7.48</v>
      </c>
      <c r="AT189" s="59">
        <v>8.5299999999999994</v>
      </c>
      <c r="AU189" s="59">
        <v>12.24</v>
      </c>
      <c r="AV189" s="59">
        <v>10.53</v>
      </c>
      <c r="AW189" s="59">
        <v>17.690000000000001</v>
      </c>
      <c r="AX189" s="59">
        <v>0.81</v>
      </c>
      <c r="AY189" s="59">
        <v>8.3699999999999992</v>
      </c>
      <c r="AZ189" s="59">
        <v>9.33</v>
      </c>
      <c r="BA189" s="59">
        <v>16.739999999999998</v>
      </c>
      <c r="BB189" s="150">
        <v>12.37</v>
      </c>
      <c r="BC189" s="100"/>
      <c r="BD189" s="100"/>
      <c r="BE189" s="100"/>
      <c r="BF189" s="100"/>
      <c r="BG189" s="100"/>
      <c r="BH189" s="100"/>
      <c r="BI189" s="100"/>
      <c r="BJ189" s="100"/>
      <c r="BK189" s="100"/>
      <c r="BL189" s="100"/>
      <c r="BM189" s="100"/>
      <c r="BN189" s="100"/>
      <c r="BO189" s="100"/>
    </row>
    <row r="190" spans="1:67" x14ac:dyDescent="0.25">
      <c r="A190" s="517"/>
      <c r="B190" s="106" t="s">
        <v>63</v>
      </c>
      <c r="C190" s="156">
        <f>+'Cuadro 1'!G261</f>
        <v>133.35</v>
      </c>
      <c r="D190" s="149">
        <v>175.09</v>
      </c>
      <c r="E190" s="59">
        <v>138</v>
      </c>
      <c r="F190" s="59">
        <v>104.82</v>
      </c>
      <c r="G190" s="59">
        <v>122.35</v>
      </c>
      <c r="H190" s="59">
        <v>134.55000000000001</v>
      </c>
      <c r="I190" s="59">
        <v>133.05000000000001</v>
      </c>
      <c r="J190" s="59">
        <v>138.54</v>
      </c>
      <c r="K190" s="59">
        <v>90.27</v>
      </c>
      <c r="L190" s="59">
        <v>115.59</v>
      </c>
      <c r="M190" s="59">
        <v>119.6</v>
      </c>
      <c r="N190" s="59">
        <v>152.93</v>
      </c>
      <c r="O190" s="150">
        <v>135.07</v>
      </c>
      <c r="P190" s="149">
        <f>+'Cuadro 1'!H261</f>
        <v>0.61</v>
      </c>
      <c r="Q190" s="59">
        <v>0.89</v>
      </c>
      <c r="R190" s="59">
        <v>1.1499999999999999</v>
      </c>
      <c r="S190" s="59">
        <v>0.24</v>
      </c>
      <c r="T190" s="59">
        <v>0.43</v>
      </c>
      <c r="U190" s="59">
        <v>0.36</v>
      </c>
      <c r="V190" s="59">
        <v>0.51</v>
      </c>
      <c r="W190" s="59">
        <v>0.59</v>
      </c>
      <c r="X190" s="59">
        <v>0.14000000000000001</v>
      </c>
      <c r="Y190" s="59">
        <v>-0.12</v>
      </c>
      <c r="Z190" s="59">
        <v>2.64</v>
      </c>
      <c r="AA190" s="59">
        <v>0.13</v>
      </c>
      <c r="AB190" s="150">
        <v>0.75</v>
      </c>
      <c r="AC190" s="149">
        <f>+'Cuadro 1'!I261</f>
        <v>8.35</v>
      </c>
      <c r="AD190" s="59">
        <v>6.6</v>
      </c>
      <c r="AE190" s="59">
        <v>11.73</v>
      </c>
      <c r="AF190" s="59">
        <v>4.79</v>
      </c>
      <c r="AG190" s="59">
        <v>7.17</v>
      </c>
      <c r="AH190" s="59">
        <v>8.74</v>
      </c>
      <c r="AI190" s="59">
        <v>8.41</v>
      </c>
      <c r="AJ190" s="59">
        <v>13.43</v>
      </c>
      <c r="AK190" s="59">
        <v>0.48</v>
      </c>
      <c r="AL190" s="59">
        <v>4.59</v>
      </c>
      <c r="AM190" s="59">
        <v>11.04</v>
      </c>
      <c r="AN190" s="59">
        <v>10.4</v>
      </c>
      <c r="AO190" s="150">
        <v>8.36</v>
      </c>
      <c r="AP190" s="149">
        <f>+'Cuadro 1'!J261</f>
        <v>11.29</v>
      </c>
      <c r="AQ190" s="59">
        <v>12.04</v>
      </c>
      <c r="AR190" s="59">
        <v>15.27</v>
      </c>
      <c r="AS190" s="59">
        <v>6.12</v>
      </c>
      <c r="AT190" s="59">
        <v>8.4600000000000009</v>
      </c>
      <c r="AU190" s="59">
        <v>10.86</v>
      </c>
      <c r="AV190" s="59">
        <v>10.42</v>
      </c>
      <c r="AW190" s="59">
        <v>17.43</v>
      </c>
      <c r="AX190" s="59">
        <v>0.85</v>
      </c>
      <c r="AY190" s="59">
        <v>7.63</v>
      </c>
      <c r="AZ190" s="59">
        <v>10.97</v>
      </c>
      <c r="BA190" s="59">
        <v>15.84</v>
      </c>
      <c r="BB190" s="150">
        <v>11.74</v>
      </c>
      <c r="BC190" s="100"/>
      <c r="BD190" s="100"/>
      <c r="BE190" s="100"/>
      <c r="BF190" s="100"/>
      <c r="BG190" s="100"/>
      <c r="BH190" s="100"/>
      <c r="BI190" s="100"/>
      <c r="BJ190" s="100"/>
      <c r="BK190" s="100"/>
      <c r="BL190" s="100"/>
      <c r="BM190" s="100"/>
      <c r="BN190" s="100"/>
      <c r="BO190" s="100"/>
    </row>
    <row r="191" spans="1:67" ht="15" x14ac:dyDescent="0.25">
      <c r="A191" s="516"/>
      <c r="B191" s="106" t="s">
        <v>64</v>
      </c>
      <c r="C191" s="156">
        <f>+'Cuadro 1'!G262</f>
        <v>133.63999999999999</v>
      </c>
      <c r="D191" s="331">
        <v>175.38</v>
      </c>
      <c r="E191" s="59">
        <v>139.4</v>
      </c>
      <c r="F191" s="59">
        <v>105.06</v>
      </c>
      <c r="G191" s="59">
        <v>122.76</v>
      </c>
      <c r="H191" s="59">
        <v>134.66</v>
      </c>
      <c r="I191" s="59">
        <v>133.35</v>
      </c>
      <c r="J191" s="59">
        <v>138.38</v>
      </c>
      <c r="K191" s="59">
        <v>90.26</v>
      </c>
      <c r="L191" s="59">
        <v>116.47</v>
      </c>
      <c r="M191" s="59">
        <v>119.6</v>
      </c>
      <c r="N191" s="59">
        <v>153.30000000000001</v>
      </c>
      <c r="O191" s="150">
        <v>135.77000000000001</v>
      </c>
      <c r="P191" s="149">
        <f>+'Cuadro 1'!H262</f>
        <v>0.22</v>
      </c>
      <c r="Q191" s="59">
        <v>0.16</v>
      </c>
      <c r="R191" s="59">
        <v>1.01</v>
      </c>
      <c r="S191" s="59">
        <v>0.23</v>
      </c>
      <c r="T191" s="59">
        <v>0.34</v>
      </c>
      <c r="U191" s="59">
        <v>0.08</v>
      </c>
      <c r="V191" s="59">
        <v>0.22</v>
      </c>
      <c r="W191" s="59">
        <v>-0.11</v>
      </c>
      <c r="X191" s="59">
        <v>0</v>
      </c>
      <c r="Y191" s="59">
        <v>0.76</v>
      </c>
      <c r="Z191" s="59" t="s">
        <v>254</v>
      </c>
      <c r="AA191" s="59">
        <v>0.24</v>
      </c>
      <c r="AB191" s="150">
        <v>0.52</v>
      </c>
      <c r="AC191" s="149">
        <f>+'Cuadro 1'!I262</f>
        <v>8.59</v>
      </c>
      <c r="AD191" s="59">
        <v>6.77</v>
      </c>
      <c r="AE191" s="59">
        <v>12.86</v>
      </c>
      <c r="AF191" s="59">
        <v>5.03</v>
      </c>
      <c r="AG191" s="59">
        <v>7.53</v>
      </c>
      <c r="AH191" s="59">
        <v>8.82</v>
      </c>
      <c r="AI191" s="59">
        <v>8.65</v>
      </c>
      <c r="AJ191" s="59">
        <v>13.3</v>
      </c>
      <c r="AK191" s="59">
        <v>0.48</v>
      </c>
      <c r="AL191" s="59">
        <v>5.38</v>
      </c>
      <c r="AM191" s="59">
        <v>11.04</v>
      </c>
      <c r="AN191" s="59">
        <v>10.67</v>
      </c>
      <c r="AO191" s="150">
        <v>8.92</v>
      </c>
      <c r="AP191" s="149">
        <f>+'Cuadro 1'!J262</f>
        <v>10.78</v>
      </c>
      <c r="AQ191" s="59">
        <v>10.93</v>
      </c>
      <c r="AR191" s="59">
        <v>15.74</v>
      </c>
      <c r="AS191" s="59">
        <v>6.18</v>
      </c>
      <c r="AT191" s="59">
        <v>8.33</v>
      </c>
      <c r="AU191" s="59">
        <v>10.33</v>
      </c>
      <c r="AV191" s="59">
        <v>9.9499999999999993</v>
      </c>
      <c r="AW191" s="59">
        <v>16.05</v>
      </c>
      <c r="AX191" s="59">
        <v>0.75</v>
      </c>
      <c r="AY191" s="59">
        <v>7.15</v>
      </c>
      <c r="AZ191" s="59">
        <v>11.04</v>
      </c>
      <c r="BA191" s="59">
        <v>15.37</v>
      </c>
      <c r="BB191" s="150">
        <v>11.48</v>
      </c>
      <c r="BC191" s="100"/>
      <c r="BD191" s="100"/>
      <c r="BE191" s="100"/>
      <c r="BF191" s="100"/>
      <c r="BG191" s="100"/>
      <c r="BH191" s="100"/>
      <c r="BI191" s="100"/>
      <c r="BJ191" s="100"/>
      <c r="BK191" s="100"/>
      <c r="BL191" s="100"/>
      <c r="BM191" s="100"/>
      <c r="BN191" s="100"/>
      <c r="BO191" s="100"/>
    </row>
    <row r="192" spans="1:67" ht="15" x14ac:dyDescent="0.25">
      <c r="A192" s="516"/>
      <c r="B192" s="106" t="s">
        <v>65</v>
      </c>
      <c r="C192" s="156">
        <f>+'Cuadro 1'!G263</f>
        <v>134.03</v>
      </c>
      <c r="D192" s="331">
        <v>174.79</v>
      </c>
      <c r="E192" s="59">
        <v>140.11000000000001</v>
      </c>
      <c r="F192" s="59">
        <v>105.36</v>
      </c>
      <c r="G192" s="59">
        <v>123.45</v>
      </c>
      <c r="H192" s="59">
        <v>134.63</v>
      </c>
      <c r="I192" s="59">
        <v>134.16999999999999</v>
      </c>
      <c r="J192" s="59">
        <v>139.02000000000001</v>
      </c>
      <c r="K192" s="59">
        <v>90.21</v>
      </c>
      <c r="L192" s="59">
        <v>116.39</v>
      </c>
      <c r="M192" s="59">
        <v>119.6</v>
      </c>
      <c r="N192" s="59">
        <v>154.22</v>
      </c>
      <c r="O192" s="150">
        <v>136.24</v>
      </c>
      <c r="P192" s="149">
        <f>+'Cuadro 1'!H263</f>
        <v>0.28999999999999998</v>
      </c>
      <c r="Q192" s="59">
        <v>-0.33</v>
      </c>
      <c r="R192" s="59">
        <v>0.51</v>
      </c>
      <c r="S192" s="59">
        <v>0.28999999999999998</v>
      </c>
      <c r="T192" s="59">
        <v>0.56000000000000005</v>
      </c>
      <c r="U192" s="59">
        <v>-0.02</v>
      </c>
      <c r="V192" s="59">
        <v>0.61</v>
      </c>
      <c r="W192" s="59">
        <v>0.46</v>
      </c>
      <c r="X192" s="59">
        <v>-0.06</v>
      </c>
      <c r="Y192" s="59">
        <v>-0.06</v>
      </c>
      <c r="Z192" s="59" t="s">
        <v>254</v>
      </c>
      <c r="AA192" s="59">
        <v>0.6</v>
      </c>
      <c r="AB192" s="150">
        <v>0.34</v>
      </c>
      <c r="AC192" s="149">
        <f>+'Cuadro 1'!I263</f>
        <v>8.9</v>
      </c>
      <c r="AD192" s="59">
        <v>6.41</v>
      </c>
      <c r="AE192" s="59">
        <v>13.44</v>
      </c>
      <c r="AF192" s="59">
        <v>5.33</v>
      </c>
      <c r="AG192" s="59">
        <v>8.1300000000000008</v>
      </c>
      <c r="AH192" s="59">
        <v>8.8000000000000007</v>
      </c>
      <c r="AI192" s="59">
        <v>9.32</v>
      </c>
      <c r="AJ192" s="59">
        <v>13.82</v>
      </c>
      <c r="AK192" s="59">
        <v>0.42</v>
      </c>
      <c r="AL192" s="59">
        <v>5.32</v>
      </c>
      <c r="AM192" s="59">
        <v>11.04</v>
      </c>
      <c r="AN192" s="59">
        <v>11.33</v>
      </c>
      <c r="AO192" s="150">
        <v>9.3000000000000007</v>
      </c>
      <c r="AP192" s="149">
        <f>+'Cuadro 1'!J263</f>
        <v>10.27</v>
      </c>
      <c r="AQ192" s="59">
        <v>9.2100000000000009</v>
      </c>
      <c r="AR192" s="59">
        <v>15.22</v>
      </c>
      <c r="AS192" s="59">
        <v>6.04</v>
      </c>
      <c r="AT192" s="59">
        <v>8.6199999999999992</v>
      </c>
      <c r="AU192" s="59">
        <v>9.6</v>
      </c>
      <c r="AV192" s="59">
        <v>9.94</v>
      </c>
      <c r="AW192" s="59">
        <v>14.95</v>
      </c>
      <c r="AX192" s="59">
        <v>0.57999999999999996</v>
      </c>
      <c r="AY192" s="59">
        <v>6.18</v>
      </c>
      <c r="AZ192" s="59">
        <v>11.04</v>
      </c>
      <c r="BA192" s="59">
        <v>14.9</v>
      </c>
      <c r="BB192" s="150">
        <v>10.74</v>
      </c>
      <c r="BC192" s="100"/>
      <c r="BD192" s="100"/>
      <c r="BE192" s="100"/>
      <c r="BF192" s="100"/>
      <c r="BG192" s="100"/>
      <c r="BH192" s="100"/>
      <c r="BI192" s="100"/>
      <c r="BJ192" s="100"/>
      <c r="BK192" s="100"/>
      <c r="BL192" s="100"/>
      <c r="BM192" s="100"/>
      <c r="BN192" s="100"/>
      <c r="BO192" s="100"/>
    </row>
    <row r="193" spans="1:67" ht="15" x14ac:dyDescent="0.25">
      <c r="A193" s="516"/>
      <c r="B193" s="106" t="s">
        <v>66</v>
      </c>
      <c r="C193" s="156">
        <f>+'Cuadro 1'!G264</f>
        <v>134.66999999999999</v>
      </c>
      <c r="D193" s="331">
        <v>173.72</v>
      </c>
      <c r="E193" s="59">
        <v>140.38</v>
      </c>
      <c r="F193" s="59">
        <v>105.49</v>
      </c>
      <c r="G193" s="59">
        <v>124.7</v>
      </c>
      <c r="H193" s="59">
        <v>134.66</v>
      </c>
      <c r="I193" s="59">
        <v>134.25</v>
      </c>
      <c r="J193" s="59">
        <v>139.29</v>
      </c>
      <c r="K193" s="59">
        <v>90.13</v>
      </c>
      <c r="L193" s="59">
        <v>117.26</v>
      </c>
      <c r="M193" s="59">
        <v>119.6</v>
      </c>
      <c r="N193" s="59">
        <v>156.74</v>
      </c>
      <c r="O193" s="150">
        <v>137.02000000000001</v>
      </c>
      <c r="P193" s="149">
        <f>+'Cuadro 1'!H264</f>
        <v>0.48</v>
      </c>
      <c r="Q193" s="59">
        <v>-0.61</v>
      </c>
      <c r="R193" s="59">
        <v>0.19</v>
      </c>
      <c r="S193" s="59">
        <v>0.12</v>
      </c>
      <c r="T193" s="59">
        <v>1.02</v>
      </c>
      <c r="U193" s="59">
        <v>0.03</v>
      </c>
      <c r="V193" s="59">
        <v>0.06</v>
      </c>
      <c r="W193" s="59">
        <v>0.19</v>
      </c>
      <c r="X193" s="59">
        <v>-0.09</v>
      </c>
      <c r="Y193" s="59">
        <v>0.74</v>
      </c>
      <c r="Z193" s="59" t="s">
        <v>254</v>
      </c>
      <c r="AA193" s="59">
        <v>1.64</v>
      </c>
      <c r="AB193" s="150">
        <v>0.56999999999999995</v>
      </c>
      <c r="AC193" s="149">
        <f>+'Cuadro 1'!I264</f>
        <v>9.43</v>
      </c>
      <c r="AD193" s="59">
        <v>5.76</v>
      </c>
      <c r="AE193" s="59">
        <v>13.66</v>
      </c>
      <c r="AF193" s="59">
        <v>5.46</v>
      </c>
      <c r="AG193" s="59">
        <v>9.23</v>
      </c>
      <c r="AH193" s="59">
        <v>8.83</v>
      </c>
      <c r="AI193" s="59">
        <v>9.3800000000000008</v>
      </c>
      <c r="AJ193" s="59">
        <v>14.04</v>
      </c>
      <c r="AK193" s="59">
        <v>0.33</v>
      </c>
      <c r="AL193" s="59">
        <v>6.1</v>
      </c>
      <c r="AM193" s="59">
        <v>11.04</v>
      </c>
      <c r="AN193" s="59">
        <v>13.15</v>
      </c>
      <c r="AO193" s="150">
        <v>9.93</v>
      </c>
      <c r="AP193" s="149">
        <f>+'Cuadro 1'!J264</f>
        <v>9.43</v>
      </c>
      <c r="AQ193" s="59">
        <v>5.76</v>
      </c>
      <c r="AR193" s="59">
        <v>13.66</v>
      </c>
      <c r="AS193" s="59">
        <v>5.46</v>
      </c>
      <c r="AT193" s="59">
        <v>9.23</v>
      </c>
      <c r="AU193" s="59">
        <v>8.83</v>
      </c>
      <c r="AV193" s="59">
        <v>9.3800000000000008</v>
      </c>
      <c r="AW193" s="59">
        <v>14.04</v>
      </c>
      <c r="AX193" s="59">
        <v>0.33</v>
      </c>
      <c r="AY193" s="59">
        <v>6.1</v>
      </c>
      <c r="AZ193" s="59">
        <v>11.04</v>
      </c>
      <c r="BA193" s="59">
        <v>13.15</v>
      </c>
      <c r="BB193" s="150">
        <v>9.93</v>
      </c>
      <c r="BC193" s="100"/>
      <c r="BD193" s="100"/>
      <c r="BE193" s="100"/>
      <c r="BF193" s="100"/>
      <c r="BG193" s="100"/>
      <c r="BH193" s="100"/>
      <c r="BI193" s="100"/>
      <c r="BJ193" s="100"/>
      <c r="BK193" s="100"/>
      <c r="BL193" s="100"/>
      <c r="BM193" s="100"/>
      <c r="BN193" s="100"/>
      <c r="BO193" s="100"/>
    </row>
    <row r="194" spans="1:67" x14ac:dyDescent="0.25">
      <c r="A194" s="513">
        <v>2024</v>
      </c>
      <c r="B194" s="312" t="s">
        <v>55</v>
      </c>
      <c r="C194" s="240">
        <f>+'Cuadro 1'!G265</f>
        <v>135.59</v>
      </c>
      <c r="D194" s="327">
        <v>174.68</v>
      </c>
      <c r="E194" s="238">
        <v>142.28</v>
      </c>
      <c r="F194" s="242">
        <v>105.66</v>
      </c>
      <c r="G194" s="238">
        <v>125.5</v>
      </c>
      <c r="H194" s="238">
        <v>136.21</v>
      </c>
      <c r="I194" s="242">
        <v>135.57</v>
      </c>
      <c r="J194" s="238">
        <v>140.54</v>
      </c>
      <c r="K194" s="238">
        <v>89.97</v>
      </c>
      <c r="L194" s="238">
        <v>116.76</v>
      </c>
      <c r="M194" s="238">
        <v>119.6</v>
      </c>
      <c r="N194" s="238">
        <v>158.80000000000001</v>
      </c>
      <c r="O194" s="329">
        <v>138.26</v>
      </c>
      <c r="P194" s="241">
        <f>+'Cuadro 1'!H265</f>
        <v>0.68</v>
      </c>
      <c r="Q194" s="238">
        <v>0.55000000000000004</v>
      </c>
      <c r="R194" s="238">
        <v>1.36</v>
      </c>
      <c r="S194" s="238">
        <v>0.16</v>
      </c>
      <c r="T194" s="238">
        <v>0.64</v>
      </c>
      <c r="U194" s="238">
        <v>1.1499999999999999</v>
      </c>
      <c r="V194" s="238">
        <v>0.98</v>
      </c>
      <c r="W194" s="238">
        <v>0.9</v>
      </c>
      <c r="X194" s="238">
        <v>-0.18</v>
      </c>
      <c r="Y194" s="238">
        <v>-0.42</v>
      </c>
      <c r="Z194" s="242" t="s">
        <v>254</v>
      </c>
      <c r="AA194" s="238">
        <v>1.31</v>
      </c>
      <c r="AB194" s="319">
        <v>0.91</v>
      </c>
      <c r="AC194" s="241">
        <f>+'Cuadro 1'!I265</f>
        <v>0.68</v>
      </c>
      <c r="AD194" s="242">
        <v>0.55000000000000004</v>
      </c>
      <c r="AE194" s="242">
        <v>1.36</v>
      </c>
      <c r="AF194" s="242">
        <v>0.16</v>
      </c>
      <c r="AG194" s="242">
        <v>0.64</v>
      </c>
      <c r="AH194" s="242">
        <v>1.1499999999999999</v>
      </c>
      <c r="AI194" s="242">
        <v>0.98</v>
      </c>
      <c r="AJ194" s="242">
        <v>0.9</v>
      </c>
      <c r="AK194" s="242">
        <v>-0.18</v>
      </c>
      <c r="AL194" s="242">
        <v>-0.42</v>
      </c>
      <c r="AM194" s="242" t="s">
        <v>254</v>
      </c>
      <c r="AN194" s="238">
        <v>1.31</v>
      </c>
      <c r="AO194" s="243">
        <v>0.91</v>
      </c>
      <c r="AP194" s="241">
        <f>+'Cuadro 1'!J265</f>
        <v>8.17</v>
      </c>
      <c r="AQ194" s="238">
        <v>4.21</v>
      </c>
      <c r="AR194" s="238">
        <v>12.79</v>
      </c>
      <c r="AS194" s="238">
        <v>5.23</v>
      </c>
      <c r="AT194" s="238">
        <v>9.42</v>
      </c>
      <c r="AU194" s="238">
        <v>7.12</v>
      </c>
      <c r="AV194" s="238">
        <v>8.08</v>
      </c>
      <c r="AW194" s="238">
        <v>10.38</v>
      </c>
      <c r="AX194" s="238">
        <v>0.06</v>
      </c>
      <c r="AY194" s="238">
        <v>4.3499999999999996</v>
      </c>
      <c r="AZ194" s="238">
        <v>11.04</v>
      </c>
      <c r="BA194" s="238">
        <v>10.52</v>
      </c>
      <c r="BB194" s="316">
        <v>8.57</v>
      </c>
      <c r="BC194" s="100"/>
      <c r="BD194" s="100"/>
      <c r="BE194" s="100"/>
      <c r="BF194" s="100"/>
      <c r="BG194" s="100"/>
      <c r="BH194" s="100"/>
      <c r="BI194" s="100"/>
      <c r="BJ194" s="100"/>
      <c r="BK194" s="100"/>
      <c r="BL194" s="100"/>
      <c r="BM194" s="100"/>
      <c r="BN194" s="100"/>
      <c r="BO194" s="100"/>
    </row>
    <row r="195" spans="1:67" x14ac:dyDescent="0.25">
      <c r="A195" s="514"/>
      <c r="B195" s="173" t="s">
        <v>56</v>
      </c>
      <c r="C195" s="156">
        <f>+'Cuadro 1'!G266</f>
        <v>137.44999999999999</v>
      </c>
      <c r="D195" s="69">
        <v>176.03</v>
      </c>
      <c r="E195" s="35">
        <v>144.46</v>
      </c>
      <c r="F195" s="59">
        <v>106.38</v>
      </c>
      <c r="G195" s="35">
        <v>127.36</v>
      </c>
      <c r="H195" s="35">
        <v>136.63</v>
      </c>
      <c r="I195" s="59">
        <v>135.99</v>
      </c>
      <c r="J195" s="35">
        <v>141.43</v>
      </c>
      <c r="K195" s="35">
        <v>90.38</v>
      </c>
      <c r="L195" s="35">
        <v>116.83</v>
      </c>
      <c r="M195" s="35">
        <v>129.49</v>
      </c>
      <c r="N195" s="35">
        <v>160.74</v>
      </c>
      <c r="O195" s="330">
        <v>138.9</v>
      </c>
      <c r="P195" s="149">
        <f>+'Cuadro 1'!H266</f>
        <v>1.37</v>
      </c>
      <c r="Q195" s="35">
        <v>0.77</v>
      </c>
      <c r="R195" s="35">
        <v>1.53</v>
      </c>
      <c r="S195" s="35">
        <v>0.68</v>
      </c>
      <c r="T195" s="35">
        <v>1.48</v>
      </c>
      <c r="U195" s="35">
        <v>0.31</v>
      </c>
      <c r="V195" s="35">
        <v>0.31</v>
      </c>
      <c r="W195" s="35">
        <v>0.63</v>
      </c>
      <c r="X195" s="35">
        <v>0.45</v>
      </c>
      <c r="Y195" s="35">
        <v>0.06</v>
      </c>
      <c r="Z195" s="35">
        <v>8.27</v>
      </c>
      <c r="AA195" s="35">
        <v>1.22</v>
      </c>
      <c r="AB195" s="70">
        <v>0.46</v>
      </c>
      <c r="AC195" s="149">
        <f>+'Cuadro 1'!I266</f>
        <v>2.06</v>
      </c>
      <c r="AD195" s="35">
        <v>1.33</v>
      </c>
      <c r="AE195" s="35">
        <v>2.91</v>
      </c>
      <c r="AF195" s="35">
        <v>0.85</v>
      </c>
      <c r="AG195" s="59">
        <v>2.13</v>
      </c>
      <c r="AH195" s="35">
        <v>1.46</v>
      </c>
      <c r="AI195" s="35">
        <v>1.3</v>
      </c>
      <c r="AJ195" s="35">
        <v>1.54</v>
      </c>
      <c r="AK195" s="35">
        <v>0.27</v>
      </c>
      <c r="AL195" s="59">
        <v>-0.37</v>
      </c>
      <c r="AM195" s="35">
        <v>8.27</v>
      </c>
      <c r="AN195" s="35">
        <v>2.5499999999999998</v>
      </c>
      <c r="AO195" s="70">
        <v>1.37</v>
      </c>
      <c r="AP195" s="149">
        <f>+'Cuadro 1'!J266</f>
        <v>7.61</v>
      </c>
      <c r="AQ195" s="35">
        <v>2.71</v>
      </c>
      <c r="AR195" s="35">
        <v>12.9</v>
      </c>
      <c r="AS195" s="35">
        <v>4.97</v>
      </c>
      <c r="AT195" s="35">
        <v>10.1</v>
      </c>
      <c r="AU195" s="35">
        <v>5.36</v>
      </c>
      <c r="AV195" s="35">
        <v>6.94</v>
      </c>
      <c r="AW195" s="35">
        <v>8.36</v>
      </c>
      <c r="AX195" s="35">
        <v>0.6</v>
      </c>
      <c r="AY195" s="35">
        <v>3.14</v>
      </c>
      <c r="AZ195" s="35">
        <v>11.45</v>
      </c>
      <c r="BA195" s="35">
        <v>10.19</v>
      </c>
      <c r="BB195" s="257">
        <v>7</v>
      </c>
      <c r="BC195" s="100"/>
      <c r="BD195" s="100"/>
      <c r="BE195" s="100"/>
      <c r="BF195" s="100"/>
      <c r="BG195" s="100"/>
      <c r="BH195" s="100"/>
      <c r="BI195" s="100"/>
      <c r="BJ195" s="100"/>
      <c r="BK195" s="100"/>
      <c r="BL195" s="100"/>
      <c r="BM195" s="100"/>
      <c r="BN195" s="100"/>
      <c r="BO195" s="100"/>
    </row>
    <row r="196" spans="1:67" x14ac:dyDescent="0.25">
      <c r="A196" s="514"/>
      <c r="B196" s="173" t="s">
        <v>57</v>
      </c>
      <c r="C196" s="156">
        <f>+'Cuadro 1'!G267</f>
        <v>138.58000000000001</v>
      </c>
      <c r="D196" s="69">
        <v>176.94</v>
      </c>
      <c r="E196" s="35">
        <v>145.43</v>
      </c>
      <c r="F196" s="59">
        <v>106.17</v>
      </c>
      <c r="G196" s="35">
        <v>128.44999999999999</v>
      </c>
      <c r="H196" s="35">
        <v>136.87</v>
      </c>
      <c r="I196" s="59">
        <v>137.75</v>
      </c>
      <c r="J196" s="35">
        <v>144.12</v>
      </c>
      <c r="K196" s="35">
        <v>90.19</v>
      </c>
      <c r="L196" s="35">
        <v>116.61</v>
      </c>
      <c r="M196" s="35">
        <v>129.58000000000001</v>
      </c>
      <c r="N196" s="35">
        <v>163.09</v>
      </c>
      <c r="O196" s="330">
        <v>139.12</v>
      </c>
      <c r="P196" s="149">
        <f>+'Cuadro 1'!H267</f>
        <v>0.82</v>
      </c>
      <c r="Q196" s="35">
        <v>0.52</v>
      </c>
      <c r="R196" s="35">
        <v>0.67</v>
      </c>
      <c r="S196" s="35">
        <v>-0.2</v>
      </c>
      <c r="T196" s="35">
        <v>0.85</v>
      </c>
      <c r="U196" s="35">
        <v>0.18</v>
      </c>
      <c r="V196" s="35">
        <v>1.3</v>
      </c>
      <c r="W196" s="35">
        <v>1.9</v>
      </c>
      <c r="X196" s="35">
        <v>-0.21</v>
      </c>
      <c r="Y196" s="35">
        <v>-0.18</v>
      </c>
      <c r="Z196" s="35">
        <v>7.0000000000000007E-2</v>
      </c>
      <c r="AA196" s="35">
        <v>1.46</v>
      </c>
      <c r="AB196" s="70">
        <v>0.16</v>
      </c>
      <c r="AC196" s="149">
        <f>+'Cuadro 1'!I267</f>
        <v>2.9</v>
      </c>
      <c r="AD196" s="35">
        <v>1.86</v>
      </c>
      <c r="AE196" s="35">
        <v>3.6</v>
      </c>
      <c r="AF196" s="35">
        <v>0.64</v>
      </c>
      <c r="AG196" s="59">
        <v>3</v>
      </c>
      <c r="AH196" s="35">
        <v>1.64</v>
      </c>
      <c r="AI196" s="35">
        <v>2.61</v>
      </c>
      <c r="AJ196" s="35">
        <v>3.47</v>
      </c>
      <c r="AK196" s="35">
        <v>0.06</v>
      </c>
      <c r="AL196" s="59">
        <v>-0.55000000000000004</v>
      </c>
      <c r="AM196" s="35">
        <v>8.34</v>
      </c>
      <c r="AN196" s="35">
        <v>4.05</v>
      </c>
      <c r="AO196" s="70">
        <v>1.54</v>
      </c>
      <c r="AP196" s="149">
        <f>+'Cuadro 1'!J267</f>
        <v>7.38</v>
      </c>
      <c r="AQ196" s="35">
        <v>1.94</v>
      </c>
      <c r="AR196" s="35">
        <v>12.58</v>
      </c>
      <c r="AS196" s="35">
        <v>4.0199999999999996</v>
      </c>
      <c r="AT196" s="35">
        <v>9.8000000000000007</v>
      </c>
      <c r="AU196" s="35">
        <v>3.81</v>
      </c>
      <c r="AV196" s="35">
        <v>6.99</v>
      </c>
      <c r="AW196" s="35">
        <v>9.4499999999999993</v>
      </c>
      <c r="AX196" s="35">
        <v>0.4</v>
      </c>
      <c r="AY196" s="35">
        <v>2.2200000000000002</v>
      </c>
      <c r="AZ196" s="35">
        <v>11.48</v>
      </c>
      <c r="BA196" s="35">
        <v>10.54</v>
      </c>
      <c r="BB196" s="257">
        <v>5.47</v>
      </c>
      <c r="BC196" s="100"/>
      <c r="BD196" s="100"/>
      <c r="BE196" s="100"/>
      <c r="BF196" s="100"/>
      <c r="BG196" s="100"/>
      <c r="BH196" s="100"/>
      <c r="BI196" s="100"/>
      <c r="BJ196" s="100"/>
      <c r="BK196" s="100"/>
      <c r="BL196" s="100"/>
      <c r="BM196" s="100"/>
      <c r="BN196" s="100"/>
      <c r="BO196" s="100"/>
    </row>
    <row r="197" spans="1:67" x14ac:dyDescent="0.25">
      <c r="A197" s="514"/>
      <c r="B197" s="173" t="s">
        <v>58</v>
      </c>
      <c r="C197" s="156">
        <f>+'Cuadro 1'!G268</f>
        <v>139.46</v>
      </c>
      <c r="D197" s="69">
        <v>179</v>
      </c>
      <c r="E197" s="35">
        <v>145.38</v>
      </c>
      <c r="F197" s="59">
        <v>106.15</v>
      </c>
      <c r="G197" s="35">
        <v>130.18</v>
      </c>
      <c r="H197" s="35">
        <v>137.49</v>
      </c>
      <c r="I197" s="59">
        <v>138.24</v>
      </c>
      <c r="J197" s="35">
        <v>144.22</v>
      </c>
      <c r="K197" s="35">
        <v>90.21</v>
      </c>
      <c r="L197" s="35">
        <v>116.32</v>
      </c>
      <c r="M197" s="35">
        <v>129.58000000000001</v>
      </c>
      <c r="N197" s="35">
        <v>163.16999999999999</v>
      </c>
      <c r="O197" s="330">
        <v>139.54</v>
      </c>
      <c r="P197" s="149">
        <f>+'Cuadro 1'!H268</f>
        <v>0.64</v>
      </c>
      <c r="Q197" s="35">
        <v>1.1599999999999999</v>
      </c>
      <c r="R197" s="35">
        <v>-0.03</v>
      </c>
      <c r="S197" s="35">
        <v>-0.01</v>
      </c>
      <c r="T197" s="35">
        <v>1.35</v>
      </c>
      <c r="U197" s="35">
        <v>0.45</v>
      </c>
      <c r="V197" s="35">
        <v>0.35</v>
      </c>
      <c r="W197" s="35">
        <v>7.0000000000000007E-2</v>
      </c>
      <c r="X197" s="35">
        <v>0.02</v>
      </c>
      <c r="Y197" s="35">
        <v>-0.25</v>
      </c>
      <c r="Z197" s="35" t="s">
        <v>254</v>
      </c>
      <c r="AA197" s="35">
        <v>0.05</v>
      </c>
      <c r="AB197" s="70">
        <v>0.3</v>
      </c>
      <c r="AC197" s="149">
        <f>+'Cuadro 1'!I268</f>
        <v>3.56</v>
      </c>
      <c r="AD197" s="35">
        <v>3.04</v>
      </c>
      <c r="AE197" s="35">
        <v>3.56</v>
      </c>
      <c r="AF197" s="35">
        <v>0.63</v>
      </c>
      <c r="AG197" s="59">
        <v>4.3899999999999997</v>
      </c>
      <c r="AH197" s="35">
        <v>2.1</v>
      </c>
      <c r="AI197" s="35">
        <v>2.98</v>
      </c>
      <c r="AJ197" s="35">
        <v>3.54</v>
      </c>
      <c r="AK197" s="35">
        <v>0.08</v>
      </c>
      <c r="AL197" s="59">
        <v>-0.8</v>
      </c>
      <c r="AM197" s="35">
        <v>8.34</v>
      </c>
      <c r="AN197" s="35">
        <v>4.0999999999999996</v>
      </c>
      <c r="AO197" s="70">
        <v>1.84</v>
      </c>
      <c r="AP197" s="149">
        <f>+'Cuadro 1'!J268</f>
        <v>7.11</v>
      </c>
      <c r="AQ197" s="35">
        <v>2.93</v>
      </c>
      <c r="AR197" s="35">
        <v>10.94</v>
      </c>
      <c r="AS197" s="35">
        <v>3.54</v>
      </c>
      <c r="AT197" s="35">
        <v>9.76</v>
      </c>
      <c r="AU197" s="35">
        <v>3.15</v>
      </c>
      <c r="AV197" s="35">
        <v>6.33</v>
      </c>
      <c r="AW197" s="35">
        <v>8.36</v>
      </c>
      <c r="AX197" s="35">
        <v>0.33</v>
      </c>
      <c r="AY197" s="35">
        <v>1.33</v>
      </c>
      <c r="AZ197" s="35">
        <v>11.41</v>
      </c>
      <c r="BA197" s="35">
        <v>9.4499999999999993</v>
      </c>
      <c r="BB197" s="257">
        <v>4.7300000000000004</v>
      </c>
      <c r="BC197" s="100"/>
      <c r="BD197" s="100"/>
      <c r="BE197" s="100"/>
      <c r="BF197" s="100"/>
      <c r="BG197" s="100"/>
      <c r="BH197" s="100"/>
      <c r="BI197" s="100"/>
      <c r="BJ197" s="100"/>
      <c r="BK197" s="100"/>
      <c r="BL197" s="100"/>
      <c r="BM197" s="100"/>
      <c r="BN197" s="100"/>
      <c r="BO197" s="100"/>
    </row>
    <row r="198" spans="1:67" x14ac:dyDescent="0.25">
      <c r="A198" s="514"/>
      <c r="B198" s="170" t="s">
        <v>59</v>
      </c>
      <c r="C198" s="156">
        <f>+'Cuadro 1'!G269</f>
        <v>140.11000000000001</v>
      </c>
      <c r="D198" s="69">
        <v>180.67</v>
      </c>
      <c r="E198" s="35">
        <v>144.83000000000001</v>
      </c>
      <c r="F198" s="59">
        <v>106.39</v>
      </c>
      <c r="G198" s="35">
        <v>130.97</v>
      </c>
      <c r="H198" s="35">
        <v>137.61000000000001</v>
      </c>
      <c r="I198" s="59">
        <v>138.66</v>
      </c>
      <c r="J198" s="35">
        <v>144.01</v>
      </c>
      <c r="K198" s="35">
        <v>89.97</v>
      </c>
      <c r="L198" s="35">
        <v>116.24</v>
      </c>
      <c r="M198" s="35">
        <v>129.59</v>
      </c>
      <c r="N198" s="35">
        <v>164.91</v>
      </c>
      <c r="O198" s="330">
        <v>140.21</v>
      </c>
      <c r="P198" s="149">
        <f>+'Cuadro 1'!H269</f>
        <v>0.46</v>
      </c>
      <c r="Q198" s="35">
        <v>0.93</v>
      </c>
      <c r="R198" s="35">
        <v>-0.38</v>
      </c>
      <c r="S198" s="35">
        <v>0.23</v>
      </c>
      <c r="T198" s="35">
        <v>0.6</v>
      </c>
      <c r="U198" s="35">
        <v>0.09</v>
      </c>
      <c r="V198" s="35">
        <v>0.3</v>
      </c>
      <c r="W198" s="35">
        <v>-0.15</v>
      </c>
      <c r="X198" s="35">
        <v>-0.27</v>
      </c>
      <c r="Y198" s="35">
        <v>-7.0000000000000007E-2</v>
      </c>
      <c r="Z198" s="35">
        <v>0.01</v>
      </c>
      <c r="AA198" s="35">
        <v>1.07</v>
      </c>
      <c r="AB198" s="70">
        <v>0.48</v>
      </c>
      <c r="AC198" s="149">
        <f>+'Cuadro 1'!I269</f>
        <v>4.04</v>
      </c>
      <c r="AD198" s="35">
        <v>4</v>
      </c>
      <c r="AE198" s="35">
        <v>3.17</v>
      </c>
      <c r="AF198" s="35">
        <v>0.86</v>
      </c>
      <c r="AG198" s="59">
        <v>5.0199999999999996</v>
      </c>
      <c r="AH198" s="35">
        <v>2.19</v>
      </c>
      <c r="AI198" s="35">
        <v>3.29</v>
      </c>
      <c r="AJ198" s="35">
        <v>3.39</v>
      </c>
      <c r="AK198" s="35">
        <v>-0.18</v>
      </c>
      <c r="AL198" s="59">
        <v>-0.87</v>
      </c>
      <c r="AM198" s="35">
        <v>8.35</v>
      </c>
      <c r="AN198" s="35">
        <v>5.21</v>
      </c>
      <c r="AO198" s="70">
        <v>2.33</v>
      </c>
      <c r="AP198" s="149">
        <f>+'Cuadro 1'!J269</f>
        <v>7.24</v>
      </c>
      <c r="AQ198" s="35">
        <v>4.9800000000000004</v>
      </c>
      <c r="AR198" s="35">
        <v>8.84</v>
      </c>
      <c r="AS198" s="35">
        <v>2.99</v>
      </c>
      <c r="AT198" s="35">
        <v>9.51</v>
      </c>
      <c r="AU198" s="35">
        <v>3.16</v>
      </c>
      <c r="AV198" s="35">
        <v>5.95</v>
      </c>
      <c r="AW198" s="35">
        <v>7.16</v>
      </c>
      <c r="AX198" s="35">
        <v>0.01</v>
      </c>
      <c r="AY198" s="35">
        <v>1.1399999999999999</v>
      </c>
      <c r="AZ198" s="35">
        <v>11.41</v>
      </c>
      <c r="BA198" s="35">
        <v>10.01</v>
      </c>
      <c r="BB198" s="257">
        <v>5.19</v>
      </c>
      <c r="BC198" s="100"/>
      <c r="BD198" s="100"/>
      <c r="BE198" s="100"/>
      <c r="BF198" s="100"/>
      <c r="BG198" s="100"/>
      <c r="BH198" s="100"/>
      <c r="BI198" s="100"/>
      <c r="BJ198" s="100"/>
      <c r="BK198" s="100"/>
      <c r="BL198" s="100"/>
      <c r="BM198" s="100"/>
      <c r="BN198" s="100"/>
      <c r="BO198" s="100"/>
    </row>
    <row r="199" spans="1:67" x14ac:dyDescent="0.25">
      <c r="A199" s="514"/>
      <c r="B199" s="173" t="s">
        <v>60</v>
      </c>
      <c r="C199" s="156">
        <f>+'Cuadro 1'!G270</f>
        <v>140.71</v>
      </c>
      <c r="D199" s="35">
        <v>182.24</v>
      </c>
      <c r="E199" s="35">
        <v>144.80000000000001</v>
      </c>
      <c r="F199" s="59">
        <v>106.47</v>
      </c>
      <c r="G199" s="35">
        <v>131.58000000000001</v>
      </c>
      <c r="H199" s="35">
        <v>137.65</v>
      </c>
      <c r="I199" s="59">
        <v>139.76</v>
      </c>
      <c r="J199" s="35">
        <v>144.38999999999999</v>
      </c>
      <c r="K199" s="35">
        <v>90.28</v>
      </c>
      <c r="L199" s="35">
        <v>116.91</v>
      </c>
      <c r="M199" s="35">
        <v>129.59</v>
      </c>
      <c r="N199" s="35">
        <v>165.63</v>
      </c>
      <c r="O199" s="340">
        <v>140.44999999999999</v>
      </c>
      <c r="P199" s="149">
        <f>+'Cuadro 1'!H270</f>
        <v>0.43</v>
      </c>
      <c r="Q199" s="35">
        <v>0.87</v>
      </c>
      <c r="R199" s="35">
        <v>-0.01</v>
      </c>
      <c r="S199" s="35">
        <v>0.08</v>
      </c>
      <c r="T199" s="35">
        <v>0.47</v>
      </c>
      <c r="U199" s="35">
        <v>0.02</v>
      </c>
      <c r="V199" s="35">
        <v>0.79</v>
      </c>
      <c r="W199" s="35">
        <v>0.27</v>
      </c>
      <c r="X199" s="35">
        <v>0.35</v>
      </c>
      <c r="Y199" s="35">
        <v>0.57999999999999996</v>
      </c>
      <c r="AA199" s="35">
        <v>0.44</v>
      </c>
      <c r="AB199" s="35">
        <v>0.17</v>
      </c>
      <c r="AC199" s="149">
        <f>+'Cuadro 1'!I270</f>
        <v>4.4800000000000004</v>
      </c>
      <c r="AD199" s="35">
        <v>4.91</v>
      </c>
      <c r="AE199" s="35">
        <v>3.15</v>
      </c>
      <c r="AF199" s="35">
        <v>0.93</v>
      </c>
      <c r="AG199" s="35">
        <v>5.51</v>
      </c>
      <c r="AH199" s="35">
        <v>2.2200000000000002</v>
      </c>
      <c r="AI199" s="35">
        <v>4.0999999999999996</v>
      </c>
      <c r="AJ199" s="59">
        <v>3.66</v>
      </c>
      <c r="AK199" s="35">
        <v>0.16</v>
      </c>
      <c r="AL199" s="35">
        <v>-0.28999999999999998</v>
      </c>
      <c r="AM199" s="35">
        <v>8.35</v>
      </c>
      <c r="AN199" s="35">
        <v>5.67</v>
      </c>
      <c r="AO199" s="35">
        <v>2.5099999999999998</v>
      </c>
      <c r="AP199" s="149">
        <f>+'Cuadro 1'!J270</f>
        <v>7.44</v>
      </c>
      <c r="AQ199" s="35">
        <v>6.87</v>
      </c>
      <c r="AR199" s="35">
        <v>7.92</v>
      </c>
      <c r="AS199" s="35">
        <v>2.75</v>
      </c>
      <c r="AT199" s="35">
        <v>9.33</v>
      </c>
      <c r="AU199" s="35">
        <v>3.03</v>
      </c>
      <c r="AV199" s="35">
        <v>6.48</v>
      </c>
      <c r="AW199" s="35">
        <v>6.52</v>
      </c>
      <c r="AX199" s="35">
        <v>0.33</v>
      </c>
      <c r="AY199" s="35">
        <v>1.72</v>
      </c>
      <c r="AZ199" s="35">
        <v>11.41</v>
      </c>
      <c r="BA199" s="35">
        <v>10.17</v>
      </c>
      <c r="BB199" s="257">
        <v>5.05</v>
      </c>
      <c r="BC199" s="100"/>
      <c r="BD199" s="100"/>
      <c r="BE199" s="100"/>
      <c r="BF199" s="100"/>
      <c r="BG199" s="100"/>
      <c r="BH199" s="100"/>
      <c r="BI199" s="100"/>
      <c r="BJ199" s="100"/>
      <c r="BK199" s="100"/>
      <c r="BL199" s="100"/>
      <c r="BM199" s="100"/>
      <c r="BN199" s="100"/>
      <c r="BO199" s="100"/>
    </row>
    <row r="200" spans="1:67" x14ac:dyDescent="0.25">
      <c r="A200" s="514"/>
      <c r="B200" s="170" t="s">
        <v>61</v>
      </c>
      <c r="C200" s="156">
        <f>+'Cuadro 1'!G271</f>
        <v>141.03</v>
      </c>
      <c r="D200" s="69">
        <v>183.15</v>
      </c>
      <c r="E200" s="35">
        <v>145.6</v>
      </c>
      <c r="F200" s="59">
        <v>106.01</v>
      </c>
      <c r="G200" s="35">
        <v>132.22</v>
      </c>
      <c r="H200" s="35">
        <v>137.66</v>
      </c>
      <c r="I200" s="59">
        <v>140.46</v>
      </c>
      <c r="J200" s="35">
        <v>144.19</v>
      </c>
      <c r="K200" s="35">
        <v>90.18</v>
      </c>
      <c r="L200" s="35">
        <v>116.9</v>
      </c>
      <c r="M200" s="35">
        <v>129.59</v>
      </c>
      <c r="N200" s="35">
        <v>165.88</v>
      </c>
      <c r="O200" s="330">
        <v>140.44</v>
      </c>
      <c r="P200" s="149">
        <f>+'Cuadro 1'!H271</f>
        <v>0.23</v>
      </c>
      <c r="Q200" s="35">
        <v>0.5</v>
      </c>
      <c r="R200" s="35">
        <v>0.55000000000000004</v>
      </c>
      <c r="S200" s="35">
        <v>-0.44</v>
      </c>
      <c r="T200" s="35">
        <v>0.48</v>
      </c>
      <c r="U200" s="35">
        <v>0.01</v>
      </c>
      <c r="V200" s="35">
        <v>0.5</v>
      </c>
      <c r="W200" s="35">
        <v>-0.14000000000000001</v>
      </c>
      <c r="X200" s="35">
        <v>-0.11</v>
      </c>
      <c r="Y200" s="35">
        <v>-0.01</v>
      </c>
      <c r="Z200" s="35" t="s">
        <v>254</v>
      </c>
      <c r="AA200" s="35">
        <v>0.15</v>
      </c>
      <c r="AB200" s="70">
        <v>-0.01</v>
      </c>
      <c r="AC200" s="149">
        <f>+'Cuadro 1'!I271</f>
        <v>4.72</v>
      </c>
      <c r="AD200" s="35">
        <v>5.43</v>
      </c>
      <c r="AE200" s="35">
        <v>3.72</v>
      </c>
      <c r="AF200" s="35">
        <v>0.49</v>
      </c>
      <c r="AG200" s="59">
        <v>6.02</v>
      </c>
      <c r="AH200" s="35">
        <v>2.2200000000000002</v>
      </c>
      <c r="AI200" s="35">
        <v>4.63</v>
      </c>
      <c r="AJ200" s="35">
        <v>3.52</v>
      </c>
      <c r="AK200" s="35">
        <v>0.05</v>
      </c>
      <c r="AL200" s="59">
        <v>-0.3</v>
      </c>
      <c r="AM200" s="35">
        <v>8.35</v>
      </c>
      <c r="AN200" s="35">
        <v>5.83</v>
      </c>
      <c r="AO200" s="70">
        <v>2.5</v>
      </c>
      <c r="AP200" s="149">
        <f>+'Cuadro 1'!J271</f>
        <v>7.13</v>
      </c>
      <c r="AQ200" s="35">
        <v>7.21</v>
      </c>
      <c r="AR200" s="35">
        <v>7.8</v>
      </c>
      <c r="AS200" s="35">
        <v>1.64</v>
      </c>
      <c r="AT200" s="35">
        <v>9.2200000000000006</v>
      </c>
      <c r="AU200" s="35">
        <v>2.84</v>
      </c>
      <c r="AV200" s="35">
        <v>6.26</v>
      </c>
      <c r="AW200" s="35">
        <v>5.41</v>
      </c>
      <c r="AX200" s="35">
        <v>0.22</v>
      </c>
      <c r="AY200" s="35">
        <v>1.42</v>
      </c>
      <c r="AZ200" s="35">
        <v>11.41</v>
      </c>
      <c r="BA200" s="35">
        <v>9.16</v>
      </c>
      <c r="BB200" s="257">
        <v>5.21</v>
      </c>
      <c r="BC200" s="100"/>
      <c r="BD200" s="100"/>
      <c r="BE200" s="100"/>
      <c r="BF200" s="100"/>
      <c r="BG200" s="100"/>
      <c r="BH200" s="100"/>
      <c r="BI200" s="100"/>
      <c r="BJ200" s="100"/>
      <c r="BK200" s="100"/>
      <c r="BL200" s="100"/>
      <c r="BM200" s="100"/>
      <c r="BN200" s="100"/>
      <c r="BO200" s="100"/>
    </row>
    <row r="201" spans="1:67" x14ac:dyDescent="0.25">
      <c r="A201" s="514"/>
      <c r="B201" s="173" t="s">
        <v>62</v>
      </c>
      <c r="C201" s="156">
        <f>+'Cuadro 1'!G272</f>
        <v>141.05000000000001</v>
      </c>
      <c r="D201" s="69">
        <v>181.27</v>
      </c>
      <c r="E201" s="35">
        <v>145.66</v>
      </c>
      <c r="F201" s="59">
        <v>105.9</v>
      </c>
      <c r="G201" s="35">
        <v>132.96</v>
      </c>
      <c r="H201" s="35">
        <v>137.52000000000001</v>
      </c>
      <c r="I201" s="59">
        <v>140.69</v>
      </c>
      <c r="J201" s="35">
        <v>144.29</v>
      </c>
      <c r="K201" s="35">
        <v>89.61</v>
      </c>
      <c r="L201" s="35">
        <v>116.85</v>
      </c>
      <c r="M201" s="35">
        <v>129.57</v>
      </c>
      <c r="N201" s="35">
        <v>166.26</v>
      </c>
      <c r="O201" s="330">
        <v>140.53</v>
      </c>
      <c r="P201" s="149">
        <f>+'Cuadro 1'!H272</f>
        <v>0.02</v>
      </c>
      <c r="Q201" s="35">
        <v>-1.03</v>
      </c>
      <c r="R201" s="35">
        <v>0.04</v>
      </c>
      <c r="S201" s="35">
        <v>-0.11</v>
      </c>
      <c r="T201" s="35">
        <v>0.56000000000000005</v>
      </c>
      <c r="U201" s="35">
        <v>-0.1</v>
      </c>
      <c r="V201" s="35">
        <v>0.17</v>
      </c>
      <c r="W201" s="35">
        <v>7.0000000000000007E-2</v>
      </c>
      <c r="X201" s="35">
        <v>-0.64</v>
      </c>
      <c r="Y201" s="35">
        <v>-0.04</v>
      </c>
      <c r="Z201" s="35">
        <v>-0.02</v>
      </c>
      <c r="AA201" s="35">
        <v>0.23</v>
      </c>
      <c r="AB201" s="70">
        <v>0.06</v>
      </c>
      <c r="AC201" s="149">
        <f>+'Cuadro 1'!I272</f>
        <v>4.74</v>
      </c>
      <c r="AD201" s="35">
        <v>4.3499999999999996</v>
      </c>
      <c r="AE201" s="35">
        <v>3.76</v>
      </c>
      <c r="AF201" s="35">
        <v>0.39</v>
      </c>
      <c r="AG201" s="59">
        <v>6.62</v>
      </c>
      <c r="AH201" s="35">
        <v>2.12</v>
      </c>
      <c r="AI201" s="35">
        <v>4.8</v>
      </c>
      <c r="AJ201" s="35">
        <v>3.59</v>
      </c>
      <c r="AK201" s="35">
        <v>-0.57999999999999996</v>
      </c>
      <c r="AL201" s="59">
        <v>-0.35</v>
      </c>
      <c r="AM201" s="35">
        <v>8.33</v>
      </c>
      <c r="AN201" s="35">
        <v>6.08</v>
      </c>
      <c r="AO201" s="70">
        <v>2.56</v>
      </c>
      <c r="AP201" s="149">
        <f>+'Cuadro 1'!J272</f>
        <v>6.42</v>
      </c>
      <c r="AQ201" s="35">
        <v>4.45</v>
      </c>
      <c r="AR201" s="35">
        <v>6.77</v>
      </c>
      <c r="AS201" s="35">
        <v>1.27</v>
      </c>
      <c r="AT201" s="35">
        <v>9.14</v>
      </c>
      <c r="AU201" s="35">
        <v>2.57</v>
      </c>
      <c r="AV201" s="35">
        <v>6.28</v>
      </c>
      <c r="AW201" s="35">
        <v>4.76</v>
      </c>
      <c r="AX201" s="35">
        <v>-0.6</v>
      </c>
      <c r="AY201" s="35">
        <v>0.98</v>
      </c>
      <c r="AZ201" s="35">
        <v>11.19</v>
      </c>
      <c r="BA201" s="35">
        <v>8.8699999999999992</v>
      </c>
      <c r="BB201" s="257">
        <v>4.82</v>
      </c>
      <c r="BC201" s="100"/>
      <c r="BD201" s="100"/>
      <c r="BE201" s="100"/>
      <c r="BF201" s="100"/>
      <c r="BG201" s="100"/>
      <c r="BH201" s="100"/>
      <c r="BI201" s="100"/>
      <c r="BJ201" s="100"/>
      <c r="BK201" s="100"/>
      <c r="BL201" s="100"/>
      <c r="BM201" s="100"/>
      <c r="BN201" s="100"/>
      <c r="BO201" s="100"/>
    </row>
    <row r="202" spans="1:67" x14ac:dyDescent="0.25">
      <c r="A202" s="514"/>
      <c r="B202" s="170" t="s">
        <v>63</v>
      </c>
      <c r="C202" s="156">
        <f>+'Cuadro 1'!G273</f>
        <v>141.52000000000001</v>
      </c>
      <c r="D202" s="35">
        <v>181.3</v>
      </c>
      <c r="E202" s="35">
        <v>145.24</v>
      </c>
      <c r="F202" s="35">
        <v>106.07</v>
      </c>
      <c r="G202" s="35">
        <v>133.29</v>
      </c>
      <c r="H202" s="35">
        <v>137.54</v>
      </c>
      <c r="I202" s="35">
        <v>141.08000000000001</v>
      </c>
      <c r="J202" s="35">
        <v>144.82</v>
      </c>
      <c r="K202" s="35">
        <v>89.83</v>
      </c>
      <c r="L202" s="35">
        <v>116</v>
      </c>
      <c r="M202" s="35">
        <v>133.22</v>
      </c>
      <c r="N202" s="35">
        <v>166.9</v>
      </c>
      <c r="O202" s="330">
        <v>140.43</v>
      </c>
      <c r="P202" s="59">
        <f>+'Cuadro 1'!H273</f>
        <v>0.33</v>
      </c>
      <c r="Q202" s="35">
        <v>0.02</v>
      </c>
      <c r="R202" s="35">
        <v>-0.28999999999999998</v>
      </c>
      <c r="S202" s="35">
        <v>0.16</v>
      </c>
      <c r="T202" s="35">
        <v>0.25</v>
      </c>
      <c r="U202" s="35">
        <v>0.02</v>
      </c>
      <c r="V202" s="35">
        <v>0.28000000000000003</v>
      </c>
      <c r="W202" s="35">
        <v>0.37</v>
      </c>
      <c r="X202" s="35">
        <v>0.25</v>
      </c>
      <c r="Y202" s="35">
        <v>-0.73</v>
      </c>
      <c r="Z202" s="35">
        <v>2.82</v>
      </c>
      <c r="AA202" s="35">
        <v>0.38</v>
      </c>
      <c r="AB202" s="70">
        <v>-7.0000000000000007E-2</v>
      </c>
      <c r="AC202" s="59">
        <f>+'Cuadro 1'!I273</f>
        <v>5.08</v>
      </c>
      <c r="AD202" s="35">
        <v>4.37</v>
      </c>
      <c r="AE202" s="35">
        <v>3.47</v>
      </c>
      <c r="AF202" s="35">
        <v>0.55000000000000004</v>
      </c>
      <c r="AG202" s="35">
        <v>6.88</v>
      </c>
      <c r="AH202" s="35">
        <v>2.14</v>
      </c>
      <c r="AI202" s="35">
        <v>5.09</v>
      </c>
      <c r="AJ202" s="35">
        <v>3.97</v>
      </c>
      <c r="AK202" s="35">
        <v>-0.34</v>
      </c>
      <c r="AL202" s="35">
        <v>-1.07</v>
      </c>
      <c r="AM202" s="35">
        <v>11.39</v>
      </c>
      <c r="AN202" s="35">
        <v>6.48</v>
      </c>
      <c r="AO202" s="70">
        <v>2.4900000000000002</v>
      </c>
      <c r="AP202" s="59">
        <f>+'Cuadro 1'!J273</f>
        <v>6.12</v>
      </c>
      <c r="AQ202" s="35">
        <v>3.55</v>
      </c>
      <c r="AR202" s="35">
        <v>5.25</v>
      </c>
      <c r="AS202" s="35">
        <v>1.19</v>
      </c>
      <c r="AT202" s="35">
        <v>8.94</v>
      </c>
      <c r="AU202" s="35">
        <v>2.2200000000000002</v>
      </c>
      <c r="AV202" s="35">
        <v>6.03</v>
      </c>
      <c r="AW202" s="35">
        <v>4.53</v>
      </c>
      <c r="AX202" s="35">
        <v>-0.48</v>
      </c>
      <c r="AY202" s="35">
        <v>0.36</v>
      </c>
      <c r="AZ202" s="35">
        <v>11.39</v>
      </c>
      <c r="BA202" s="35">
        <v>9.14</v>
      </c>
      <c r="BB202" s="257">
        <v>3.97</v>
      </c>
      <c r="BC202" s="100"/>
      <c r="BD202" s="100"/>
      <c r="BE202" s="100"/>
      <c r="BF202" s="100"/>
      <c r="BG202" s="100"/>
      <c r="BH202" s="100"/>
      <c r="BI202" s="100"/>
      <c r="BJ202" s="100"/>
      <c r="BK202" s="100"/>
      <c r="BL202" s="100"/>
      <c r="BM202" s="100"/>
      <c r="BN202" s="100"/>
      <c r="BO202" s="100"/>
    </row>
    <row r="203" spans="1:67" x14ac:dyDescent="0.25">
      <c r="A203" s="514"/>
      <c r="B203" s="32" t="s">
        <v>64</v>
      </c>
      <c r="C203" s="156">
        <v>141.4</v>
      </c>
      <c r="D203" s="35">
        <v>179.78</v>
      </c>
      <c r="E203" s="35">
        <v>145.68</v>
      </c>
      <c r="F203" s="59">
        <v>106.12</v>
      </c>
      <c r="G203" s="35">
        <v>133.5</v>
      </c>
      <c r="H203" s="35">
        <v>137.46</v>
      </c>
      <c r="I203" s="59">
        <v>141.44999999999999</v>
      </c>
      <c r="J203" s="35">
        <v>144.79</v>
      </c>
      <c r="K203" s="35">
        <v>89.59</v>
      </c>
      <c r="L203" s="35">
        <v>115.81</v>
      </c>
      <c r="M203" s="35">
        <v>133.27000000000001</v>
      </c>
      <c r="N203" s="35">
        <v>166.85</v>
      </c>
      <c r="O203" s="340">
        <v>140.80000000000001</v>
      </c>
      <c r="P203" s="149">
        <v>-0.08</v>
      </c>
      <c r="Q203" s="35">
        <v>-0.84</v>
      </c>
      <c r="R203" s="35">
        <v>0.3</v>
      </c>
      <c r="S203" s="35">
        <v>0.05</v>
      </c>
      <c r="T203" s="35">
        <v>0.16</v>
      </c>
      <c r="U203" s="35">
        <v>-0.06</v>
      </c>
      <c r="V203" s="35">
        <v>0.26</v>
      </c>
      <c r="W203" s="35">
        <v>-0.02</v>
      </c>
      <c r="X203" s="35">
        <v>-0.27</v>
      </c>
      <c r="Y203" s="35">
        <v>-0.17</v>
      </c>
      <c r="Z203" s="35">
        <v>0.03</v>
      </c>
      <c r="AA203" s="35">
        <v>-0.03</v>
      </c>
      <c r="AB203" s="35">
        <v>0.27</v>
      </c>
      <c r="AC203" s="149">
        <v>4.99</v>
      </c>
      <c r="AD203" s="35">
        <v>3.49</v>
      </c>
      <c r="AE203" s="35">
        <v>3.77</v>
      </c>
      <c r="AF203" s="35">
        <v>0.6</v>
      </c>
      <c r="AG203" s="59">
        <v>7.05</v>
      </c>
      <c r="AH203" s="35">
        <v>2.08</v>
      </c>
      <c r="AI203" s="35">
        <v>5.37</v>
      </c>
      <c r="AJ203" s="35">
        <v>3.95</v>
      </c>
      <c r="AK203" s="35">
        <v>-0.61</v>
      </c>
      <c r="AL203" s="59">
        <v>-1.24</v>
      </c>
      <c r="AM203" s="35">
        <v>11.43</v>
      </c>
      <c r="AN203" s="35">
        <v>6.45</v>
      </c>
      <c r="AO203" s="35">
        <v>2.76</v>
      </c>
      <c r="AP203" s="149">
        <v>5.8</v>
      </c>
      <c r="AQ203" s="35">
        <v>2.5099999999999998</v>
      </c>
      <c r="AR203" s="35">
        <v>4.5</v>
      </c>
      <c r="AS203" s="35">
        <v>1.01</v>
      </c>
      <c r="AT203" s="35">
        <v>8.75</v>
      </c>
      <c r="AU203" s="35">
        <v>2.08</v>
      </c>
      <c r="AV203" s="35">
        <v>6.08</v>
      </c>
      <c r="AW203" s="35">
        <v>4.63</v>
      </c>
      <c r="AX203" s="35">
        <v>-0.75</v>
      </c>
      <c r="AY203" s="35">
        <v>-0.56999999999999995</v>
      </c>
      <c r="AZ203" s="35">
        <v>11.43</v>
      </c>
      <c r="BA203" s="35">
        <v>8.84</v>
      </c>
      <c r="BB203" s="257">
        <v>3.71</v>
      </c>
      <c r="BC203" s="100"/>
      <c r="BD203" s="100"/>
      <c r="BE203" s="100"/>
      <c r="BF203" s="100"/>
      <c r="BG203" s="100"/>
      <c r="BH203" s="100"/>
      <c r="BI203" s="100"/>
      <c r="BJ203" s="100"/>
      <c r="BK203" s="100"/>
      <c r="BL203" s="100"/>
      <c r="BM203" s="100"/>
      <c r="BN203" s="100"/>
      <c r="BO203" s="100"/>
    </row>
    <row r="204" spans="1:67" x14ac:dyDescent="0.25">
      <c r="A204" s="514"/>
      <c r="B204" s="32" t="s">
        <v>65</v>
      </c>
      <c r="C204" s="156">
        <v>141.80000000000001</v>
      </c>
      <c r="D204" s="35">
        <v>179.84</v>
      </c>
      <c r="E204" s="35">
        <v>146.63999999999999</v>
      </c>
      <c r="F204" s="59">
        <v>106.23</v>
      </c>
      <c r="G204" s="35">
        <v>134.05000000000001</v>
      </c>
      <c r="H204" s="35">
        <v>137.66</v>
      </c>
      <c r="I204" s="59">
        <v>141.56</v>
      </c>
      <c r="J204" s="35">
        <v>145.13</v>
      </c>
      <c r="K204" s="35">
        <v>89.56</v>
      </c>
      <c r="L204" s="35">
        <v>117.79</v>
      </c>
      <c r="M204" s="35">
        <v>133.26</v>
      </c>
      <c r="N204" s="35">
        <v>167.32</v>
      </c>
      <c r="O204" s="340">
        <v>141.16</v>
      </c>
      <c r="P204" s="149">
        <v>0.28000000000000003</v>
      </c>
      <c r="Q204" s="35">
        <v>0.04</v>
      </c>
      <c r="R204" s="35">
        <v>0.66</v>
      </c>
      <c r="S204" s="35">
        <v>0.11</v>
      </c>
      <c r="T204" s="35">
        <v>0.41</v>
      </c>
      <c r="U204" s="35">
        <v>0.14000000000000001</v>
      </c>
      <c r="V204" s="35">
        <v>0.08</v>
      </c>
      <c r="W204" s="35">
        <v>0.23</v>
      </c>
      <c r="X204" s="35">
        <v>-0.02</v>
      </c>
      <c r="Y204" s="35">
        <v>1.71</v>
      </c>
      <c r="Z204" s="35">
        <v>-0.01</v>
      </c>
      <c r="AA204" s="35">
        <v>0.28999999999999998</v>
      </c>
      <c r="AB204" s="35">
        <v>0.25</v>
      </c>
      <c r="AC204" s="149">
        <v>5.29</v>
      </c>
      <c r="AD204" s="35">
        <v>3.53</v>
      </c>
      <c r="AE204" s="35">
        <v>4.46</v>
      </c>
      <c r="AF204" s="35">
        <v>0.7</v>
      </c>
      <c r="AG204" s="59">
        <v>7.5</v>
      </c>
      <c r="AH204" s="35">
        <v>2.2200000000000002</v>
      </c>
      <c r="AI204" s="35">
        <v>5.45</v>
      </c>
      <c r="AJ204" s="35">
        <v>4.1900000000000004</v>
      </c>
      <c r="AK204" s="35">
        <v>-0.63</v>
      </c>
      <c r="AL204" s="59">
        <v>0.45</v>
      </c>
      <c r="AM204" s="35">
        <v>11.42</v>
      </c>
      <c r="AN204" s="35">
        <v>6.75</v>
      </c>
      <c r="AO204" s="35">
        <v>3.02</v>
      </c>
      <c r="AP204" s="149">
        <v>5.8</v>
      </c>
      <c r="AQ204" s="35">
        <v>2.89</v>
      </c>
      <c r="AR204" s="35">
        <v>4.66</v>
      </c>
      <c r="AS204" s="35">
        <v>0.83</v>
      </c>
      <c r="AT204" s="35">
        <v>8.59</v>
      </c>
      <c r="AU204" s="35">
        <v>2.25</v>
      </c>
      <c r="AV204" s="35">
        <v>5.51</v>
      </c>
      <c r="AW204" s="35">
        <v>4.3899999999999997</v>
      </c>
      <c r="AX204" s="35">
        <v>-0.72</v>
      </c>
      <c r="AY204" s="35">
        <v>1.2</v>
      </c>
      <c r="AZ204" s="35">
        <v>11.42</v>
      </c>
      <c r="BA204" s="35">
        <v>8.5</v>
      </c>
      <c r="BB204" s="257">
        <v>3.61</v>
      </c>
      <c r="BC204" s="100"/>
      <c r="BD204" s="100"/>
      <c r="BE204" s="100"/>
      <c r="BF204" s="100"/>
      <c r="BG204" s="100"/>
      <c r="BH204" s="100"/>
      <c r="BI204" s="100"/>
      <c r="BJ204" s="100"/>
      <c r="BK204" s="100"/>
      <c r="BL204" s="100"/>
      <c r="BM204" s="100"/>
      <c r="BN204" s="100"/>
      <c r="BO204" s="100"/>
    </row>
    <row r="205" spans="1:67" x14ac:dyDescent="0.25">
      <c r="A205" s="514"/>
      <c r="B205" s="374" t="s">
        <v>66</v>
      </c>
      <c r="C205" s="156">
        <v>142.33000000000001</v>
      </c>
      <c r="D205" s="35">
        <v>180.52</v>
      </c>
      <c r="E205" s="35">
        <v>147.56</v>
      </c>
      <c r="F205" s="35">
        <v>106.32</v>
      </c>
      <c r="G205" s="35">
        <v>134.77000000000001</v>
      </c>
      <c r="H205" s="35">
        <v>137.91</v>
      </c>
      <c r="I205" s="35">
        <v>141.62</v>
      </c>
      <c r="J205" s="35">
        <v>145.59</v>
      </c>
      <c r="K205" s="35">
        <v>89.43</v>
      </c>
      <c r="L205" s="35">
        <v>117.46</v>
      </c>
      <c r="M205" s="35">
        <v>133.26</v>
      </c>
      <c r="N205" s="35">
        <v>168.82</v>
      </c>
      <c r="O205" s="35">
        <v>140.99</v>
      </c>
      <c r="P205" s="149">
        <v>0.37</v>
      </c>
      <c r="Q205" s="35">
        <v>0.38</v>
      </c>
      <c r="R205" s="35">
        <v>0.63</v>
      </c>
      <c r="S205" s="35">
        <v>0.08</v>
      </c>
      <c r="T205" s="35">
        <v>0.53</v>
      </c>
      <c r="U205" s="35">
        <v>0.18</v>
      </c>
      <c r="V205" s="35">
        <v>0.04</v>
      </c>
      <c r="W205" s="35">
        <v>0.32</v>
      </c>
      <c r="X205" s="35">
        <v>-0.15</v>
      </c>
      <c r="Y205" s="35">
        <v>-0.28000000000000003</v>
      </c>
      <c r="Z205" s="35">
        <v>0</v>
      </c>
      <c r="AA205" s="35">
        <v>0.89</v>
      </c>
      <c r="AB205" s="35">
        <v>-0.12</v>
      </c>
      <c r="AC205" s="149">
        <v>5.69</v>
      </c>
      <c r="AD205" s="35">
        <v>3.92</v>
      </c>
      <c r="AE205" s="35">
        <v>5.12</v>
      </c>
      <c r="AF205" s="35">
        <v>0.79</v>
      </c>
      <c r="AG205" s="35">
        <v>8.07</v>
      </c>
      <c r="AH205" s="35">
        <v>2.41</v>
      </c>
      <c r="AI205" s="35">
        <v>5.49</v>
      </c>
      <c r="AJ205" s="35">
        <v>4.5199999999999996</v>
      </c>
      <c r="AK205" s="35">
        <v>-0.77</v>
      </c>
      <c r="AL205" s="35">
        <v>0.17</v>
      </c>
      <c r="AM205" s="35">
        <v>11.42</v>
      </c>
      <c r="AN205" s="35">
        <v>7.7</v>
      </c>
      <c r="AO205" s="35">
        <v>2.9</v>
      </c>
      <c r="AP205" s="149">
        <v>5.69</v>
      </c>
      <c r="AQ205" s="35">
        <v>3.92</v>
      </c>
      <c r="AR205" s="35">
        <v>5.12</v>
      </c>
      <c r="AS205" s="35">
        <v>0.79</v>
      </c>
      <c r="AT205" s="35">
        <v>8.07</v>
      </c>
      <c r="AU205" s="35">
        <v>2.41</v>
      </c>
      <c r="AV205" s="35">
        <v>5.49</v>
      </c>
      <c r="AW205" s="35">
        <v>4.5199999999999996</v>
      </c>
      <c r="AX205" s="35">
        <v>-0.77</v>
      </c>
      <c r="AY205" s="35">
        <v>0.17</v>
      </c>
      <c r="AZ205" s="35">
        <v>11.42</v>
      </c>
      <c r="BA205" s="35">
        <v>7.7</v>
      </c>
      <c r="BB205" s="257">
        <v>2.9</v>
      </c>
      <c r="BC205" s="100"/>
      <c r="BD205" s="100"/>
      <c r="BE205" s="100"/>
      <c r="BF205" s="100"/>
      <c r="BG205" s="100"/>
      <c r="BH205" s="100"/>
      <c r="BI205" s="100"/>
      <c r="BJ205" s="100"/>
      <c r="BK205" s="100"/>
      <c r="BL205" s="100"/>
      <c r="BM205" s="100"/>
      <c r="BN205" s="100"/>
      <c r="BO205" s="100"/>
    </row>
    <row r="206" spans="1:67" x14ac:dyDescent="0.25">
      <c r="A206" s="420">
        <v>2025</v>
      </c>
      <c r="B206" s="344" t="s">
        <v>55</v>
      </c>
      <c r="C206" s="306">
        <v>143.6</v>
      </c>
      <c r="D206" s="311">
        <v>183.46</v>
      </c>
      <c r="E206" s="238">
        <v>149.09</v>
      </c>
      <c r="F206" s="242">
        <v>105.77</v>
      </c>
      <c r="G206" s="238">
        <v>135.53</v>
      </c>
      <c r="H206" s="238">
        <v>139.41999999999999</v>
      </c>
      <c r="I206" s="242">
        <v>143.03</v>
      </c>
      <c r="J206" s="238">
        <v>147.31</v>
      </c>
      <c r="K206" s="238">
        <v>88.97</v>
      </c>
      <c r="L206" s="238">
        <v>116.92</v>
      </c>
      <c r="M206" s="238">
        <v>133.26</v>
      </c>
      <c r="N206" s="238">
        <v>171.96</v>
      </c>
      <c r="O206" s="399">
        <v>141.80000000000001</v>
      </c>
      <c r="P206" s="394">
        <v>0.89</v>
      </c>
      <c r="Q206" s="238">
        <v>1.63</v>
      </c>
      <c r="R206" s="238">
        <v>1.04</v>
      </c>
      <c r="S206" s="238">
        <v>-0.51</v>
      </c>
      <c r="T206" s="238">
        <v>0.56999999999999995</v>
      </c>
      <c r="U206" s="238">
        <v>1.1000000000000001</v>
      </c>
      <c r="V206" s="238">
        <v>1</v>
      </c>
      <c r="W206" s="238">
        <v>1.18</v>
      </c>
      <c r="X206" s="238">
        <v>-0.52</v>
      </c>
      <c r="Y206" s="238">
        <v>-0.46</v>
      </c>
      <c r="Z206" s="242">
        <v>0</v>
      </c>
      <c r="AA206" s="238">
        <v>1.86</v>
      </c>
      <c r="AB206" s="238">
        <v>0.57999999999999996</v>
      </c>
      <c r="AC206" s="394">
        <v>0.89</v>
      </c>
      <c r="AD206" s="242">
        <v>1.63</v>
      </c>
      <c r="AE206" s="242">
        <v>1.04</v>
      </c>
      <c r="AF206" s="242">
        <v>-0.51</v>
      </c>
      <c r="AG206" s="242">
        <v>0.56999999999999995</v>
      </c>
      <c r="AH206" s="242">
        <v>1.1000000000000001</v>
      </c>
      <c r="AI206" s="242">
        <v>1</v>
      </c>
      <c r="AJ206" s="242">
        <v>1.18</v>
      </c>
      <c r="AK206" s="242">
        <v>-0.52</v>
      </c>
      <c r="AL206" s="242">
        <v>-0.46</v>
      </c>
      <c r="AM206" s="242">
        <v>0</v>
      </c>
      <c r="AN206" s="238">
        <v>1.86</v>
      </c>
      <c r="AO206" s="313">
        <v>0.57999999999999996</v>
      </c>
      <c r="AP206" s="394">
        <v>5.9</v>
      </c>
      <c r="AQ206" s="238">
        <v>5.03</v>
      </c>
      <c r="AR206" s="238">
        <v>4.79</v>
      </c>
      <c r="AS206" s="238">
        <v>0.1</v>
      </c>
      <c r="AT206" s="238">
        <v>7.99</v>
      </c>
      <c r="AU206" s="238">
        <v>2.36</v>
      </c>
      <c r="AV206" s="238">
        <v>5.51</v>
      </c>
      <c r="AW206" s="238">
        <v>4.8099999999999996</v>
      </c>
      <c r="AX206" s="238">
        <v>-1.1100000000000001</v>
      </c>
      <c r="AY206" s="238">
        <v>0.14000000000000001</v>
      </c>
      <c r="AZ206" s="238">
        <v>11.42</v>
      </c>
      <c r="BA206" s="238">
        <v>8.2899999999999991</v>
      </c>
      <c r="BB206" s="316">
        <v>2.56</v>
      </c>
      <c r="BC206" s="100"/>
      <c r="BD206" s="100"/>
      <c r="BE206" s="100"/>
      <c r="BF206" s="100"/>
      <c r="BG206" s="100"/>
      <c r="BH206" s="100"/>
      <c r="BI206" s="100"/>
      <c r="BJ206" s="100"/>
      <c r="BK206" s="100"/>
      <c r="BL206" s="100"/>
      <c r="BM206" s="100"/>
      <c r="BN206" s="100"/>
      <c r="BO206" s="100"/>
    </row>
    <row r="207" spans="1:67" ht="15" customHeight="1" x14ac:dyDescent="0.25">
      <c r="A207" s="421"/>
      <c r="B207" s="167" t="s">
        <v>56</v>
      </c>
      <c r="C207" s="305">
        <v>145.79</v>
      </c>
      <c r="D207" s="256">
        <v>184.72</v>
      </c>
      <c r="E207" s="35">
        <v>150.9</v>
      </c>
      <c r="F207" s="59">
        <v>106.3</v>
      </c>
      <c r="G207" s="35">
        <v>137.63</v>
      </c>
      <c r="H207" s="35">
        <v>140.56</v>
      </c>
      <c r="I207" s="59">
        <v>143.61000000000001</v>
      </c>
      <c r="J207" s="35">
        <v>151.27000000000001</v>
      </c>
      <c r="K207" s="35">
        <v>88.88</v>
      </c>
      <c r="L207" s="35">
        <v>118.65</v>
      </c>
      <c r="M207" s="35">
        <v>139.82</v>
      </c>
      <c r="N207" s="35">
        <v>173.42</v>
      </c>
      <c r="O207" s="356">
        <v>143.22</v>
      </c>
      <c r="P207" s="396">
        <v>1.53</v>
      </c>
      <c r="Q207" s="35">
        <v>0.69</v>
      </c>
      <c r="R207" s="35">
        <v>1.22</v>
      </c>
      <c r="S207" s="35">
        <v>0.5</v>
      </c>
      <c r="T207" s="35">
        <v>1.54</v>
      </c>
      <c r="U207" s="35">
        <v>0.81</v>
      </c>
      <c r="V207" s="35">
        <v>0.4</v>
      </c>
      <c r="W207" s="35">
        <v>2.69</v>
      </c>
      <c r="X207" s="35">
        <v>-0.1</v>
      </c>
      <c r="Y207" s="35">
        <v>1.48</v>
      </c>
      <c r="Z207" s="35">
        <v>4.92</v>
      </c>
      <c r="AA207" s="35">
        <v>0.85</v>
      </c>
      <c r="AB207" s="35">
        <v>1</v>
      </c>
      <c r="AC207" s="396">
        <v>2.4300000000000002</v>
      </c>
      <c r="AD207" s="35">
        <v>2.33</v>
      </c>
      <c r="AE207" s="35">
        <v>2.27</v>
      </c>
      <c r="AF207" s="35">
        <v>-0.02</v>
      </c>
      <c r="AG207" s="59">
        <v>2.12</v>
      </c>
      <c r="AH207" s="35">
        <v>1.92</v>
      </c>
      <c r="AI207" s="35">
        <v>1.41</v>
      </c>
      <c r="AJ207" s="35">
        <v>3.91</v>
      </c>
      <c r="AK207" s="35">
        <v>-0.62</v>
      </c>
      <c r="AL207" s="59">
        <v>1.01</v>
      </c>
      <c r="AM207" s="35">
        <v>4.92</v>
      </c>
      <c r="AN207" s="35">
        <v>2.73</v>
      </c>
      <c r="AO207" s="257">
        <v>1.58</v>
      </c>
      <c r="AP207" s="396">
        <v>6.07</v>
      </c>
      <c r="AQ207" s="35">
        <v>4.9400000000000004</v>
      </c>
      <c r="AR207" s="35">
        <v>4.46</v>
      </c>
      <c r="AS207" s="35">
        <v>-7.0000000000000007E-2</v>
      </c>
      <c r="AT207" s="35">
        <v>8.06</v>
      </c>
      <c r="AU207" s="35">
        <v>2.87</v>
      </c>
      <c r="AV207" s="35">
        <v>5.61</v>
      </c>
      <c r="AW207" s="35">
        <v>6.96</v>
      </c>
      <c r="AX207" s="35">
        <v>-1.66</v>
      </c>
      <c r="AY207" s="35">
        <v>1.56</v>
      </c>
      <c r="AZ207" s="35">
        <v>7.98</v>
      </c>
      <c r="BA207" s="35">
        <v>7.89</v>
      </c>
      <c r="BB207" s="257">
        <v>3.11</v>
      </c>
      <c r="BC207" s="100"/>
      <c r="BD207" s="100"/>
      <c r="BE207" s="100"/>
      <c r="BF207" s="100"/>
      <c r="BG207" s="100"/>
      <c r="BH207" s="100"/>
      <c r="BI207" s="100"/>
      <c r="BJ207" s="100"/>
      <c r="BK207" s="100"/>
      <c r="BL207" s="100"/>
      <c r="BM207" s="100"/>
      <c r="BN207" s="100"/>
      <c r="BO207" s="100"/>
    </row>
    <row r="208" spans="1:67" ht="15" customHeight="1" x14ac:dyDescent="0.25">
      <c r="A208" s="421"/>
      <c r="B208" s="167" t="s">
        <v>57</v>
      </c>
      <c r="C208" s="305">
        <v>146.21</v>
      </c>
      <c r="D208" s="256">
        <v>186.12</v>
      </c>
      <c r="E208" s="35">
        <v>151.65</v>
      </c>
      <c r="F208" s="59">
        <v>106.36</v>
      </c>
      <c r="G208" s="35">
        <v>137.79</v>
      </c>
      <c r="H208" s="35">
        <v>141.03</v>
      </c>
      <c r="I208" s="59">
        <v>145.69999999999999</v>
      </c>
      <c r="J208" s="35">
        <v>151.54</v>
      </c>
      <c r="K208" s="35">
        <v>88.52</v>
      </c>
      <c r="L208" s="35">
        <v>118.95</v>
      </c>
      <c r="M208" s="35">
        <v>139.84</v>
      </c>
      <c r="N208" s="35">
        <v>174.15</v>
      </c>
      <c r="O208" s="356">
        <v>143.44999999999999</v>
      </c>
      <c r="P208" s="396">
        <v>0.28999999999999998</v>
      </c>
      <c r="Q208" s="35">
        <v>0.76</v>
      </c>
      <c r="R208" s="35">
        <v>0.5</v>
      </c>
      <c r="S208" s="35">
        <v>0.05</v>
      </c>
      <c r="T208" s="35">
        <v>0.12</v>
      </c>
      <c r="U208" s="35">
        <v>0.33</v>
      </c>
      <c r="V208" s="35">
        <v>1.45</v>
      </c>
      <c r="W208" s="35">
        <v>0.17</v>
      </c>
      <c r="X208" s="35">
        <v>-0.4</v>
      </c>
      <c r="Y208" s="35">
        <v>0.25</v>
      </c>
      <c r="Z208" s="35">
        <v>0.01</v>
      </c>
      <c r="AA208" s="35">
        <v>0.42</v>
      </c>
      <c r="AB208" s="35">
        <v>0.17</v>
      </c>
      <c r="AC208" s="396">
        <v>2.72</v>
      </c>
      <c r="AD208" s="35">
        <v>3.1</v>
      </c>
      <c r="AE208" s="35">
        <v>2.77</v>
      </c>
      <c r="AF208" s="35">
        <v>0.03</v>
      </c>
      <c r="AG208" s="59">
        <v>2.25</v>
      </c>
      <c r="AH208" s="35">
        <v>2.2599999999999998</v>
      </c>
      <c r="AI208" s="35">
        <v>2.88</v>
      </c>
      <c r="AJ208" s="35">
        <v>4.09</v>
      </c>
      <c r="AK208" s="35">
        <v>-1.02</v>
      </c>
      <c r="AL208" s="59">
        <v>1.27</v>
      </c>
      <c r="AM208" s="35">
        <v>4.9400000000000004</v>
      </c>
      <c r="AN208" s="35">
        <v>3.16</v>
      </c>
      <c r="AO208" s="257">
        <v>1.75</v>
      </c>
      <c r="AP208" s="396">
        <v>5.51</v>
      </c>
      <c r="AQ208" s="35">
        <v>5.19</v>
      </c>
      <c r="AR208" s="35">
        <v>4.28</v>
      </c>
      <c r="AS208" s="35">
        <v>0.18</v>
      </c>
      <c r="AT208" s="35">
        <v>7.28</v>
      </c>
      <c r="AU208" s="35">
        <v>3.03</v>
      </c>
      <c r="AV208" s="35">
        <v>5.77</v>
      </c>
      <c r="AW208" s="35">
        <v>5.15</v>
      </c>
      <c r="AX208" s="35">
        <v>-1.85</v>
      </c>
      <c r="AY208" s="35">
        <v>2</v>
      </c>
      <c r="AZ208" s="35">
        <v>7.92</v>
      </c>
      <c r="BA208" s="35">
        <v>6.79</v>
      </c>
      <c r="BB208" s="257">
        <v>3.11</v>
      </c>
      <c r="BC208" s="100"/>
      <c r="BD208" s="100"/>
      <c r="BE208" s="100"/>
      <c r="BF208" s="100"/>
      <c r="BG208" s="100"/>
      <c r="BH208" s="100"/>
      <c r="BI208" s="100"/>
      <c r="BJ208" s="100"/>
      <c r="BK208" s="100"/>
      <c r="BL208" s="100"/>
      <c r="BM208" s="100"/>
      <c r="BN208" s="100"/>
      <c r="BO208" s="100"/>
    </row>
    <row r="209" spans="1:67" ht="15" customHeight="1" x14ac:dyDescent="0.25">
      <c r="A209" s="421"/>
      <c r="B209" s="167" t="s">
        <v>58</v>
      </c>
      <c r="C209" s="305">
        <v>147.36000000000001</v>
      </c>
      <c r="D209" s="256">
        <v>188.83</v>
      </c>
      <c r="E209" s="35">
        <v>152.1</v>
      </c>
      <c r="F209" s="59">
        <v>107.02</v>
      </c>
      <c r="G209" s="35">
        <v>139.05000000000001</v>
      </c>
      <c r="H209" s="35">
        <v>142</v>
      </c>
      <c r="I209" s="35">
        <v>146.13</v>
      </c>
      <c r="J209" s="35">
        <v>152.37</v>
      </c>
      <c r="K209" s="35">
        <v>88.34</v>
      </c>
      <c r="L209" s="35">
        <v>119.21</v>
      </c>
      <c r="M209" s="35">
        <v>139.87</v>
      </c>
      <c r="N209" s="35">
        <v>175.46</v>
      </c>
      <c r="O209" s="257">
        <v>144.75</v>
      </c>
      <c r="P209" s="256">
        <v>0.78</v>
      </c>
      <c r="Q209" s="35">
        <v>1.45</v>
      </c>
      <c r="R209" s="35">
        <v>0.28999999999999998</v>
      </c>
      <c r="S209" s="35">
        <v>0.63</v>
      </c>
      <c r="T209" s="35">
        <v>0.91</v>
      </c>
      <c r="U209" s="35">
        <v>0.69</v>
      </c>
      <c r="V209" s="35">
        <v>0.3</v>
      </c>
      <c r="W209" s="35">
        <v>0.55000000000000004</v>
      </c>
      <c r="X209" s="35">
        <v>-0.2</v>
      </c>
      <c r="Y209" s="35">
        <v>0.22</v>
      </c>
      <c r="Z209" s="35">
        <v>0.03</v>
      </c>
      <c r="AA209" s="35">
        <v>0.75</v>
      </c>
      <c r="AB209" s="35">
        <v>0.9</v>
      </c>
      <c r="AC209" s="256">
        <v>3.53</v>
      </c>
      <c r="AD209" s="35">
        <v>4.5999999999999996</v>
      </c>
      <c r="AE209" s="35">
        <v>3.07</v>
      </c>
      <c r="AF209" s="35">
        <v>0.66</v>
      </c>
      <c r="AG209" s="35">
        <v>3.18</v>
      </c>
      <c r="AH209" s="35">
        <v>2.96</v>
      </c>
      <c r="AI209" s="35">
        <v>3.19</v>
      </c>
      <c r="AJ209" s="35">
        <v>4.66</v>
      </c>
      <c r="AK209" s="35">
        <v>-1.22</v>
      </c>
      <c r="AL209" s="35">
        <v>1.49</v>
      </c>
      <c r="AM209" s="35">
        <v>4.96</v>
      </c>
      <c r="AN209" s="35">
        <v>3.93</v>
      </c>
      <c r="AO209" s="257">
        <v>2.67</v>
      </c>
      <c r="AP209" s="256">
        <v>5.66</v>
      </c>
      <c r="AQ209" s="35">
        <v>5.49</v>
      </c>
      <c r="AR209" s="35">
        <v>4.62</v>
      </c>
      <c r="AS209" s="35">
        <v>0.82</v>
      </c>
      <c r="AT209" s="35">
        <v>6.81</v>
      </c>
      <c r="AU209" s="35">
        <v>3.28</v>
      </c>
      <c r="AV209" s="35">
        <v>5.71</v>
      </c>
      <c r="AW209" s="35">
        <v>5.65</v>
      </c>
      <c r="AX209" s="35">
        <v>-2.06</v>
      </c>
      <c r="AY209" s="35">
        <v>2.4900000000000002</v>
      </c>
      <c r="AZ209" s="35">
        <v>7.95</v>
      </c>
      <c r="BA209" s="35">
        <v>7.53</v>
      </c>
      <c r="BB209" s="257">
        <v>3.73</v>
      </c>
      <c r="BC209" s="100"/>
      <c r="BD209" s="100"/>
      <c r="BE209" s="100"/>
      <c r="BF209" s="100"/>
      <c r="BG209" s="100"/>
      <c r="BH209" s="100"/>
      <c r="BI209" s="100"/>
      <c r="BJ209" s="100"/>
      <c r="BK209" s="100"/>
      <c r="BL209" s="100"/>
      <c r="BM209" s="100"/>
      <c r="BN209" s="100"/>
      <c r="BO209" s="100"/>
    </row>
    <row r="210" spans="1:67" ht="15" customHeight="1" x14ac:dyDescent="0.25">
      <c r="A210" s="421"/>
      <c r="B210" s="167" t="s">
        <v>59</v>
      </c>
      <c r="C210" s="305">
        <v>147.77000000000001</v>
      </c>
      <c r="D210" s="256">
        <v>190.27</v>
      </c>
      <c r="E210" s="35">
        <v>152.61000000000001</v>
      </c>
      <c r="F210" s="59">
        <v>107.48</v>
      </c>
      <c r="G210" s="35">
        <v>139.84</v>
      </c>
      <c r="H210" s="35">
        <v>141.96</v>
      </c>
      <c r="I210" s="35">
        <v>146.65</v>
      </c>
      <c r="J210" s="35">
        <v>151.93</v>
      </c>
      <c r="K210" s="35">
        <v>88.14</v>
      </c>
      <c r="L210" s="35">
        <v>118.55</v>
      </c>
      <c r="M210" s="35">
        <v>139.87</v>
      </c>
      <c r="N210" s="35">
        <v>175.71</v>
      </c>
      <c r="O210" s="257">
        <v>145.13</v>
      </c>
      <c r="P210" s="256">
        <v>0.28000000000000003</v>
      </c>
      <c r="Q210" s="35">
        <v>0.76</v>
      </c>
      <c r="R210" s="35">
        <v>0.33</v>
      </c>
      <c r="S210" s="35">
        <v>0.43</v>
      </c>
      <c r="T210" s="35">
        <v>0.56999999999999995</v>
      </c>
      <c r="U210" s="35">
        <v>-0.03</v>
      </c>
      <c r="V210" s="35">
        <v>0.36</v>
      </c>
      <c r="W210" s="35">
        <v>-0.28999999999999998</v>
      </c>
      <c r="X210" s="35">
        <v>-0.23</v>
      </c>
      <c r="Y210" s="35">
        <v>-0.56000000000000005</v>
      </c>
      <c r="Z210" s="35">
        <v>0</v>
      </c>
      <c r="AA210" s="35">
        <v>0.14000000000000001</v>
      </c>
      <c r="AB210" s="35">
        <v>0.27</v>
      </c>
      <c r="AC210" s="256">
        <v>3.82</v>
      </c>
      <c r="AD210" s="35">
        <v>5.4</v>
      </c>
      <c r="AE210" s="35">
        <v>3.42</v>
      </c>
      <c r="AF210" s="35">
        <v>1.0900000000000001</v>
      </c>
      <c r="AG210" s="35">
        <v>3.77</v>
      </c>
      <c r="AH210" s="35">
        <v>2.94</v>
      </c>
      <c r="AI210" s="35">
        <v>3.55</v>
      </c>
      <c r="AJ210" s="35">
        <v>4.3600000000000003</v>
      </c>
      <c r="AK210" s="35">
        <v>-1.45</v>
      </c>
      <c r="AL210" s="35">
        <v>0.93</v>
      </c>
      <c r="AM210" s="35">
        <v>4.96</v>
      </c>
      <c r="AN210" s="35">
        <v>4.08</v>
      </c>
      <c r="AO210" s="257">
        <v>2.94</v>
      </c>
      <c r="AP210" s="256">
        <v>5.47</v>
      </c>
      <c r="AQ210" s="35">
        <v>5.31</v>
      </c>
      <c r="AR210" s="35">
        <v>5.37</v>
      </c>
      <c r="AS210" s="35">
        <v>1.02</v>
      </c>
      <c r="AT210" s="35">
        <v>6.77</v>
      </c>
      <c r="AU210" s="35">
        <v>3.16</v>
      </c>
      <c r="AV210" s="35">
        <v>5.77</v>
      </c>
      <c r="AW210" s="35">
        <v>5.5</v>
      </c>
      <c r="AX210" s="35">
        <v>-2.0299999999999998</v>
      </c>
      <c r="AY210" s="35">
        <v>1.98</v>
      </c>
      <c r="AZ210" s="35">
        <v>7.94</v>
      </c>
      <c r="BA210" s="35">
        <v>6.55</v>
      </c>
      <c r="BB210" s="257">
        <v>3.51</v>
      </c>
    </row>
    <row r="211" spans="1:67" ht="15" customHeight="1" x14ac:dyDescent="0.25">
      <c r="A211" s="421"/>
      <c r="B211" s="167" t="s">
        <v>60</v>
      </c>
      <c r="C211" s="305">
        <v>148.02000000000001</v>
      </c>
      <c r="D211" s="256">
        <v>190.34</v>
      </c>
      <c r="E211" s="35">
        <v>153.36000000000001</v>
      </c>
      <c r="F211" s="59">
        <v>107.42</v>
      </c>
      <c r="G211" s="35">
        <v>139.87</v>
      </c>
      <c r="H211" s="35">
        <v>142.19</v>
      </c>
      <c r="I211" s="35">
        <v>147.37</v>
      </c>
      <c r="J211" s="35">
        <v>152.41</v>
      </c>
      <c r="K211" s="35">
        <v>88.23</v>
      </c>
      <c r="L211" s="35">
        <v>118.58</v>
      </c>
      <c r="M211" s="35">
        <v>139.87</v>
      </c>
      <c r="N211" s="35">
        <v>176.78</v>
      </c>
      <c r="O211" s="257">
        <v>145.43</v>
      </c>
      <c r="P211" s="256">
        <v>0.17</v>
      </c>
      <c r="Q211" s="35">
        <v>0.04</v>
      </c>
      <c r="R211" s="35">
        <v>0.5</v>
      </c>
      <c r="S211" s="35">
        <v>-0.06</v>
      </c>
      <c r="T211" s="35">
        <v>0.02</v>
      </c>
      <c r="U211" s="35">
        <v>0.16</v>
      </c>
      <c r="V211" s="35">
        <v>0.49</v>
      </c>
      <c r="W211" s="35">
        <v>0.32</v>
      </c>
      <c r="X211" s="35">
        <v>0.1</v>
      </c>
      <c r="Y211" s="35">
        <v>0.03</v>
      </c>
      <c r="Z211" s="35">
        <v>0</v>
      </c>
      <c r="AA211" s="35">
        <v>0.61</v>
      </c>
      <c r="AB211" s="35">
        <v>0.2</v>
      </c>
      <c r="AC211" s="256">
        <v>3.99</v>
      </c>
      <c r="AD211" s="35">
        <v>5.44</v>
      </c>
      <c r="AE211" s="35">
        <v>3.93</v>
      </c>
      <c r="AF211" s="35">
        <v>1.03</v>
      </c>
      <c r="AG211" s="35">
        <v>3.79</v>
      </c>
      <c r="AH211" s="35">
        <v>3.1</v>
      </c>
      <c r="AI211" s="35">
        <v>4.0599999999999996</v>
      </c>
      <c r="AJ211" s="35">
        <v>4.6900000000000004</v>
      </c>
      <c r="AK211" s="35">
        <v>-1.35</v>
      </c>
      <c r="AL211" s="35">
        <v>0.95</v>
      </c>
      <c r="AM211" s="35">
        <v>4.96</v>
      </c>
      <c r="AN211" s="35">
        <v>4.72</v>
      </c>
      <c r="AO211" s="257">
        <v>3.15</v>
      </c>
      <c r="AP211" s="256">
        <v>5.2</v>
      </c>
      <c r="AQ211" s="35">
        <v>4.45</v>
      </c>
      <c r="AR211" s="35">
        <v>5.91</v>
      </c>
      <c r="AS211" s="35">
        <v>0.89</v>
      </c>
      <c r="AT211" s="35">
        <v>6.3</v>
      </c>
      <c r="AU211" s="35">
        <v>3.3</v>
      </c>
      <c r="AV211" s="35">
        <v>5.45</v>
      </c>
      <c r="AW211" s="35">
        <v>5.56</v>
      </c>
      <c r="AX211" s="35">
        <v>-2.27</v>
      </c>
      <c r="AY211" s="35">
        <v>1.43</v>
      </c>
      <c r="AZ211" s="35">
        <v>7.94</v>
      </c>
      <c r="BA211" s="35">
        <v>6.74</v>
      </c>
      <c r="BB211" s="257">
        <v>3.54</v>
      </c>
    </row>
    <row r="212" spans="1:67" ht="15.75" customHeight="1" x14ac:dyDescent="0.25">
      <c r="A212" s="421"/>
      <c r="B212" s="167" t="s">
        <v>61</v>
      </c>
      <c r="C212" s="305">
        <f>'Cuadro 1'!G283</f>
        <v>148.44999999999999</v>
      </c>
      <c r="D212" s="256">
        <v>191.85</v>
      </c>
      <c r="E212" s="35">
        <v>153.93</v>
      </c>
      <c r="F212" s="59">
        <v>106.86</v>
      </c>
      <c r="G212" s="35">
        <v>140.51</v>
      </c>
      <c r="H212" s="35">
        <v>142.34</v>
      </c>
      <c r="I212" s="35">
        <v>147.55000000000001</v>
      </c>
      <c r="J212" s="35">
        <v>152.41</v>
      </c>
      <c r="K212" s="35">
        <v>88.43</v>
      </c>
      <c r="L212" s="35">
        <v>118.72</v>
      </c>
      <c r="M212" s="35">
        <v>139.87</v>
      </c>
      <c r="N212" s="35">
        <v>177.11</v>
      </c>
      <c r="O212" s="257">
        <v>145.33000000000001</v>
      </c>
      <c r="P212" s="256">
        <f>'Cuadro 1'!H283</f>
        <v>0.28999999999999998</v>
      </c>
      <c r="Q212" s="35">
        <v>0.79</v>
      </c>
      <c r="R212" s="35">
        <v>0.37</v>
      </c>
      <c r="S212" s="35">
        <v>-0.52</v>
      </c>
      <c r="T212" s="35">
        <v>0.46</v>
      </c>
      <c r="U212" s="35">
        <v>0.11</v>
      </c>
      <c r="V212" s="35">
        <v>0.12</v>
      </c>
      <c r="W212" s="35">
        <v>0</v>
      </c>
      <c r="X212" s="35">
        <v>0.23</v>
      </c>
      <c r="Y212" s="35">
        <v>0.12</v>
      </c>
      <c r="Z212" s="35">
        <v>0</v>
      </c>
      <c r="AA212" s="35">
        <v>0.18</v>
      </c>
      <c r="AB212" s="35">
        <v>-0.06</v>
      </c>
      <c r="AC212" s="256">
        <f>'Cuadro 1'!I283</f>
        <v>4.3</v>
      </c>
      <c r="AD212" s="35">
        <v>6.28</v>
      </c>
      <c r="AE212" s="35">
        <v>4.32</v>
      </c>
      <c r="AF212" s="35">
        <v>0.51</v>
      </c>
      <c r="AG212" s="35">
        <v>4.26</v>
      </c>
      <c r="AH212" s="35">
        <v>3.21</v>
      </c>
      <c r="AI212" s="35">
        <v>4.1900000000000004</v>
      </c>
      <c r="AJ212" s="35">
        <v>4.68</v>
      </c>
      <c r="AK212" s="35">
        <v>-1.1200000000000001</v>
      </c>
      <c r="AL212" s="35">
        <v>1.07</v>
      </c>
      <c r="AM212" s="35">
        <v>4.96</v>
      </c>
      <c r="AN212" s="35">
        <v>4.91</v>
      </c>
      <c r="AO212" s="257">
        <v>3.08</v>
      </c>
      <c r="AP212" s="256">
        <f>'Cuadro 1'!J283</f>
        <v>5.27</v>
      </c>
      <c r="AQ212" s="35">
        <v>4.75</v>
      </c>
      <c r="AR212" s="35">
        <v>5.72</v>
      </c>
      <c r="AS212" s="35">
        <v>0.81</v>
      </c>
      <c r="AT212" s="35">
        <v>6.27</v>
      </c>
      <c r="AU212" s="35">
        <v>3.4</v>
      </c>
      <c r="AV212" s="35">
        <v>5.05</v>
      </c>
      <c r="AW212" s="35">
        <v>5.7</v>
      </c>
      <c r="AX212" s="35">
        <v>-1.94</v>
      </c>
      <c r="AY212" s="35">
        <v>1.56</v>
      </c>
      <c r="AZ212" s="35">
        <v>7.94</v>
      </c>
      <c r="BA212" s="35">
        <v>6.77</v>
      </c>
      <c r="BB212" s="257">
        <v>3.49</v>
      </c>
    </row>
    <row r="213" spans="1:67" ht="15" customHeight="1" x14ac:dyDescent="0.25">
      <c r="A213" s="421"/>
      <c r="B213" s="167" t="s">
        <v>62</v>
      </c>
      <c r="C213" s="305">
        <f>'Cuadro 1'!G284</f>
        <v>148.6</v>
      </c>
      <c r="D213" s="396">
        <v>192.23</v>
      </c>
      <c r="E213" s="59">
        <v>155.07</v>
      </c>
      <c r="F213" s="59">
        <v>106.87</v>
      </c>
      <c r="G213" s="59">
        <v>140.38</v>
      </c>
      <c r="H213" s="59">
        <v>142.30000000000001</v>
      </c>
      <c r="I213" s="59">
        <v>148.11000000000001</v>
      </c>
      <c r="J213" s="59">
        <v>152.28</v>
      </c>
      <c r="K213" s="59">
        <v>88.25</v>
      </c>
      <c r="L213" s="59">
        <v>118.01</v>
      </c>
      <c r="M213" s="59">
        <v>140.01</v>
      </c>
      <c r="N213" s="59">
        <v>178.47</v>
      </c>
      <c r="O213" s="210">
        <v>145.77000000000001</v>
      </c>
      <c r="P213" s="256">
        <f>'Cuadro 1'!H284</f>
        <v>0.1</v>
      </c>
      <c r="Q213" s="59">
        <v>0.2</v>
      </c>
      <c r="R213" s="59">
        <v>0.74</v>
      </c>
      <c r="S213" s="59">
        <v>0</v>
      </c>
      <c r="T213" s="59">
        <v>-0.09</v>
      </c>
      <c r="U213" s="59">
        <v>-0.03</v>
      </c>
      <c r="V213" s="59">
        <v>0.38</v>
      </c>
      <c r="W213" s="59">
        <v>-0.08</v>
      </c>
      <c r="X213" s="59">
        <v>-0.21</v>
      </c>
      <c r="Y213" s="59">
        <v>-0.6</v>
      </c>
      <c r="Z213" s="59">
        <v>0.1</v>
      </c>
      <c r="AA213" s="59">
        <v>0.77</v>
      </c>
      <c r="AB213" s="59">
        <v>0.3</v>
      </c>
      <c r="AC213" s="256">
        <f>'Cuadro 1'!I284</f>
        <v>4.4000000000000004</v>
      </c>
      <c r="AD213" s="59">
        <v>6.49</v>
      </c>
      <c r="AE213" s="59">
        <v>5.09</v>
      </c>
      <c r="AF213" s="59">
        <v>0.51</v>
      </c>
      <c r="AG213" s="59">
        <v>4.17</v>
      </c>
      <c r="AH213" s="59">
        <v>3.18</v>
      </c>
      <c r="AI213" s="59">
        <v>4.59</v>
      </c>
      <c r="AJ213" s="59">
        <v>4.5999999999999996</v>
      </c>
      <c r="AK213" s="59">
        <v>-1.33</v>
      </c>
      <c r="AL213" s="59">
        <v>0.47</v>
      </c>
      <c r="AM213" s="59">
        <v>5.07</v>
      </c>
      <c r="AN213" s="59">
        <v>5.72</v>
      </c>
      <c r="AO213" s="210">
        <v>3.39</v>
      </c>
      <c r="AP213" s="256">
        <f>'Cuadro 1'!J284</f>
        <v>5.35</v>
      </c>
      <c r="AQ213" s="59">
        <v>6.05</v>
      </c>
      <c r="AR213" s="59">
        <v>6.46</v>
      </c>
      <c r="AS213" s="59">
        <v>0.91</v>
      </c>
      <c r="AT213" s="59">
        <v>5.59</v>
      </c>
      <c r="AU213" s="59">
        <v>3.48</v>
      </c>
      <c r="AV213" s="59">
        <v>5.28</v>
      </c>
      <c r="AW213" s="59">
        <v>5.54</v>
      </c>
      <c r="AX213" s="59">
        <v>-1.52</v>
      </c>
      <c r="AY213" s="59">
        <v>0.99</v>
      </c>
      <c r="AZ213" s="59">
        <v>8.06</v>
      </c>
      <c r="BA213" s="59">
        <v>7.34</v>
      </c>
      <c r="BB213" s="210">
        <v>3.73</v>
      </c>
    </row>
    <row r="214" spans="1:67" x14ac:dyDescent="0.25">
      <c r="A214" s="422"/>
      <c r="B214" s="47" t="s">
        <v>63</v>
      </c>
      <c r="C214" s="307">
        <f>'Cuadro 1'!G285</f>
        <v>149.18</v>
      </c>
      <c r="D214" s="400">
        <v>192.75</v>
      </c>
      <c r="E214" s="40">
        <v>157.63</v>
      </c>
      <c r="F214" s="40">
        <v>107.23</v>
      </c>
      <c r="G214" s="40">
        <v>140.78</v>
      </c>
      <c r="H214" s="40">
        <v>142.52000000000001</v>
      </c>
      <c r="I214" s="40">
        <v>149.33000000000001</v>
      </c>
      <c r="J214" s="40">
        <v>152.5</v>
      </c>
      <c r="K214" s="40">
        <v>89.55</v>
      </c>
      <c r="L214" s="40">
        <v>117.75</v>
      </c>
      <c r="M214" s="40">
        <v>142.81</v>
      </c>
      <c r="N214" s="40">
        <v>178.66</v>
      </c>
      <c r="O214" s="145">
        <v>146.49</v>
      </c>
      <c r="P214" s="41">
        <f>'Cuadro 1'!H285</f>
        <v>0.39</v>
      </c>
      <c r="Q214" s="40">
        <v>0.27</v>
      </c>
      <c r="R214" s="40">
        <v>1.65</v>
      </c>
      <c r="S214" s="40">
        <v>0.34</v>
      </c>
      <c r="T214" s="40">
        <v>0.28000000000000003</v>
      </c>
      <c r="U214" s="40">
        <v>0.16</v>
      </c>
      <c r="V214" s="40">
        <v>0.82</v>
      </c>
      <c r="W214" s="40">
        <v>0.14000000000000001</v>
      </c>
      <c r="X214" s="40">
        <v>1.48</v>
      </c>
      <c r="Y214" s="40">
        <v>-0.22</v>
      </c>
      <c r="Z214" s="40">
        <v>2</v>
      </c>
      <c r="AA214" s="40">
        <v>0.11</v>
      </c>
      <c r="AB214" s="40">
        <v>0.49</v>
      </c>
      <c r="AC214" s="41">
        <f>'Cuadro 1'!I285</f>
        <v>4.8099999999999996</v>
      </c>
      <c r="AD214" s="40">
        <v>6.78</v>
      </c>
      <c r="AE214" s="40">
        <v>6.82</v>
      </c>
      <c r="AF214" s="40">
        <v>0.86</v>
      </c>
      <c r="AG214" s="40">
        <v>4.46</v>
      </c>
      <c r="AH214" s="40">
        <v>3.34</v>
      </c>
      <c r="AI214" s="40">
        <v>5.44</v>
      </c>
      <c r="AJ214" s="40">
        <v>4.75</v>
      </c>
      <c r="AK214" s="40">
        <v>0.13</v>
      </c>
      <c r="AL214" s="40">
        <v>0.25</v>
      </c>
      <c r="AM214" s="40">
        <v>7.17</v>
      </c>
      <c r="AN214" s="40">
        <v>5.83</v>
      </c>
      <c r="AO214" s="145">
        <v>3.9</v>
      </c>
      <c r="AP214" s="41">
        <f>'Cuadro 1'!J285</f>
        <v>5.42</v>
      </c>
      <c r="AQ214" s="40">
        <v>6.31</v>
      </c>
      <c r="AR214" s="40">
        <v>8.52</v>
      </c>
      <c r="AS214" s="40">
        <v>1.1000000000000001</v>
      </c>
      <c r="AT214" s="40">
        <v>5.62</v>
      </c>
      <c r="AU214" s="40">
        <v>3.62</v>
      </c>
      <c r="AV214" s="40">
        <v>5.85</v>
      </c>
      <c r="AW214" s="40">
        <v>5.3</v>
      </c>
      <c r="AX214" s="40">
        <v>-0.31</v>
      </c>
      <c r="AY214" s="40">
        <v>1.51</v>
      </c>
      <c r="AZ214" s="40">
        <v>7.2</v>
      </c>
      <c r="BA214" s="40">
        <v>7.04</v>
      </c>
      <c r="BB214" s="145">
        <v>4.3099999999999996</v>
      </c>
    </row>
    <row r="215" spans="1:67" x14ac:dyDescent="0.25">
      <c r="D215" s="59"/>
      <c r="E215" s="59"/>
      <c r="F215" s="59"/>
      <c r="G215" s="59"/>
      <c r="H215" s="59"/>
      <c r="I215" s="59"/>
      <c r="J215" s="59"/>
      <c r="K215" s="59"/>
      <c r="L215" s="59"/>
      <c r="M215" s="59"/>
      <c r="N215" s="59"/>
      <c r="O215" s="59"/>
    </row>
    <row r="218" spans="1:67" x14ac:dyDescent="0.25">
      <c r="A218" s="32" t="s">
        <v>67</v>
      </c>
    </row>
    <row r="219" spans="1:67" x14ac:dyDescent="0.25">
      <c r="A219" s="32" t="s">
        <v>237</v>
      </c>
    </row>
    <row r="220" spans="1:67" x14ac:dyDescent="0.25">
      <c r="A220" s="169" t="s">
        <v>192</v>
      </c>
    </row>
  </sheetData>
  <mergeCells count="31">
    <mergeCell ref="A194:A205"/>
    <mergeCell ref="A182:A193"/>
    <mergeCell ref="A170:A181"/>
    <mergeCell ref="A158:A169"/>
    <mergeCell ref="A26:A37"/>
    <mergeCell ref="A38:A49"/>
    <mergeCell ref="A50:A61"/>
    <mergeCell ref="A62:A73"/>
    <mergeCell ref="A146:A157"/>
    <mergeCell ref="A74:A85"/>
    <mergeCell ref="A98:A109"/>
    <mergeCell ref="A110:A121"/>
    <mergeCell ref="A122:A132"/>
    <mergeCell ref="A134:A144"/>
    <mergeCell ref="A86:A97"/>
    <mergeCell ref="A206:A214"/>
    <mergeCell ref="A14:A25"/>
    <mergeCell ref="A2:BB2"/>
    <mergeCell ref="A3:BB3"/>
    <mergeCell ref="A4:BB4"/>
    <mergeCell ref="A5:BB5"/>
    <mergeCell ref="A7:BB7"/>
    <mergeCell ref="A8:BB8"/>
    <mergeCell ref="A9:BB9"/>
    <mergeCell ref="D11:O11"/>
    <mergeCell ref="P11:AB11"/>
    <mergeCell ref="AC11:AO11"/>
    <mergeCell ref="AP11:BB11"/>
    <mergeCell ref="A11:A12"/>
    <mergeCell ref="B11:B12"/>
    <mergeCell ref="C11:C12"/>
  </mergeCells>
  <phoneticPr fontId="62"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227"/>
  <sheetViews>
    <sheetView showGridLines="0" zoomScale="110" zoomScaleNormal="110" zoomScalePageLayoutView="80" workbookViewId="0">
      <pane xSplit="2" ySplit="12" topLeftCell="AC204" activePane="bottomRight" state="frozen"/>
      <selection pane="topRight" activeCell="C1" sqref="C1"/>
      <selection pane="bottomLeft" activeCell="A13" sqref="A13"/>
      <selection pane="bottomRight" activeCell="AS215" sqref="AS215"/>
    </sheetView>
  </sheetViews>
  <sheetFormatPr baseColWidth="10" defaultColWidth="10.85546875" defaultRowHeight="12.75" x14ac:dyDescent="0.25"/>
  <cols>
    <col min="1" max="1" width="14.42578125" style="32" customWidth="1"/>
    <col min="2" max="2" width="11.42578125" style="32" customWidth="1"/>
    <col min="3" max="3" width="8.85546875" style="32" customWidth="1"/>
    <col min="4" max="4" width="13.42578125" style="32" customWidth="1"/>
    <col min="5" max="5" width="13.140625" style="32" customWidth="1"/>
    <col min="6" max="6" width="10.7109375" style="32" customWidth="1"/>
    <col min="7" max="7" width="13.42578125" style="32" customWidth="1"/>
    <col min="8" max="14" width="10.7109375" style="32" customWidth="1"/>
    <col min="15" max="15" width="9.42578125" style="32" customWidth="1"/>
    <col min="16" max="16" width="10.7109375" style="32" customWidth="1"/>
    <col min="17" max="17" width="8.28515625" style="32" customWidth="1"/>
    <col min="18" max="28" width="10.7109375" style="32" customWidth="1"/>
    <col min="29" max="29" width="8.85546875" style="32" customWidth="1"/>
    <col min="30" max="30" width="9" style="32" customWidth="1"/>
    <col min="31" max="31" width="9.140625" style="32" customWidth="1"/>
    <col min="32" max="32" width="9.7109375" style="32" customWidth="1"/>
    <col min="33" max="35" width="12.85546875" style="32" customWidth="1"/>
    <col min="36" max="41" width="10.85546875" style="32"/>
    <col min="42" max="42" width="11.28515625" style="32" customWidth="1"/>
    <col min="43" max="43" width="8.140625" style="32" customWidth="1"/>
    <col min="44" max="44" width="11" style="32" customWidth="1"/>
    <col min="45" max="45" width="8.7109375" style="32" customWidth="1"/>
    <col min="46" max="46" width="11.28515625" style="32" customWidth="1"/>
    <col min="47" max="47" width="12.42578125" style="32" customWidth="1"/>
    <col min="48" max="49" width="10.42578125" style="32" customWidth="1"/>
    <col min="50" max="50" width="11" style="32" customWidth="1"/>
    <col min="51" max="56" width="12.42578125" style="32" customWidth="1"/>
    <col min="57" max="57" width="9.42578125" style="32" customWidth="1"/>
    <col min="58" max="58" width="9.7109375" style="32" customWidth="1"/>
    <col min="59" max="16384" width="10.85546875" style="32"/>
  </cols>
  <sheetData>
    <row r="1" spans="1:58" ht="9" customHeight="1" x14ac:dyDescent="0.25">
      <c r="A1" s="30"/>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row>
    <row r="2" spans="1:58" s="48" customFormat="1" ht="15" x14ac:dyDescent="0.25">
      <c r="A2" s="498" t="s">
        <v>46</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c r="BA2" s="427"/>
      <c r="BB2" s="427"/>
      <c r="BC2" s="427"/>
      <c r="BD2" s="427"/>
      <c r="BE2" s="427"/>
      <c r="BF2" s="427"/>
    </row>
    <row r="3" spans="1:58" s="48" customFormat="1" ht="15" x14ac:dyDescent="0.25">
      <c r="A3" s="498" t="s">
        <v>47</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7"/>
      <c r="BC3" s="427"/>
      <c r="BD3" s="427"/>
      <c r="BE3" s="427"/>
      <c r="BF3" s="427"/>
    </row>
    <row r="4" spans="1:58" s="48" customFormat="1" ht="15" x14ac:dyDescent="0.25">
      <c r="A4" s="498" t="s">
        <v>15</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27"/>
      <c r="BC4" s="427"/>
      <c r="BD4" s="427"/>
      <c r="BE4" s="427"/>
      <c r="BF4" s="427"/>
    </row>
    <row r="5" spans="1:58" s="48" customFormat="1" ht="18" customHeight="1" x14ac:dyDescent="0.25">
      <c r="A5" s="498" t="s">
        <v>48</v>
      </c>
      <c r="B5" s="427"/>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c r="AP5" s="427"/>
      <c r="AQ5" s="427"/>
      <c r="AR5" s="427"/>
      <c r="AS5" s="427"/>
      <c r="AT5" s="427"/>
      <c r="AU5" s="427"/>
      <c r="AV5" s="427"/>
      <c r="AW5" s="427"/>
      <c r="AX5" s="427"/>
      <c r="AY5" s="427"/>
      <c r="AZ5" s="427"/>
      <c r="BA5" s="427"/>
      <c r="BB5" s="427"/>
      <c r="BC5" s="427"/>
      <c r="BD5" s="427"/>
      <c r="BE5" s="427"/>
      <c r="BF5" s="427"/>
    </row>
    <row r="6" spans="1:58" s="48" customFormat="1" ht="6" customHeight="1" x14ac:dyDescent="0.25">
      <c r="A6" s="94"/>
    </row>
    <row r="7" spans="1:58" s="48" customFormat="1" ht="12" customHeight="1" x14ac:dyDescent="0.25">
      <c r="A7" s="500" t="s">
        <v>128</v>
      </c>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0"/>
      <c r="AZ7" s="430"/>
      <c r="BA7" s="430"/>
      <c r="BB7" s="430"/>
      <c r="BC7" s="430"/>
      <c r="BD7" s="430"/>
      <c r="BE7" s="430"/>
      <c r="BF7" s="430"/>
    </row>
    <row r="8" spans="1:58" s="48" customFormat="1" ht="15.75" customHeight="1" x14ac:dyDescent="0.25">
      <c r="A8" s="500" t="s">
        <v>238</v>
      </c>
      <c r="B8" s="430"/>
      <c r="C8" s="430"/>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c r="AM8" s="430"/>
      <c r="AN8" s="430"/>
      <c r="AO8" s="430"/>
      <c r="AP8" s="430"/>
      <c r="AQ8" s="430"/>
      <c r="AR8" s="430"/>
      <c r="AS8" s="430"/>
      <c r="AT8" s="430"/>
      <c r="AU8" s="430"/>
      <c r="AV8" s="430"/>
      <c r="AW8" s="430"/>
      <c r="AX8" s="430"/>
      <c r="AY8" s="430"/>
      <c r="AZ8" s="430"/>
      <c r="BA8" s="430"/>
      <c r="BB8" s="430"/>
      <c r="BC8" s="430"/>
      <c r="BD8" s="430"/>
      <c r="BE8" s="430"/>
      <c r="BF8" s="430"/>
    </row>
    <row r="9" spans="1:58" s="48" customFormat="1" ht="6" hidden="1" customHeight="1" x14ac:dyDescent="0.25">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row>
    <row r="10" spans="1:58" s="48" customFormat="1" ht="15.75" thickBot="1" x14ac:dyDescent="0.3">
      <c r="A10" s="430" t="str">
        <f>'Cuadro 3'!A9:BB9</f>
        <v>2009 - junio 2025</v>
      </c>
      <c r="B10" s="430"/>
      <c r="C10" s="430"/>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c r="AK10" s="430"/>
      <c r="AL10" s="430"/>
      <c r="AM10" s="430"/>
      <c r="AN10" s="430"/>
      <c r="AO10" s="430"/>
      <c r="AP10" s="430"/>
      <c r="AQ10" s="430"/>
      <c r="AR10" s="430"/>
      <c r="AS10" s="430"/>
      <c r="AT10" s="430"/>
      <c r="AU10" s="430"/>
      <c r="AV10" s="430"/>
      <c r="AW10" s="430"/>
      <c r="AX10" s="430"/>
      <c r="AY10" s="430"/>
      <c r="AZ10" s="430"/>
      <c r="BA10" s="430"/>
      <c r="BB10" s="430"/>
      <c r="BC10" s="430"/>
      <c r="BD10" s="430"/>
      <c r="BE10" s="430"/>
      <c r="BF10" s="430"/>
    </row>
    <row r="11" spans="1:58" s="48" customFormat="1" ht="17.25" customHeight="1" thickBot="1" x14ac:dyDescent="0.3">
      <c r="A11" s="520" t="s">
        <v>49</v>
      </c>
      <c r="B11" s="486" t="s">
        <v>77</v>
      </c>
      <c r="C11" s="494" t="s">
        <v>153</v>
      </c>
      <c r="D11" s="525" t="s">
        <v>74</v>
      </c>
      <c r="E11" s="526"/>
      <c r="F11" s="526"/>
      <c r="G11" s="526"/>
      <c r="H11" s="526"/>
      <c r="I11" s="526"/>
      <c r="J11" s="526"/>
      <c r="K11" s="526"/>
      <c r="L11" s="526"/>
      <c r="M11" s="526"/>
      <c r="N11" s="526"/>
      <c r="O11" s="526"/>
      <c r="P11" s="527"/>
      <c r="Q11" s="528" t="s">
        <v>90</v>
      </c>
      <c r="R11" s="529"/>
      <c r="S11" s="529"/>
      <c r="T11" s="529"/>
      <c r="U11" s="529"/>
      <c r="V11" s="529"/>
      <c r="W11" s="529"/>
      <c r="X11" s="529"/>
      <c r="Y11" s="529"/>
      <c r="Z11" s="529"/>
      <c r="AA11" s="529"/>
      <c r="AB11" s="529"/>
      <c r="AC11" s="529"/>
      <c r="AD11" s="530"/>
      <c r="AE11" s="529" t="s">
        <v>69</v>
      </c>
      <c r="AF11" s="529"/>
      <c r="AG11" s="529"/>
      <c r="AH11" s="529"/>
      <c r="AI11" s="529"/>
      <c r="AJ11" s="529"/>
      <c r="AK11" s="529"/>
      <c r="AL11" s="529"/>
      <c r="AM11" s="529"/>
      <c r="AN11" s="529"/>
      <c r="AO11" s="529"/>
      <c r="AP11" s="529"/>
      <c r="AQ11" s="529"/>
      <c r="AR11" s="529"/>
      <c r="AS11" s="525" t="s">
        <v>70</v>
      </c>
      <c r="AT11" s="526"/>
      <c r="AU11" s="526"/>
      <c r="AV11" s="526"/>
      <c r="AW11" s="526"/>
      <c r="AX11" s="526"/>
      <c r="AY11" s="526"/>
      <c r="AZ11" s="526"/>
      <c r="BA11" s="526"/>
      <c r="BB11" s="526"/>
      <c r="BC11" s="526"/>
      <c r="BD11" s="526"/>
      <c r="BE11" s="526"/>
      <c r="BF11" s="527"/>
    </row>
    <row r="12" spans="1:58" s="48" customFormat="1" ht="120" customHeight="1" x14ac:dyDescent="0.25">
      <c r="A12" s="520"/>
      <c r="B12" s="486"/>
      <c r="C12" s="524"/>
      <c r="D12" s="248" t="s">
        <v>129</v>
      </c>
      <c r="E12" s="194" t="s">
        <v>130</v>
      </c>
      <c r="F12" s="194" t="s">
        <v>131</v>
      </c>
      <c r="G12" s="194" t="s">
        <v>132</v>
      </c>
      <c r="H12" s="194" t="s">
        <v>133</v>
      </c>
      <c r="I12" s="194" t="s">
        <v>134</v>
      </c>
      <c r="J12" s="194" t="s">
        <v>197</v>
      </c>
      <c r="K12" s="194" t="s">
        <v>135</v>
      </c>
      <c r="L12" s="194" t="s">
        <v>136</v>
      </c>
      <c r="M12" s="194" t="s">
        <v>137</v>
      </c>
      <c r="N12" s="194" t="s">
        <v>138</v>
      </c>
      <c r="O12" s="195" t="s">
        <v>139</v>
      </c>
      <c r="P12" s="196" t="s">
        <v>140</v>
      </c>
      <c r="Q12" s="192" t="s">
        <v>74</v>
      </c>
      <c r="R12" s="177" t="s">
        <v>129</v>
      </c>
      <c r="S12" s="177" t="s">
        <v>130</v>
      </c>
      <c r="T12" s="177" t="s">
        <v>131</v>
      </c>
      <c r="U12" s="177" t="s">
        <v>132</v>
      </c>
      <c r="V12" s="177" t="s">
        <v>133</v>
      </c>
      <c r="W12" s="177" t="s">
        <v>134</v>
      </c>
      <c r="X12" s="177" t="s">
        <v>197</v>
      </c>
      <c r="Y12" s="177" t="s">
        <v>135</v>
      </c>
      <c r="Z12" s="177" t="s">
        <v>136</v>
      </c>
      <c r="AA12" s="177" t="s">
        <v>137</v>
      </c>
      <c r="AB12" s="177" t="s">
        <v>138</v>
      </c>
      <c r="AC12" s="177" t="s">
        <v>139</v>
      </c>
      <c r="AD12" s="178" t="s">
        <v>140</v>
      </c>
      <c r="AE12" s="334" t="s">
        <v>74</v>
      </c>
      <c r="AF12" s="177" t="s">
        <v>129</v>
      </c>
      <c r="AG12" s="177" t="s">
        <v>130</v>
      </c>
      <c r="AH12" s="177" t="s">
        <v>131</v>
      </c>
      <c r="AI12" s="177" t="s">
        <v>132</v>
      </c>
      <c r="AJ12" s="177" t="s">
        <v>133</v>
      </c>
      <c r="AK12" s="177" t="s">
        <v>134</v>
      </c>
      <c r="AL12" s="177" t="s">
        <v>197</v>
      </c>
      <c r="AM12" s="177" t="s">
        <v>135</v>
      </c>
      <c r="AN12" s="177" t="s">
        <v>136</v>
      </c>
      <c r="AO12" s="177" t="s">
        <v>137</v>
      </c>
      <c r="AP12" s="177" t="s">
        <v>138</v>
      </c>
      <c r="AQ12" s="177" t="s">
        <v>139</v>
      </c>
      <c r="AR12" s="333" t="s">
        <v>140</v>
      </c>
      <c r="AS12" s="175" t="s">
        <v>74</v>
      </c>
      <c r="AT12" s="174" t="s">
        <v>129</v>
      </c>
      <c r="AU12" s="174" t="s">
        <v>130</v>
      </c>
      <c r="AV12" s="174" t="s">
        <v>131</v>
      </c>
      <c r="AW12" s="174" t="s">
        <v>132</v>
      </c>
      <c r="AX12" s="174" t="s">
        <v>133</v>
      </c>
      <c r="AY12" s="174" t="s">
        <v>134</v>
      </c>
      <c r="AZ12" s="174" t="s">
        <v>197</v>
      </c>
      <c r="BA12" s="174" t="s">
        <v>135</v>
      </c>
      <c r="BB12" s="174" t="s">
        <v>136</v>
      </c>
      <c r="BC12" s="174" t="s">
        <v>137</v>
      </c>
      <c r="BD12" s="174" t="s">
        <v>138</v>
      </c>
      <c r="BE12" s="176" t="s">
        <v>139</v>
      </c>
      <c r="BF12" s="193" t="s">
        <v>140</v>
      </c>
    </row>
    <row r="13" spans="1:58" s="48" customFormat="1" ht="15" x14ac:dyDescent="0.25">
      <c r="A13" s="136"/>
      <c r="B13" s="296" t="s">
        <v>66</v>
      </c>
      <c r="C13" s="295">
        <f>IF($B13="Diciembre",C25/(1+AE25/100),
IF($B13="Enero",C11*(1+AE13/100),
IF($B13="Febrero",C10*(1+AE13/100),
IF($B13="Marzo",C8*(1+AE13/100),
IF($B13="Abril",C7*(1+AE13/100),
IF($B13="Mayo",C6*(1+AE13/100),
IF($B13="Junio",C5*(1+AE13/100),
IF($B13="Julio",C4*(1+AE13/100),
IF($B13="Agosto",C3*(1+AE13/100),
IF($B13="Septiembre",C2*(1+AE13/100),
IF($B13="Octubre",C1*(1+AE13/100),
IF($B13="Noviembre",#REF!*(1+AE13/100),"Error"))))))))))))</f>
        <v>67.592806563315094</v>
      </c>
      <c r="D13" s="280"/>
      <c r="E13" s="281"/>
      <c r="F13" s="281"/>
      <c r="G13" s="281"/>
      <c r="H13" s="281"/>
      <c r="I13" s="281"/>
      <c r="J13" s="281"/>
      <c r="K13" s="281"/>
      <c r="L13" s="281"/>
      <c r="M13" s="281"/>
      <c r="N13" s="281"/>
      <c r="O13" s="281"/>
      <c r="P13" s="282"/>
      <c r="Q13" s="289"/>
      <c r="R13" s="290"/>
      <c r="S13" s="290"/>
      <c r="T13" s="290"/>
      <c r="U13" s="290"/>
      <c r="V13" s="290"/>
      <c r="W13" s="290"/>
      <c r="X13" s="290"/>
      <c r="Y13" s="290"/>
      <c r="Z13" s="290"/>
      <c r="AA13" s="290"/>
      <c r="AB13" s="290"/>
      <c r="AC13" s="290"/>
      <c r="AD13" s="291"/>
      <c r="AE13" s="278"/>
      <c r="AF13" s="278"/>
      <c r="AG13" s="278"/>
      <c r="AH13" s="278"/>
      <c r="AI13" s="278"/>
      <c r="AJ13" s="278"/>
      <c r="AK13" s="278"/>
      <c r="AL13" s="278"/>
      <c r="AM13" s="278"/>
      <c r="AN13" s="278"/>
      <c r="AO13" s="278"/>
      <c r="AP13" s="278"/>
      <c r="AQ13" s="278"/>
      <c r="AR13" s="278"/>
      <c r="AS13" s="280"/>
      <c r="AT13" s="281"/>
      <c r="AU13" s="281"/>
      <c r="AV13" s="281"/>
      <c r="AW13" s="281"/>
      <c r="AX13" s="281"/>
      <c r="AY13" s="281"/>
      <c r="AZ13" s="281"/>
      <c r="BA13" s="281"/>
      <c r="BB13" s="281"/>
      <c r="BC13" s="281"/>
      <c r="BD13" s="281"/>
      <c r="BE13" s="281"/>
      <c r="BF13" s="282"/>
    </row>
    <row r="14" spans="1:58" x14ac:dyDescent="0.25">
      <c r="A14" s="536">
        <v>2009</v>
      </c>
      <c r="B14" s="236" t="s">
        <v>55</v>
      </c>
      <c r="C14" s="84">
        <f>IF($B14="Diciembre",C26/(1+AE26/100),
IF($B14="Enero",C13*(1+AE14/100),
IF($B14="Febrero",C12*(1+AE14/100),
IF($B14="Marzo",C11*(1+AE14/100),
IF($B14="Abril",C10*(1+AE14/100),
IF($B14="Mayo",C8*(1+AE14/100),
IF($B14="Junio",C7*(1+AE14/100),
IF($B14="Julio",C6*(1+AE14/100),
IF($B14="Agosto",C5*(1+AE14/100),
IF($B14="Septiembre",C4*(1+AE14/100),
IF($B14="Octubre",C3*(1+AE14/100),
IF($B14="Noviembre",C2*(1+AE14/100),"Error"))))))))))))</f>
        <v>67.846043799067417</v>
      </c>
      <c r="D14" s="292">
        <v>66.67</v>
      </c>
      <c r="E14" s="229">
        <v>69.88</v>
      </c>
      <c r="F14" s="229">
        <v>70.34</v>
      </c>
      <c r="G14" s="229"/>
      <c r="H14" s="229">
        <v>53.73</v>
      </c>
      <c r="I14" s="229">
        <v>66.12</v>
      </c>
      <c r="J14" s="228">
        <v>73.92</v>
      </c>
      <c r="K14" s="229">
        <v>81.239999999999995</v>
      </c>
      <c r="L14" s="229">
        <v>78.28</v>
      </c>
      <c r="M14" s="229">
        <v>69.959999999999994</v>
      </c>
      <c r="N14" s="229">
        <v>81.92</v>
      </c>
      <c r="O14" s="229">
        <v>87.28</v>
      </c>
      <c r="P14" s="224">
        <v>85.24</v>
      </c>
      <c r="Q14" s="116">
        <f>+R14*0.827242524916944+X14*0.172757475083056</f>
        <v>0.37465116279069743</v>
      </c>
      <c r="R14" s="105">
        <v>0.28999999999999998</v>
      </c>
      <c r="S14" s="84">
        <v>0.38</v>
      </c>
      <c r="T14" s="84">
        <v>0.33</v>
      </c>
      <c r="U14" s="84"/>
      <c r="V14" s="84">
        <v>0.09</v>
      </c>
      <c r="W14" s="84">
        <v>0.16</v>
      </c>
      <c r="X14" s="105">
        <v>0.78</v>
      </c>
      <c r="Y14" s="84">
        <v>0.2</v>
      </c>
      <c r="Z14" s="84">
        <v>0.35</v>
      </c>
      <c r="AA14" s="84">
        <v>1.1000000000000001</v>
      </c>
      <c r="AB14" s="84">
        <v>-0.3</v>
      </c>
      <c r="AC14" s="84">
        <v>0.24</v>
      </c>
      <c r="AD14" s="117">
        <v>-0.33</v>
      </c>
      <c r="AE14" s="229">
        <f>+AF14*0.827242524916944+AL14*0.172757475083056</f>
        <v>0.37465116279069743</v>
      </c>
      <c r="AF14" s="228">
        <v>0.28999999999999998</v>
      </c>
      <c r="AG14" s="229">
        <v>0.38</v>
      </c>
      <c r="AH14" s="229">
        <v>0.33</v>
      </c>
      <c r="AI14" s="229"/>
      <c r="AJ14" s="229">
        <v>0.09</v>
      </c>
      <c r="AK14" s="229">
        <v>0.16</v>
      </c>
      <c r="AL14" s="228">
        <v>0.78</v>
      </c>
      <c r="AM14" s="229">
        <v>0.2</v>
      </c>
      <c r="AN14" s="229">
        <v>0.35</v>
      </c>
      <c r="AO14" s="229">
        <v>1.1000000000000001</v>
      </c>
      <c r="AP14" s="229">
        <v>-0.3</v>
      </c>
      <c r="AQ14" s="229">
        <v>0.24</v>
      </c>
      <c r="AR14" s="229">
        <v>-0.33</v>
      </c>
      <c r="AS14" s="220"/>
      <c r="AT14" s="228"/>
      <c r="AU14" s="229"/>
      <c r="AV14" s="229"/>
      <c r="AW14" s="229"/>
      <c r="AX14" s="229"/>
      <c r="AY14" s="229"/>
      <c r="AZ14" s="228"/>
      <c r="BA14" s="229"/>
      <c r="BB14" s="229"/>
      <c r="BC14" s="229"/>
      <c r="BD14" s="229"/>
      <c r="BE14" s="229"/>
      <c r="BF14" s="224"/>
    </row>
    <row r="15" spans="1:58" x14ac:dyDescent="0.25">
      <c r="A15" s="483"/>
      <c r="B15" s="53" t="s">
        <v>56</v>
      </c>
      <c r="C15" s="84">
        <f>IF($B15="Diciembre",C27/(1+AE27/100),
IF($B15="Enero",C14*(1+AE15/100),
IF($B15="Febrero",C13*(1+AE15/100),
IF($B15="Marzo",C12*(1+AE15/100),
IF($B15="Abril",C11*(1+AE15/100),
IF($B15="Mayo",C10*(1+AE15/100),
IF($B15="Junio",C8*(1+AE15/100),
IF($B15="Julio",C7*(1+AE15/100),
IF($B15="Agosto",C6*(1+AE15/100),
IF($B15="Septiembre",C5*(1+AE15/100),
IF($B15="Octubre",C4*(1+AE15/100),
IF($B15="Noviembre",C3*(1+AE15/100),"Error"))))))))))))</f>
        <v>68.297994903683133</v>
      </c>
      <c r="D15" s="165">
        <v>67.11</v>
      </c>
      <c r="E15" s="84">
        <v>70.25</v>
      </c>
      <c r="F15" s="84">
        <v>70.69</v>
      </c>
      <c r="G15" s="84"/>
      <c r="H15" s="84">
        <v>54.55</v>
      </c>
      <c r="I15" s="84">
        <v>66.430000000000007</v>
      </c>
      <c r="J15" s="105">
        <v>74.44</v>
      </c>
      <c r="K15" s="84">
        <v>81.78</v>
      </c>
      <c r="L15" s="84">
        <v>78.88</v>
      </c>
      <c r="M15" s="84">
        <v>70.53</v>
      </c>
      <c r="N15" s="84">
        <v>82.84</v>
      </c>
      <c r="O15" s="84">
        <v>87.37</v>
      </c>
      <c r="P15" s="117">
        <v>85.55</v>
      </c>
      <c r="Q15" s="116">
        <f t="shared" ref="Q15:Q78" si="0">+R15*0.827242524916944+X15*0.172757475083056</f>
        <v>0.66863787375415296</v>
      </c>
      <c r="R15" s="105">
        <v>0.66</v>
      </c>
      <c r="S15" s="84">
        <v>0.54</v>
      </c>
      <c r="T15" s="84">
        <v>0.49</v>
      </c>
      <c r="U15" s="84"/>
      <c r="V15" s="84">
        <v>1.53</v>
      </c>
      <c r="W15" s="84">
        <v>0.46</v>
      </c>
      <c r="X15" s="105">
        <v>0.71</v>
      </c>
      <c r="Y15" s="84">
        <v>0.66</v>
      </c>
      <c r="Z15" s="84">
        <v>0.76</v>
      </c>
      <c r="AA15" s="84">
        <v>0.82</v>
      </c>
      <c r="AB15" s="84">
        <v>1.1299999999999999</v>
      </c>
      <c r="AC15" s="84">
        <v>0.11</v>
      </c>
      <c r="AD15" s="117">
        <v>0.36</v>
      </c>
      <c r="AE15" s="84">
        <f t="shared" ref="AE15:AE78" si="1">+AF15*0.827242524916944+AL15*0.172757475083056</f>
        <v>1.0432890365448504</v>
      </c>
      <c r="AF15" s="105">
        <v>0.95</v>
      </c>
      <c r="AG15" s="84">
        <v>0.92</v>
      </c>
      <c r="AH15" s="84">
        <v>0.82</v>
      </c>
      <c r="AI15" s="84"/>
      <c r="AJ15" s="84">
        <v>1.61</v>
      </c>
      <c r="AK15" s="84">
        <v>0.62</v>
      </c>
      <c r="AL15" s="105">
        <v>1.49</v>
      </c>
      <c r="AM15" s="84">
        <v>0.86</v>
      </c>
      <c r="AN15" s="84">
        <v>1.1100000000000001</v>
      </c>
      <c r="AO15" s="84">
        <v>1.93</v>
      </c>
      <c r="AP15" s="84">
        <v>0.82</v>
      </c>
      <c r="AQ15" s="84">
        <v>0.35</v>
      </c>
      <c r="AR15" s="84">
        <v>0.03</v>
      </c>
      <c r="AS15" s="116"/>
      <c r="AT15" s="105"/>
      <c r="AU15" s="84"/>
      <c r="AV15" s="84"/>
      <c r="AW15" s="84"/>
      <c r="AX15" s="84"/>
      <c r="AY15" s="84"/>
      <c r="AZ15" s="105"/>
      <c r="BA15" s="84"/>
      <c r="BB15" s="84"/>
      <c r="BC15" s="84"/>
      <c r="BD15" s="84"/>
      <c r="BE15" s="84"/>
      <c r="BF15" s="117"/>
    </row>
    <row r="16" spans="1:58" x14ac:dyDescent="0.25">
      <c r="A16" s="483"/>
      <c r="B16" s="53" t="s">
        <v>57</v>
      </c>
      <c r="C16" s="84">
        <f>IF($B16="Diciembre",C28/(1+AE28/100),
IF($B16="Enero",C15*(1+AE16/100),
IF($B16="Febrero",C14*(1+AE16/100),
IF($B16="Marzo",C13*(1+AE16/100),
IF($B16="Abril",C12*(1+AE16/100),
IF($B16="Mayo",C11*(1+AE16/100),
IF($B16="Junio",C10*(1+AE16/100),
IF($B16="Julio",C8*(1+AE16/100),
IF($B16="Agosto",C7*(1+AE16/100),
IF($B16="Septiembre",C6*(1+AE16/100),
IF($B16="Octubre",C5*(1+AE16/100),
IF($B16="Noviembre",C4*(1+AE16/100),"Error"))))))))))))</f>
        <v>68.932132200872971</v>
      </c>
      <c r="D16" s="165">
        <v>67.77</v>
      </c>
      <c r="E16" s="84">
        <v>70.569999999999993</v>
      </c>
      <c r="F16" s="84">
        <v>70.989999999999995</v>
      </c>
      <c r="G16" s="84"/>
      <c r="H16" s="84">
        <v>56.79</v>
      </c>
      <c r="I16" s="84">
        <v>66.66</v>
      </c>
      <c r="J16" s="105">
        <v>74.95</v>
      </c>
      <c r="K16" s="84">
        <v>82.59</v>
      </c>
      <c r="L16" s="84">
        <v>79.150000000000006</v>
      </c>
      <c r="M16" s="84">
        <v>71.069999999999993</v>
      </c>
      <c r="N16" s="84">
        <v>84.13</v>
      </c>
      <c r="O16" s="84">
        <v>87.35</v>
      </c>
      <c r="P16" s="117">
        <v>85.64</v>
      </c>
      <c r="Q16" s="116">
        <f t="shared" si="0"/>
        <v>0.92817275747508332</v>
      </c>
      <c r="R16" s="105">
        <v>0.98</v>
      </c>
      <c r="S16" s="84">
        <v>0.45</v>
      </c>
      <c r="T16" s="84">
        <v>0.43</v>
      </c>
      <c r="U16" s="84"/>
      <c r="V16" s="84">
        <v>4.09</v>
      </c>
      <c r="W16" s="84">
        <v>0.36</v>
      </c>
      <c r="X16" s="105">
        <v>0.68</v>
      </c>
      <c r="Y16" s="84">
        <v>0.99</v>
      </c>
      <c r="Z16" s="84">
        <v>0.34</v>
      </c>
      <c r="AA16" s="84">
        <v>0.76</v>
      </c>
      <c r="AB16" s="84">
        <v>1.56</v>
      </c>
      <c r="AC16" s="84">
        <v>-0.02</v>
      </c>
      <c r="AD16" s="117">
        <v>0.1</v>
      </c>
      <c r="AE16" s="84">
        <f t="shared" si="1"/>
        <v>1.9814617940199335</v>
      </c>
      <c r="AF16" s="105">
        <v>1.94</v>
      </c>
      <c r="AG16" s="84">
        <v>1.38</v>
      </c>
      <c r="AH16" s="84">
        <v>1.25</v>
      </c>
      <c r="AI16" s="84"/>
      <c r="AJ16" s="84">
        <v>5.77</v>
      </c>
      <c r="AK16" s="84">
        <v>0.98</v>
      </c>
      <c r="AL16" s="105">
        <v>2.1800000000000002</v>
      </c>
      <c r="AM16" s="84">
        <v>1.86</v>
      </c>
      <c r="AN16" s="84">
        <v>1.45</v>
      </c>
      <c r="AO16" s="84">
        <v>2.71</v>
      </c>
      <c r="AP16" s="84">
        <v>2.39</v>
      </c>
      <c r="AQ16" s="84">
        <v>0.33</v>
      </c>
      <c r="AR16" s="84">
        <v>0.13</v>
      </c>
      <c r="AS16" s="116"/>
      <c r="AT16" s="105"/>
      <c r="AU16" s="84"/>
      <c r="AV16" s="84"/>
      <c r="AW16" s="84"/>
      <c r="AX16" s="84"/>
      <c r="AY16" s="84"/>
      <c r="AZ16" s="105"/>
      <c r="BA16" s="84"/>
      <c r="BB16" s="84"/>
      <c r="BC16" s="84"/>
      <c r="BD16" s="84"/>
      <c r="BE16" s="84"/>
      <c r="BF16" s="117"/>
    </row>
    <row r="17" spans="1:58" x14ac:dyDescent="0.25">
      <c r="A17" s="483"/>
      <c r="B17" s="53" t="s">
        <v>58</v>
      </c>
      <c r="C17" s="84">
        <f>IF($B17="Diciembre",C29/(1+AE29/100),
IF($B17="Enero",C16*(1+AE17/100),
IF($B17="Febrero",C15*(1+AE17/100),
IF($B17="Marzo",C14*(1+AE17/100),
IF($B17="Abril",C13*(1+AE17/100),
IF($B17="Mayo",C12*(1+AE17/100),
IF($B17="Junio",C11*(1+AE17/100),
IF($B17="Julio",C10*(1+AE17/100),
IF($B17="Agosto",C8*(1+AE17/100),
IF($B17="Septiembre",C7*(1+AE17/100),
IF($B17="Octubre",C6*(1+AE17/100),
IF($B17="Noviembre",C5*(1+AE17/100),"Error"))))))))))))</f>
        <v>69.197405896531606</v>
      </c>
      <c r="D17" s="165">
        <v>68.010000000000005</v>
      </c>
      <c r="E17" s="84">
        <v>70.62</v>
      </c>
      <c r="F17" s="84">
        <v>71.03</v>
      </c>
      <c r="G17" s="84"/>
      <c r="H17" s="84">
        <v>57.11</v>
      </c>
      <c r="I17" s="84">
        <v>68.13</v>
      </c>
      <c r="J17" s="105">
        <v>75.319999999999993</v>
      </c>
      <c r="K17" s="84">
        <v>83.32</v>
      </c>
      <c r="L17" s="84">
        <v>79.5</v>
      </c>
      <c r="M17" s="84">
        <v>71.510000000000005</v>
      </c>
      <c r="N17" s="84">
        <v>85.21</v>
      </c>
      <c r="O17" s="84">
        <v>86.83</v>
      </c>
      <c r="P17" s="117">
        <v>85.62</v>
      </c>
      <c r="Q17" s="116">
        <f t="shared" si="0"/>
        <v>0.38245847176079728</v>
      </c>
      <c r="R17" s="105">
        <v>0.36</v>
      </c>
      <c r="S17" s="84">
        <v>7.0000000000000007E-2</v>
      </c>
      <c r="T17" s="84">
        <v>0.06</v>
      </c>
      <c r="U17" s="84"/>
      <c r="V17" s="84">
        <v>0.57999999999999996</v>
      </c>
      <c r="W17" s="84">
        <v>2.19</v>
      </c>
      <c r="X17" s="105">
        <v>0.49</v>
      </c>
      <c r="Y17" s="84">
        <v>0.88</v>
      </c>
      <c r="Z17" s="84">
        <v>0.45</v>
      </c>
      <c r="AA17" s="84">
        <v>0.62</v>
      </c>
      <c r="AB17" s="84">
        <v>1.28</v>
      </c>
      <c r="AC17" s="84">
        <v>-0.6</v>
      </c>
      <c r="AD17" s="117">
        <v>-0.02</v>
      </c>
      <c r="AE17" s="84">
        <f t="shared" si="1"/>
        <v>2.3739202657807308</v>
      </c>
      <c r="AF17" s="105">
        <v>2.31</v>
      </c>
      <c r="AG17" s="84">
        <v>1.45</v>
      </c>
      <c r="AH17" s="84">
        <v>1.31</v>
      </c>
      <c r="AI17" s="84"/>
      <c r="AJ17" s="84">
        <v>6.38</v>
      </c>
      <c r="AK17" s="84">
        <v>3.19</v>
      </c>
      <c r="AL17" s="105">
        <v>2.68</v>
      </c>
      <c r="AM17" s="84">
        <v>2.75</v>
      </c>
      <c r="AN17" s="84">
        <v>1.91</v>
      </c>
      <c r="AO17" s="84">
        <v>3.34</v>
      </c>
      <c r="AP17" s="84">
        <v>3.7</v>
      </c>
      <c r="AQ17" s="84">
        <v>-0.27</v>
      </c>
      <c r="AR17" s="84">
        <v>0.11</v>
      </c>
      <c r="AS17" s="116"/>
      <c r="AT17" s="105"/>
      <c r="AU17" s="84"/>
      <c r="AV17" s="84"/>
      <c r="AW17" s="84"/>
      <c r="AX17" s="84"/>
      <c r="AY17" s="84"/>
      <c r="AZ17" s="105"/>
      <c r="BA17" s="84"/>
      <c r="BB17" s="84"/>
      <c r="BC17" s="84"/>
      <c r="BD17" s="84"/>
      <c r="BE17" s="84"/>
      <c r="BF17" s="117"/>
    </row>
    <row r="18" spans="1:58" x14ac:dyDescent="0.25">
      <c r="A18" s="483"/>
      <c r="B18" s="53" t="s">
        <v>59</v>
      </c>
      <c r="C18" s="84">
        <f>IF($B18="Diciembre",C30/(1+AE30/100),
IF($B18="Enero",C17*(1+AE18/100),
IF($B18="Febrero",C16*(1+AE18/100),
IF($B18="Marzo",C15*(1+AE18/100),
IF($B18="Abril",C14*(1+AE18/100),
IF($B18="Mayo",C13*(1+AE18/100),
IF($B18="Junio",C12*(1+AE18/100),
IF($B18="Julio",C11*(1+AE18/100),
IF($B18="Agosto",C10*(1+AE18/100),
IF($B18="Septiembre",C8*(1+AE18/100),
IF($B18="Octubre",C7*(1+AE18/100),
IF($B18="Noviembre",C6*(1+AE18/100),"Error"))))))))))))</f>
        <v>69.470112555303999</v>
      </c>
      <c r="D18" s="165">
        <v>68.27</v>
      </c>
      <c r="E18" s="84">
        <v>70.87</v>
      </c>
      <c r="F18" s="84">
        <v>71.27</v>
      </c>
      <c r="G18" s="84"/>
      <c r="H18" s="84">
        <v>57.21</v>
      </c>
      <c r="I18" s="84">
        <v>68.8</v>
      </c>
      <c r="J18" s="105">
        <v>75.62</v>
      </c>
      <c r="K18" s="84">
        <v>83.77</v>
      </c>
      <c r="L18" s="84">
        <v>79.58</v>
      </c>
      <c r="M18" s="84">
        <v>71.88</v>
      </c>
      <c r="N18" s="84">
        <v>85.6</v>
      </c>
      <c r="O18" s="84">
        <v>86.68</v>
      </c>
      <c r="P18" s="117">
        <v>85.75</v>
      </c>
      <c r="Q18" s="116">
        <f t="shared" si="0"/>
        <v>0.39345514950166116</v>
      </c>
      <c r="R18" s="105">
        <v>0.39</v>
      </c>
      <c r="S18" s="84">
        <v>0.36</v>
      </c>
      <c r="T18" s="84">
        <v>0.35</v>
      </c>
      <c r="U18" s="84"/>
      <c r="V18" s="84">
        <v>0.17</v>
      </c>
      <c r="W18" s="84">
        <v>0.99</v>
      </c>
      <c r="X18" s="105">
        <v>0.41</v>
      </c>
      <c r="Y18" s="84">
        <v>0.55000000000000004</v>
      </c>
      <c r="Z18" s="84">
        <v>0.1</v>
      </c>
      <c r="AA18" s="84">
        <v>0.52</v>
      </c>
      <c r="AB18" s="84">
        <v>0.46</v>
      </c>
      <c r="AC18" s="84">
        <v>-0.17</v>
      </c>
      <c r="AD18" s="117">
        <v>0.15</v>
      </c>
      <c r="AE18" s="84">
        <f t="shared" si="1"/>
        <v>2.7773754152823917</v>
      </c>
      <c r="AF18" s="105">
        <v>2.71</v>
      </c>
      <c r="AG18" s="84">
        <v>1.81</v>
      </c>
      <c r="AH18" s="84">
        <v>1.66</v>
      </c>
      <c r="AI18" s="84"/>
      <c r="AJ18" s="84">
        <v>6.56</v>
      </c>
      <c r="AK18" s="84">
        <v>4.21</v>
      </c>
      <c r="AL18" s="105">
        <v>3.1</v>
      </c>
      <c r="AM18" s="84">
        <v>3.32</v>
      </c>
      <c r="AN18" s="84">
        <v>2</v>
      </c>
      <c r="AO18" s="84">
        <v>3.88</v>
      </c>
      <c r="AP18" s="84">
        <v>4.18</v>
      </c>
      <c r="AQ18" s="84">
        <v>-0.44</v>
      </c>
      <c r="AR18" s="84">
        <v>0.26</v>
      </c>
      <c r="AS18" s="116"/>
      <c r="AT18" s="105"/>
      <c r="AU18" s="84"/>
      <c r="AV18" s="84"/>
      <c r="AW18" s="84"/>
      <c r="AX18" s="84"/>
      <c r="AY18" s="84"/>
      <c r="AZ18" s="105"/>
      <c r="BA18" s="84"/>
      <c r="BB18" s="84"/>
      <c r="BC18" s="84"/>
      <c r="BD18" s="84"/>
      <c r="BE18" s="84"/>
      <c r="BF18" s="117"/>
    </row>
    <row r="19" spans="1:58" x14ac:dyDescent="0.25">
      <c r="A19" s="483"/>
      <c r="B19" s="53" t="s">
        <v>60</v>
      </c>
      <c r="C19" s="84">
        <f>IF($B19="Diciembre",C31/(1+AE31/100),
IF($B19="Enero",C18*(1+AE19/100),
IF($B19="Febrero",C17*(1+AE19/100),
IF($B19="Marzo",C16*(1+AE19/100),
IF($B19="Abril",C15*(1+AE19/100),
IF($B19="Mayo",C14*(1+AE19/100),
IF($B19="Junio",C13*(1+AE19/100),
IF($B19="Julio",C12*(1+AE19/100),
IF($B19="Agosto",C11*(1+AE19/100),
IF($B19="Septiembre",C10*(1+AE19/100),
IF($B19="Octubre",C8*(1+AE19/100),
IF($B19="Noviembre",C7*(1+AE19/100),"Error"))))))))))))</f>
        <v>69.649357001147308</v>
      </c>
      <c r="D19" s="165">
        <v>68.45</v>
      </c>
      <c r="E19" s="84">
        <v>71.17</v>
      </c>
      <c r="F19" s="84">
        <v>71.5</v>
      </c>
      <c r="G19" s="84"/>
      <c r="H19" s="84">
        <v>57.01</v>
      </c>
      <c r="I19" s="84">
        <v>69.12</v>
      </c>
      <c r="J19" s="105">
        <v>75.84</v>
      </c>
      <c r="K19" s="84">
        <v>84.17</v>
      </c>
      <c r="L19" s="84">
        <v>79.81</v>
      </c>
      <c r="M19" s="84">
        <v>72.11</v>
      </c>
      <c r="N19" s="84">
        <v>85.76</v>
      </c>
      <c r="O19" s="84">
        <v>86.7</v>
      </c>
      <c r="P19" s="117">
        <v>85.79</v>
      </c>
      <c r="Q19" s="116">
        <f t="shared" si="0"/>
        <v>0.26345514950166116</v>
      </c>
      <c r="R19" s="105">
        <v>0.26</v>
      </c>
      <c r="S19" s="84">
        <v>0.42</v>
      </c>
      <c r="T19" s="84">
        <v>0.31</v>
      </c>
      <c r="U19" s="84"/>
      <c r="V19" s="84">
        <v>-0.35</v>
      </c>
      <c r="W19" s="84">
        <v>0.47</v>
      </c>
      <c r="X19" s="105">
        <v>0.28000000000000003</v>
      </c>
      <c r="Y19" s="84">
        <v>0.47</v>
      </c>
      <c r="Z19" s="84">
        <v>0.28999999999999998</v>
      </c>
      <c r="AA19" s="84">
        <v>0.32</v>
      </c>
      <c r="AB19" s="84">
        <v>0.18</v>
      </c>
      <c r="AC19" s="84">
        <v>0.02</v>
      </c>
      <c r="AD19" s="117">
        <v>0.04</v>
      </c>
      <c r="AE19" s="84">
        <f t="shared" si="1"/>
        <v>3.0425581395348837</v>
      </c>
      <c r="AF19" s="105">
        <v>2.97</v>
      </c>
      <c r="AG19" s="84">
        <v>2.2400000000000002</v>
      </c>
      <c r="AH19" s="84">
        <v>1.98</v>
      </c>
      <c r="AI19" s="84"/>
      <c r="AJ19" s="84">
        <v>6.19</v>
      </c>
      <c r="AK19" s="84">
        <v>4.7</v>
      </c>
      <c r="AL19" s="105">
        <v>3.39</v>
      </c>
      <c r="AM19" s="84">
        <v>3.81</v>
      </c>
      <c r="AN19" s="84">
        <v>2.2999999999999998</v>
      </c>
      <c r="AO19" s="84">
        <v>4.21</v>
      </c>
      <c r="AP19" s="84">
        <v>4.37</v>
      </c>
      <c r="AQ19" s="84">
        <v>-0.42</v>
      </c>
      <c r="AR19" s="84">
        <v>0.3</v>
      </c>
      <c r="AS19" s="116"/>
      <c r="AT19" s="105"/>
      <c r="AU19" s="84"/>
      <c r="AV19" s="84"/>
      <c r="AW19" s="84"/>
      <c r="AX19" s="84"/>
      <c r="AY19" s="84"/>
      <c r="AZ19" s="105"/>
      <c r="BA19" s="84"/>
      <c r="BB19" s="84"/>
      <c r="BC19" s="84"/>
      <c r="BD19" s="84"/>
      <c r="BE19" s="84"/>
      <c r="BF19" s="117"/>
    </row>
    <row r="20" spans="1:58" x14ac:dyDescent="0.25">
      <c r="A20" s="483"/>
      <c r="B20" s="53" t="s">
        <v>61</v>
      </c>
      <c r="C20" s="84">
        <f>IF($B20="Diciembre",C32/(1+AE32/100),
IF($B20="Enero",C19*(1+AE20/100),
IF($B20="Febrero",C18*(1+AE20/100),
IF($B20="Marzo",C17*(1+AE20/100),
IF($B20="Abril",C16*(1+AE20/100),
IF($B20="Mayo",C15*(1+AE20/100),
IF($B20="Junio",C14*(1+AE20/100),
IF($B20="Julio",C13*(1+AE20/100),
IF($B20="Agosto",C12*(1+AE20/100),
IF($B20="Septiembre",C11*(1+AE20/100),
IF($B20="Octubre",C10*(1+AE20/100),
IF($B20="Noviembre",C8*(1+AE20/100),"Error"))))))))))))</f>
        <v>69.802485023723804</v>
      </c>
      <c r="D20" s="165">
        <v>68.61</v>
      </c>
      <c r="E20" s="84">
        <v>71.349999999999994</v>
      </c>
      <c r="F20" s="84">
        <v>71.69</v>
      </c>
      <c r="G20" s="84"/>
      <c r="H20" s="84">
        <v>56.96</v>
      </c>
      <c r="I20" s="84">
        <v>69.42</v>
      </c>
      <c r="J20" s="105">
        <v>75.989999999999995</v>
      </c>
      <c r="K20" s="84">
        <v>84.69</v>
      </c>
      <c r="L20" s="84">
        <v>80.06</v>
      </c>
      <c r="M20" s="84">
        <v>72.180000000000007</v>
      </c>
      <c r="N20" s="84">
        <v>85.98</v>
      </c>
      <c r="O20" s="84">
        <v>86.95</v>
      </c>
      <c r="P20" s="117">
        <v>86.05</v>
      </c>
      <c r="Q20" s="116">
        <f t="shared" si="0"/>
        <v>0.22481727574750834</v>
      </c>
      <c r="R20" s="105">
        <v>0.23</v>
      </c>
      <c r="S20" s="84">
        <v>0.25</v>
      </c>
      <c r="T20" s="84">
        <v>0.27</v>
      </c>
      <c r="U20" s="84"/>
      <c r="V20" s="84">
        <v>-0.08</v>
      </c>
      <c r="W20" s="84">
        <v>0.42</v>
      </c>
      <c r="X20" s="105">
        <v>0.2</v>
      </c>
      <c r="Y20" s="84">
        <v>0.62</v>
      </c>
      <c r="Z20" s="84">
        <v>0.31</v>
      </c>
      <c r="AA20" s="84">
        <v>0.11</v>
      </c>
      <c r="AB20" s="84">
        <v>0.26</v>
      </c>
      <c r="AC20" s="84">
        <v>0.28000000000000003</v>
      </c>
      <c r="AD20" s="117">
        <v>0.31</v>
      </c>
      <c r="AE20" s="84">
        <f t="shared" si="1"/>
        <v>3.2691029900332227</v>
      </c>
      <c r="AF20" s="105">
        <v>3.2</v>
      </c>
      <c r="AG20" s="84">
        <v>2.5</v>
      </c>
      <c r="AH20" s="84">
        <v>2.2599999999999998</v>
      </c>
      <c r="AI20" s="84"/>
      <c r="AJ20" s="84">
        <v>6.1</v>
      </c>
      <c r="AK20" s="84">
        <v>5.15</v>
      </c>
      <c r="AL20" s="105">
        <v>3.6</v>
      </c>
      <c r="AM20" s="84">
        <v>4.45</v>
      </c>
      <c r="AN20" s="84">
        <v>2.62</v>
      </c>
      <c r="AO20" s="84">
        <v>4.32</v>
      </c>
      <c r="AP20" s="84">
        <v>4.6500000000000004</v>
      </c>
      <c r="AQ20" s="84">
        <v>-0.14000000000000001</v>
      </c>
      <c r="AR20" s="84">
        <v>0.61</v>
      </c>
      <c r="AS20" s="116"/>
      <c r="AT20" s="105"/>
      <c r="AU20" s="84"/>
      <c r="AV20" s="84"/>
      <c r="AW20" s="84"/>
      <c r="AX20" s="84"/>
      <c r="AY20" s="84"/>
      <c r="AZ20" s="105"/>
      <c r="BA20" s="84"/>
      <c r="BB20" s="84"/>
      <c r="BC20" s="84"/>
      <c r="BD20" s="84"/>
      <c r="BE20" s="84"/>
      <c r="BF20" s="117"/>
    </row>
    <row r="21" spans="1:58" x14ac:dyDescent="0.25">
      <c r="A21" s="483"/>
      <c r="B21" s="53" t="s">
        <v>62</v>
      </c>
      <c r="C21" s="84">
        <f t="shared" ref="C21:C77" si="2">IF($B21="Diciembre",C33/(1+AE33/100),
IF($B21="Enero",C20*(1+AE21/100),
IF($B21="Febrero",C19*(1+AE21/100),
IF($B21="Marzo",C18*(1+AE21/100),
IF($B21="Abril",C17*(1+AE21/100),
IF($B21="Mayo",C16*(1+AE21/100),
IF($B21="Junio",C15*(1+AE21/100),
IF($B21="Julio",C14*(1+AE21/100),
IF($B21="Agosto",C13*(1+AE21/100),
IF($B21="Septiembre",C12*(1+AE21/100),
IF($B21="Octubre",C11*(1+AE21/100),
IF($B21="Noviembre",C10*(1+AE21/100),"Error"))))))))))))</f>
        <v>70.020129369641296</v>
      </c>
      <c r="D21" s="165">
        <v>68.84</v>
      </c>
      <c r="E21" s="84">
        <v>71.680000000000007</v>
      </c>
      <c r="F21" s="84">
        <v>72.03</v>
      </c>
      <c r="G21" s="84"/>
      <c r="H21" s="84">
        <v>56.91</v>
      </c>
      <c r="I21" s="84">
        <v>69.5</v>
      </c>
      <c r="J21" s="105">
        <v>76.09</v>
      </c>
      <c r="K21" s="84">
        <v>84.84</v>
      </c>
      <c r="L21" s="84">
        <v>80.260000000000005</v>
      </c>
      <c r="M21" s="84">
        <v>72.3</v>
      </c>
      <c r="N21" s="84">
        <v>85.98</v>
      </c>
      <c r="O21" s="84">
        <v>86.97</v>
      </c>
      <c r="P21" s="117">
        <v>86.02</v>
      </c>
      <c r="Q21" s="116">
        <f t="shared" si="0"/>
        <v>0.31372093023255826</v>
      </c>
      <c r="R21" s="105">
        <v>0.35</v>
      </c>
      <c r="S21" s="84">
        <v>0.46</v>
      </c>
      <c r="T21" s="84">
        <v>0.48</v>
      </c>
      <c r="U21" s="84"/>
      <c r="V21" s="84">
        <v>-0.09</v>
      </c>
      <c r="W21" s="84">
        <v>0.12</v>
      </c>
      <c r="X21" s="105">
        <v>0.14000000000000001</v>
      </c>
      <c r="Y21" s="84">
        <v>0.18</v>
      </c>
      <c r="Z21" s="84">
        <v>0.26</v>
      </c>
      <c r="AA21" s="84">
        <v>0.17</v>
      </c>
      <c r="AB21" s="84">
        <v>0</v>
      </c>
      <c r="AC21" s="84">
        <v>0.02</v>
      </c>
      <c r="AD21" s="117">
        <v>-0.03</v>
      </c>
      <c r="AE21" s="84">
        <f t="shared" si="1"/>
        <v>3.5910963455149503</v>
      </c>
      <c r="AF21" s="105">
        <v>3.56</v>
      </c>
      <c r="AG21" s="84">
        <v>2.97</v>
      </c>
      <c r="AH21" s="84">
        <v>2.74</v>
      </c>
      <c r="AI21" s="84"/>
      <c r="AJ21" s="84">
        <v>6.01</v>
      </c>
      <c r="AK21" s="84">
        <v>5.27</v>
      </c>
      <c r="AL21" s="105">
        <v>3.74</v>
      </c>
      <c r="AM21" s="84">
        <v>4.6399999999999997</v>
      </c>
      <c r="AN21" s="84">
        <v>2.88</v>
      </c>
      <c r="AO21" s="84">
        <v>4.49</v>
      </c>
      <c r="AP21" s="84">
        <v>4.6500000000000004</v>
      </c>
      <c r="AQ21" s="84">
        <v>-0.11</v>
      </c>
      <c r="AR21" s="84">
        <v>0.57999999999999996</v>
      </c>
      <c r="AS21" s="116"/>
      <c r="AT21" s="105"/>
      <c r="AU21" s="84"/>
      <c r="AV21" s="84"/>
      <c r="AW21" s="84"/>
      <c r="AX21" s="84"/>
      <c r="AY21" s="84"/>
      <c r="AZ21" s="105"/>
      <c r="BA21" s="84"/>
      <c r="BB21" s="84"/>
      <c r="BC21" s="84"/>
      <c r="BD21" s="84"/>
      <c r="BE21" s="84"/>
      <c r="BF21" s="117"/>
    </row>
    <row r="22" spans="1:58" x14ac:dyDescent="0.25">
      <c r="A22" s="483"/>
      <c r="B22" s="53" t="s">
        <v>63</v>
      </c>
      <c r="C22" s="84">
        <f t="shared" si="2"/>
        <v>70.114512281928867</v>
      </c>
      <c r="D22" s="165">
        <v>68.94</v>
      </c>
      <c r="E22" s="84">
        <v>71.91</v>
      </c>
      <c r="F22" s="84">
        <v>72.22</v>
      </c>
      <c r="G22" s="84"/>
      <c r="H22" s="84">
        <v>56.63</v>
      </c>
      <c r="I22" s="84">
        <v>69.59</v>
      </c>
      <c r="J22" s="105">
        <v>76.16</v>
      </c>
      <c r="K22" s="84">
        <v>84.64</v>
      </c>
      <c r="L22" s="84">
        <v>80.45</v>
      </c>
      <c r="M22" s="84">
        <v>72.41</v>
      </c>
      <c r="N22" s="84">
        <v>85.99</v>
      </c>
      <c r="O22" s="84">
        <v>86.98</v>
      </c>
      <c r="P22" s="117">
        <v>85.98</v>
      </c>
      <c r="Q22" s="116">
        <f t="shared" si="0"/>
        <v>0.13963455149501663</v>
      </c>
      <c r="R22" s="105">
        <v>0.15</v>
      </c>
      <c r="S22" s="84">
        <v>0.32</v>
      </c>
      <c r="T22" s="84">
        <v>0.26</v>
      </c>
      <c r="U22" s="84"/>
      <c r="V22" s="84">
        <v>-0.5</v>
      </c>
      <c r="W22" s="84">
        <v>0.13</v>
      </c>
      <c r="X22" s="105">
        <v>0.09</v>
      </c>
      <c r="Y22" s="84">
        <v>-0.23</v>
      </c>
      <c r="Z22" s="84">
        <v>0.23</v>
      </c>
      <c r="AA22" s="84">
        <v>0.15</v>
      </c>
      <c r="AB22" s="84">
        <v>0.01</v>
      </c>
      <c r="AC22" s="84">
        <v>0.01</v>
      </c>
      <c r="AD22" s="117">
        <v>-0.05</v>
      </c>
      <c r="AE22" s="84">
        <f t="shared" si="1"/>
        <v>3.7307308970099671</v>
      </c>
      <c r="AF22" s="105">
        <v>3.71</v>
      </c>
      <c r="AG22" s="84">
        <v>3.3</v>
      </c>
      <c r="AH22" s="84">
        <v>3.01</v>
      </c>
      <c r="AI22" s="84"/>
      <c r="AJ22" s="84">
        <v>5.47</v>
      </c>
      <c r="AK22" s="84">
        <v>5.41</v>
      </c>
      <c r="AL22" s="105">
        <v>3.83</v>
      </c>
      <c r="AM22" s="84">
        <v>4.3899999999999997</v>
      </c>
      <c r="AN22" s="84">
        <v>3.12</v>
      </c>
      <c r="AO22" s="84">
        <v>4.6500000000000004</v>
      </c>
      <c r="AP22" s="84">
        <v>4.66</v>
      </c>
      <c r="AQ22" s="84">
        <v>-0.1</v>
      </c>
      <c r="AR22" s="84">
        <v>0.53</v>
      </c>
      <c r="AS22" s="116"/>
      <c r="AT22" s="105"/>
      <c r="AU22" s="84"/>
      <c r="AV22" s="84"/>
      <c r="AW22" s="84"/>
      <c r="AX22" s="84"/>
      <c r="AY22" s="84"/>
      <c r="AZ22" s="105"/>
      <c r="BA22" s="84"/>
      <c r="BB22" s="84"/>
      <c r="BC22" s="84"/>
      <c r="BD22" s="84"/>
      <c r="BE22" s="84"/>
      <c r="BF22" s="117"/>
    </row>
    <row r="23" spans="1:58" x14ac:dyDescent="0.25">
      <c r="A23" s="483"/>
      <c r="B23" s="53" t="s">
        <v>64</v>
      </c>
      <c r="C23" s="84">
        <f t="shared" si="2"/>
        <v>70.199306447238868</v>
      </c>
      <c r="D23" s="165">
        <v>69.05</v>
      </c>
      <c r="E23" s="84">
        <v>72.16</v>
      </c>
      <c r="F23" s="84">
        <v>72.44</v>
      </c>
      <c r="G23" s="84"/>
      <c r="H23" s="84">
        <v>56.26</v>
      </c>
      <c r="I23" s="84">
        <v>69.67</v>
      </c>
      <c r="J23" s="105">
        <v>76.13</v>
      </c>
      <c r="K23" s="84">
        <v>84.31</v>
      </c>
      <c r="L23" s="84">
        <v>80.59</v>
      </c>
      <c r="M23" s="84">
        <v>72.430000000000007</v>
      </c>
      <c r="N23" s="84">
        <v>86.33</v>
      </c>
      <c r="O23" s="84">
        <v>86.75</v>
      </c>
      <c r="P23" s="117">
        <v>85.99</v>
      </c>
      <c r="Q23" s="116">
        <f t="shared" si="0"/>
        <v>0.11717607973421937</v>
      </c>
      <c r="R23" s="105">
        <v>0.15</v>
      </c>
      <c r="S23" s="84">
        <v>0.34</v>
      </c>
      <c r="T23" s="84">
        <v>0.3</v>
      </c>
      <c r="U23" s="84"/>
      <c r="V23" s="84">
        <v>-0.65</v>
      </c>
      <c r="W23" s="84">
        <v>0.12</v>
      </c>
      <c r="X23" s="105">
        <v>-0.04</v>
      </c>
      <c r="Y23" s="84">
        <v>-0.39</v>
      </c>
      <c r="Z23" s="84">
        <v>0.18</v>
      </c>
      <c r="AA23" s="84">
        <v>0.02</v>
      </c>
      <c r="AB23" s="84">
        <v>0.39</v>
      </c>
      <c r="AC23" s="84">
        <v>-0.26</v>
      </c>
      <c r="AD23" s="117">
        <v>0.02</v>
      </c>
      <c r="AE23" s="84">
        <f t="shared" si="1"/>
        <v>3.856179401993356</v>
      </c>
      <c r="AF23" s="105">
        <v>3.87</v>
      </c>
      <c r="AG23" s="84">
        <v>3.66</v>
      </c>
      <c r="AH23" s="84">
        <v>3.32</v>
      </c>
      <c r="AI23" s="84"/>
      <c r="AJ23" s="84">
        <v>4.79</v>
      </c>
      <c r="AK23" s="84">
        <v>5.54</v>
      </c>
      <c r="AL23" s="105">
        <v>3.79</v>
      </c>
      <c r="AM23" s="84">
        <v>3.98</v>
      </c>
      <c r="AN23" s="84">
        <v>3.3</v>
      </c>
      <c r="AO23" s="84">
        <v>4.67</v>
      </c>
      <c r="AP23" s="84">
        <v>5.0599999999999996</v>
      </c>
      <c r="AQ23" s="84">
        <v>-0.37</v>
      </c>
      <c r="AR23" s="84">
        <v>0.55000000000000004</v>
      </c>
      <c r="AS23" s="116"/>
      <c r="AT23" s="105"/>
      <c r="AU23" s="84"/>
      <c r="AV23" s="84"/>
      <c r="AW23" s="84"/>
      <c r="AX23" s="84"/>
      <c r="AY23" s="84"/>
      <c r="AZ23" s="105"/>
      <c r="BA23" s="84"/>
      <c r="BB23" s="84"/>
      <c r="BC23" s="84"/>
      <c r="BD23" s="84"/>
      <c r="BE23" s="84"/>
      <c r="BF23" s="117"/>
    </row>
    <row r="24" spans="1:58" x14ac:dyDescent="0.25">
      <c r="A24" s="483"/>
      <c r="B24" s="53" t="s">
        <v>65</v>
      </c>
      <c r="C24" s="84">
        <f t="shared" si="2"/>
        <v>70.351693419112181</v>
      </c>
      <c r="D24" s="165">
        <v>69.22</v>
      </c>
      <c r="E24" s="84">
        <v>72.3</v>
      </c>
      <c r="F24" s="84">
        <v>72.569999999999993</v>
      </c>
      <c r="G24" s="84"/>
      <c r="H24" s="84">
        <v>56.64</v>
      </c>
      <c r="I24" s="84">
        <v>69.709999999999994</v>
      </c>
      <c r="J24" s="105">
        <v>76.17</v>
      </c>
      <c r="K24" s="84">
        <v>83.94</v>
      </c>
      <c r="L24" s="84">
        <v>80.63</v>
      </c>
      <c r="M24" s="84">
        <v>72.55</v>
      </c>
      <c r="N24" s="84">
        <v>86.66</v>
      </c>
      <c r="O24" s="84">
        <v>86.54</v>
      </c>
      <c r="P24" s="117">
        <v>85.98</v>
      </c>
      <c r="Q24" s="116">
        <f t="shared" si="0"/>
        <v>0.2154485049833888</v>
      </c>
      <c r="R24" s="105">
        <v>0.25</v>
      </c>
      <c r="S24" s="84">
        <v>0.2</v>
      </c>
      <c r="T24" s="84">
        <v>0.18</v>
      </c>
      <c r="U24" s="84"/>
      <c r="V24" s="84">
        <v>0.68</v>
      </c>
      <c r="W24" s="84">
        <v>0.05</v>
      </c>
      <c r="X24" s="105">
        <v>0.05</v>
      </c>
      <c r="Y24" s="84">
        <v>-0.45</v>
      </c>
      <c r="Z24" s="84">
        <v>0.05</v>
      </c>
      <c r="AA24" s="84">
        <v>0.17</v>
      </c>
      <c r="AB24" s="84">
        <v>0.39</v>
      </c>
      <c r="AC24" s="84">
        <v>-0.24</v>
      </c>
      <c r="AD24" s="117">
        <v>-0.02</v>
      </c>
      <c r="AE24" s="84">
        <f t="shared" si="1"/>
        <v>4.0816279069767445</v>
      </c>
      <c r="AF24" s="105">
        <v>4.13</v>
      </c>
      <c r="AG24" s="84">
        <v>3.86</v>
      </c>
      <c r="AH24" s="84">
        <v>3.51</v>
      </c>
      <c r="AI24" s="84"/>
      <c r="AJ24" s="84">
        <v>5.5</v>
      </c>
      <c r="AK24" s="84">
        <v>5.59</v>
      </c>
      <c r="AL24" s="105">
        <v>3.85</v>
      </c>
      <c r="AM24" s="84">
        <v>3.52</v>
      </c>
      <c r="AN24" s="84">
        <v>3.35</v>
      </c>
      <c r="AO24" s="84">
        <v>4.8499999999999996</v>
      </c>
      <c r="AP24" s="84">
        <v>5.47</v>
      </c>
      <c r="AQ24" s="84">
        <v>-0.61</v>
      </c>
      <c r="AR24" s="84">
        <v>0.53</v>
      </c>
      <c r="AS24" s="116"/>
      <c r="AT24" s="105"/>
      <c r="AU24" s="84"/>
      <c r="AV24" s="84"/>
      <c r="AW24" s="84"/>
      <c r="AX24" s="84"/>
      <c r="AY24" s="84"/>
      <c r="AZ24" s="105"/>
      <c r="BA24" s="84"/>
      <c r="BB24" s="84"/>
      <c r="BC24" s="84"/>
      <c r="BD24" s="84"/>
      <c r="BE24" s="84"/>
      <c r="BF24" s="117"/>
    </row>
    <row r="25" spans="1:58" x14ac:dyDescent="0.25">
      <c r="A25" s="484"/>
      <c r="B25" s="54" t="s">
        <v>66</v>
      </c>
      <c r="C25" s="88">
        <f t="shared" si="2"/>
        <v>70.473360470926139</v>
      </c>
      <c r="D25" s="166">
        <v>69.34</v>
      </c>
      <c r="E25" s="88">
        <v>72.459999999999994</v>
      </c>
      <c r="F25" s="88">
        <v>72.77</v>
      </c>
      <c r="G25" s="88"/>
      <c r="H25" s="88">
        <v>56.55</v>
      </c>
      <c r="I25" s="88">
        <v>69.739999999999995</v>
      </c>
      <c r="J25" s="108">
        <v>76.3</v>
      </c>
      <c r="K25" s="88">
        <v>83.7</v>
      </c>
      <c r="L25" s="88">
        <v>80.73</v>
      </c>
      <c r="M25" s="88">
        <v>72.77</v>
      </c>
      <c r="N25" s="88">
        <v>86.56</v>
      </c>
      <c r="O25" s="88">
        <v>86.57</v>
      </c>
      <c r="P25" s="119">
        <v>85.79</v>
      </c>
      <c r="Q25" s="118">
        <f t="shared" si="0"/>
        <v>0.17000000000000004</v>
      </c>
      <c r="R25" s="108">
        <v>0.17</v>
      </c>
      <c r="S25" s="88">
        <v>0.23</v>
      </c>
      <c r="T25" s="88">
        <v>0.28000000000000003</v>
      </c>
      <c r="U25" s="88"/>
      <c r="V25" s="88">
        <v>-0.16</v>
      </c>
      <c r="W25" s="88">
        <v>0.05</v>
      </c>
      <c r="X25" s="108">
        <v>0.17</v>
      </c>
      <c r="Y25" s="88">
        <v>-0.28000000000000003</v>
      </c>
      <c r="Z25" s="88">
        <v>0.12</v>
      </c>
      <c r="AA25" s="88">
        <v>0.3</v>
      </c>
      <c r="AB25" s="88">
        <v>-0.11</v>
      </c>
      <c r="AC25" s="88">
        <v>0.04</v>
      </c>
      <c r="AD25" s="119">
        <v>-0.22</v>
      </c>
      <c r="AE25" s="88">
        <f t="shared" si="1"/>
        <v>4.2616279069767442</v>
      </c>
      <c r="AF25" s="108">
        <v>4.3099999999999996</v>
      </c>
      <c r="AG25" s="88">
        <v>4.0999999999999996</v>
      </c>
      <c r="AH25" s="88">
        <v>3.8</v>
      </c>
      <c r="AI25" s="88"/>
      <c r="AJ25" s="88">
        <v>5.34</v>
      </c>
      <c r="AK25" s="88">
        <v>5.64</v>
      </c>
      <c r="AL25" s="108">
        <v>4.03</v>
      </c>
      <c r="AM25" s="88">
        <v>3.23</v>
      </c>
      <c r="AN25" s="88">
        <v>3.48</v>
      </c>
      <c r="AO25" s="88">
        <v>5.16</v>
      </c>
      <c r="AP25" s="88">
        <v>5.35</v>
      </c>
      <c r="AQ25" s="88">
        <v>-0.56999999999999995</v>
      </c>
      <c r="AR25" s="88">
        <v>0.3</v>
      </c>
      <c r="AS25" s="118"/>
      <c r="AT25" s="108"/>
      <c r="AU25" s="88"/>
      <c r="AV25" s="88"/>
      <c r="AW25" s="88"/>
      <c r="AX25" s="88"/>
      <c r="AY25" s="88"/>
      <c r="AZ25" s="108"/>
      <c r="BA25" s="88"/>
      <c r="BB25" s="88"/>
      <c r="BC25" s="88"/>
      <c r="BD25" s="88"/>
      <c r="BE25" s="88"/>
      <c r="BF25" s="119"/>
    </row>
    <row r="26" spans="1:58" x14ac:dyDescent="0.25">
      <c r="A26" s="536">
        <v>2010</v>
      </c>
      <c r="B26" s="236" t="s">
        <v>55</v>
      </c>
      <c r="C26" s="229">
        <f t="shared" si="2"/>
        <v>70.752046321319966</v>
      </c>
      <c r="D26" s="292">
        <v>69.64</v>
      </c>
      <c r="E26" s="229">
        <v>72.739999999999995</v>
      </c>
      <c r="F26" s="229">
        <v>73.08</v>
      </c>
      <c r="G26" s="229"/>
      <c r="H26" s="229">
        <v>56.94</v>
      </c>
      <c r="I26" s="229">
        <v>69.87</v>
      </c>
      <c r="J26" s="228">
        <v>76.48</v>
      </c>
      <c r="K26" s="229">
        <v>83.42</v>
      </c>
      <c r="L26" s="229">
        <v>80.290000000000006</v>
      </c>
      <c r="M26" s="229">
        <v>73.08</v>
      </c>
      <c r="N26" s="229">
        <v>86.61</v>
      </c>
      <c r="O26" s="229">
        <v>86.59</v>
      </c>
      <c r="P26" s="224">
        <v>85.59</v>
      </c>
      <c r="Q26" s="116">
        <f t="shared" si="0"/>
        <v>0.39544850498338879</v>
      </c>
      <c r="R26" s="105">
        <v>0.43</v>
      </c>
      <c r="S26" s="84">
        <v>0.39</v>
      </c>
      <c r="T26" s="84">
        <v>0.43</v>
      </c>
      <c r="U26" s="84"/>
      <c r="V26" s="84">
        <v>0.69</v>
      </c>
      <c r="W26" s="84">
        <v>0.18</v>
      </c>
      <c r="X26" s="105">
        <v>0.23</v>
      </c>
      <c r="Y26" s="84">
        <v>-0.34</v>
      </c>
      <c r="Z26" s="84">
        <v>-0.55000000000000004</v>
      </c>
      <c r="AA26" s="84">
        <v>0.43</v>
      </c>
      <c r="AB26" s="84">
        <v>0.06</v>
      </c>
      <c r="AC26" s="84">
        <v>0.01</v>
      </c>
      <c r="AD26" s="117">
        <v>-0.23</v>
      </c>
      <c r="AE26" s="229">
        <f t="shared" si="1"/>
        <v>0.39544850498338879</v>
      </c>
      <c r="AF26" s="228">
        <v>0.43</v>
      </c>
      <c r="AG26" s="229">
        <v>0.39</v>
      </c>
      <c r="AH26" s="229">
        <v>0.43</v>
      </c>
      <c r="AI26" s="229"/>
      <c r="AJ26" s="229">
        <v>0.69</v>
      </c>
      <c r="AK26" s="229">
        <v>0.18</v>
      </c>
      <c r="AL26" s="228">
        <v>0.23</v>
      </c>
      <c r="AM26" s="229">
        <v>-0.34</v>
      </c>
      <c r="AN26" s="229">
        <v>-0.55000000000000004</v>
      </c>
      <c r="AO26" s="229">
        <v>0.43</v>
      </c>
      <c r="AP26" s="229">
        <v>0.06</v>
      </c>
      <c r="AQ26" s="229">
        <v>0.01</v>
      </c>
      <c r="AR26" s="229">
        <v>-0.23</v>
      </c>
      <c r="AS26" s="220">
        <f t="shared" ref="AS26:AS78" si="3">+AT26*0.827242524916944+AZ26*0.172757475083056</f>
        <v>4.2789700996677746</v>
      </c>
      <c r="AT26" s="228">
        <v>4.45</v>
      </c>
      <c r="AU26" s="229">
        <v>4.0999999999999996</v>
      </c>
      <c r="AV26" s="229">
        <v>3.9</v>
      </c>
      <c r="AW26" s="229"/>
      <c r="AX26" s="229">
        <v>5.97</v>
      </c>
      <c r="AY26" s="229">
        <v>5.67</v>
      </c>
      <c r="AZ26" s="228">
        <v>3.46</v>
      </c>
      <c r="BA26" s="229">
        <v>2.67</v>
      </c>
      <c r="BB26" s="229">
        <v>2.56</v>
      </c>
      <c r="BC26" s="229">
        <v>4.46</v>
      </c>
      <c r="BD26" s="229">
        <v>5.73</v>
      </c>
      <c r="BE26" s="229">
        <v>-0.79</v>
      </c>
      <c r="BF26" s="224">
        <v>0.4</v>
      </c>
    </row>
    <row r="27" spans="1:58" x14ac:dyDescent="0.25">
      <c r="A27" s="483"/>
      <c r="B27" s="53" t="s">
        <v>56</v>
      </c>
      <c r="C27" s="84">
        <f t="shared" si="2"/>
        <v>71.127662308707045</v>
      </c>
      <c r="D27" s="165">
        <v>70.040000000000006</v>
      </c>
      <c r="E27" s="84">
        <v>73.040000000000006</v>
      </c>
      <c r="F27" s="84">
        <v>73.36</v>
      </c>
      <c r="G27" s="84"/>
      <c r="H27" s="84">
        <v>58.04</v>
      </c>
      <c r="I27" s="84">
        <v>69.819999999999993</v>
      </c>
      <c r="J27" s="105">
        <v>76.680000000000007</v>
      </c>
      <c r="K27" s="84">
        <v>83.34</v>
      </c>
      <c r="L27" s="84">
        <v>80.8</v>
      </c>
      <c r="M27" s="84">
        <v>73.31</v>
      </c>
      <c r="N27" s="84">
        <v>86.88</v>
      </c>
      <c r="O27" s="84">
        <v>86.73</v>
      </c>
      <c r="P27" s="117">
        <v>85.57</v>
      </c>
      <c r="Q27" s="116">
        <f t="shared" si="0"/>
        <v>0.52471760797342204</v>
      </c>
      <c r="R27" s="105">
        <v>0.57999999999999996</v>
      </c>
      <c r="S27" s="84">
        <v>0.41</v>
      </c>
      <c r="T27" s="84">
        <v>0.39</v>
      </c>
      <c r="U27" s="84"/>
      <c r="V27" s="84">
        <v>1.93</v>
      </c>
      <c r="W27" s="84">
        <v>-7.0000000000000007E-2</v>
      </c>
      <c r="X27" s="105">
        <v>0.26</v>
      </c>
      <c r="Y27" s="84">
        <v>-0.09</v>
      </c>
      <c r="Z27" s="84">
        <v>0.64</v>
      </c>
      <c r="AA27" s="84">
        <v>0.31</v>
      </c>
      <c r="AB27" s="84">
        <v>0.31</v>
      </c>
      <c r="AC27" s="84">
        <v>0.17</v>
      </c>
      <c r="AD27" s="117">
        <v>-0.02</v>
      </c>
      <c r="AE27" s="84">
        <f t="shared" si="1"/>
        <v>0.92843853820598032</v>
      </c>
      <c r="AF27" s="105">
        <v>1.02</v>
      </c>
      <c r="AG27" s="84">
        <v>0.81</v>
      </c>
      <c r="AH27" s="84">
        <v>0.81</v>
      </c>
      <c r="AI27" s="84"/>
      <c r="AJ27" s="84">
        <v>2.64</v>
      </c>
      <c r="AK27" s="84">
        <v>0.12</v>
      </c>
      <c r="AL27" s="105">
        <v>0.49</v>
      </c>
      <c r="AM27" s="84">
        <v>-0.43</v>
      </c>
      <c r="AN27" s="84">
        <v>0.09</v>
      </c>
      <c r="AO27" s="84">
        <v>0.74</v>
      </c>
      <c r="AP27" s="84">
        <v>0.36</v>
      </c>
      <c r="AQ27" s="84">
        <v>0.18</v>
      </c>
      <c r="AR27" s="84">
        <v>-0.25</v>
      </c>
      <c r="AS27" s="116">
        <f t="shared" si="3"/>
        <v>4.1415946843853835</v>
      </c>
      <c r="AT27" s="105">
        <v>4.38</v>
      </c>
      <c r="AU27" s="84">
        <v>3.98</v>
      </c>
      <c r="AV27" s="84">
        <v>3.79</v>
      </c>
      <c r="AW27" s="84"/>
      <c r="AX27" s="84">
        <v>6.4</v>
      </c>
      <c r="AY27" s="84">
        <v>5.12</v>
      </c>
      <c r="AZ27" s="105">
        <v>3</v>
      </c>
      <c r="BA27" s="84">
        <v>1.91</v>
      </c>
      <c r="BB27" s="84">
        <v>2.44</v>
      </c>
      <c r="BC27" s="84">
        <v>3.94</v>
      </c>
      <c r="BD27" s="84">
        <v>4.88</v>
      </c>
      <c r="BE27" s="84">
        <v>-0.74</v>
      </c>
      <c r="BF27" s="117">
        <v>0.02</v>
      </c>
    </row>
    <row r="28" spans="1:58" x14ac:dyDescent="0.25">
      <c r="A28" s="483"/>
      <c r="B28" s="53" t="s">
        <v>57</v>
      </c>
      <c r="C28" s="84">
        <f t="shared" si="2"/>
        <v>71.404615591434805</v>
      </c>
      <c r="D28" s="165">
        <v>70.36</v>
      </c>
      <c r="E28" s="84">
        <v>73.28</v>
      </c>
      <c r="F28" s="84">
        <v>73.599999999999994</v>
      </c>
      <c r="G28" s="84"/>
      <c r="H28" s="84">
        <v>58.76</v>
      </c>
      <c r="I28" s="84">
        <v>69.95</v>
      </c>
      <c r="J28" s="105">
        <v>76.77</v>
      </c>
      <c r="K28" s="84">
        <v>83.2</v>
      </c>
      <c r="L28" s="84">
        <v>80.650000000000006</v>
      </c>
      <c r="M28" s="84">
        <v>73.430000000000007</v>
      </c>
      <c r="N28" s="84">
        <v>87.37</v>
      </c>
      <c r="O28" s="84">
        <v>86.75</v>
      </c>
      <c r="P28" s="117">
        <v>85.66</v>
      </c>
      <c r="Q28" s="116">
        <f t="shared" si="0"/>
        <v>0.39299003322259157</v>
      </c>
      <c r="R28" s="105">
        <v>0.45</v>
      </c>
      <c r="S28" s="84">
        <v>0.32</v>
      </c>
      <c r="T28" s="84">
        <v>0.32</v>
      </c>
      <c r="U28" s="84"/>
      <c r="V28" s="84">
        <v>1.24</v>
      </c>
      <c r="W28" s="84">
        <v>0.18</v>
      </c>
      <c r="X28" s="105">
        <v>0.12</v>
      </c>
      <c r="Y28" s="84">
        <v>-0.17</v>
      </c>
      <c r="Z28" s="84">
        <v>-0.19</v>
      </c>
      <c r="AA28" s="84">
        <v>0.17</v>
      </c>
      <c r="AB28" s="84">
        <v>0.56000000000000005</v>
      </c>
      <c r="AC28" s="84">
        <v>0.03</v>
      </c>
      <c r="AD28" s="117">
        <v>0.11</v>
      </c>
      <c r="AE28" s="84">
        <f t="shared" si="1"/>
        <v>1.3214285714285718</v>
      </c>
      <c r="AF28" s="105">
        <v>1.47</v>
      </c>
      <c r="AG28" s="84">
        <v>1.1299999999999999</v>
      </c>
      <c r="AH28" s="84">
        <v>1.1399999999999999</v>
      </c>
      <c r="AI28" s="84"/>
      <c r="AJ28" s="84">
        <v>3.91</v>
      </c>
      <c r="AK28" s="84">
        <v>0.3</v>
      </c>
      <c r="AL28" s="105">
        <v>0.61</v>
      </c>
      <c r="AM28" s="84">
        <v>-0.6</v>
      </c>
      <c r="AN28" s="84">
        <v>-0.1</v>
      </c>
      <c r="AO28" s="84">
        <v>0.91</v>
      </c>
      <c r="AP28" s="84">
        <v>0.93</v>
      </c>
      <c r="AQ28" s="84">
        <v>0.21</v>
      </c>
      <c r="AR28" s="84">
        <v>-0.15</v>
      </c>
      <c r="AS28" s="116">
        <f t="shared" si="3"/>
        <v>3.5798671096345522</v>
      </c>
      <c r="AT28" s="105">
        <v>3.82</v>
      </c>
      <c r="AU28" s="84">
        <v>3.84</v>
      </c>
      <c r="AV28" s="84">
        <v>3.68</v>
      </c>
      <c r="AW28" s="84"/>
      <c r="AX28" s="84">
        <v>3.48</v>
      </c>
      <c r="AY28" s="84">
        <v>4.93</v>
      </c>
      <c r="AZ28" s="105">
        <v>2.4300000000000002</v>
      </c>
      <c r="BA28" s="84">
        <v>0.75</v>
      </c>
      <c r="BB28" s="84">
        <v>1.9</v>
      </c>
      <c r="BC28" s="84">
        <v>3.32</v>
      </c>
      <c r="BD28" s="84">
        <v>3.84</v>
      </c>
      <c r="BE28" s="84">
        <v>-0.69</v>
      </c>
      <c r="BF28" s="117">
        <v>0.03</v>
      </c>
    </row>
    <row r="29" spans="1:58" x14ac:dyDescent="0.25">
      <c r="A29" s="483"/>
      <c r="B29" s="53" t="s">
        <v>58</v>
      </c>
      <c r="C29" s="84">
        <f t="shared" si="2"/>
        <v>71.727247786547551</v>
      </c>
      <c r="D29" s="165">
        <v>70.72</v>
      </c>
      <c r="E29" s="84">
        <v>73.5</v>
      </c>
      <c r="F29" s="84">
        <v>73.83</v>
      </c>
      <c r="G29" s="84"/>
      <c r="H29" s="84">
        <v>59.8</v>
      </c>
      <c r="I29" s="84">
        <v>69.98</v>
      </c>
      <c r="J29" s="105">
        <v>76.89</v>
      </c>
      <c r="K29" s="84">
        <v>82.81</v>
      </c>
      <c r="L29" s="84">
        <v>80.66</v>
      </c>
      <c r="M29" s="84">
        <v>73.61</v>
      </c>
      <c r="N29" s="84">
        <v>87.91</v>
      </c>
      <c r="O29" s="84">
        <v>86.8</v>
      </c>
      <c r="P29" s="117">
        <v>85.89</v>
      </c>
      <c r="Q29" s="116">
        <f t="shared" si="0"/>
        <v>0.44953488372093042</v>
      </c>
      <c r="R29" s="105">
        <v>0.51</v>
      </c>
      <c r="S29" s="84">
        <v>0.3</v>
      </c>
      <c r="T29" s="84">
        <v>0.31</v>
      </c>
      <c r="U29" s="84"/>
      <c r="V29" s="84">
        <v>1.77</v>
      </c>
      <c r="W29" s="84">
        <v>0.04</v>
      </c>
      <c r="X29" s="105">
        <v>0.16</v>
      </c>
      <c r="Y29" s="84">
        <v>-0.48</v>
      </c>
      <c r="Z29" s="84">
        <v>0.01</v>
      </c>
      <c r="AA29" s="84">
        <v>0.25</v>
      </c>
      <c r="AB29" s="84">
        <v>0.62</v>
      </c>
      <c r="AC29" s="84">
        <v>0.05</v>
      </c>
      <c r="AD29" s="117">
        <v>0.27</v>
      </c>
      <c r="AE29" s="84">
        <f t="shared" si="1"/>
        <v>1.7792358803986716</v>
      </c>
      <c r="AF29" s="105">
        <v>1.99</v>
      </c>
      <c r="AG29" s="84">
        <v>1.44</v>
      </c>
      <c r="AH29" s="84">
        <v>1.45</v>
      </c>
      <c r="AI29" s="84"/>
      <c r="AJ29" s="84">
        <v>5.74</v>
      </c>
      <c r="AK29" s="84">
        <v>0.34</v>
      </c>
      <c r="AL29" s="105">
        <v>0.77</v>
      </c>
      <c r="AM29" s="84">
        <v>-1.07</v>
      </c>
      <c r="AN29" s="84">
        <v>-0.09</v>
      </c>
      <c r="AO29" s="84">
        <v>1.1599999999999999</v>
      </c>
      <c r="AP29" s="84">
        <v>1.56</v>
      </c>
      <c r="AQ29" s="84">
        <v>0.26</v>
      </c>
      <c r="AR29" s="84">
        <v>0.12</v>
      </c>
      <c r="AS29" s="116">
        <f t="shared" si="3"/>
        <v>3.6534883720930242</v>
      </c>
      <c r="AT29" s="105">
        <v>3.98</v>
      </c>
      <c r="AU29" s="84">
        <v>4.08</v>
      </c>
      <c r="AV29" s="84">
        <v>3.94</v>
      </c>
      <c r="AW29" s="84"/>
      <c r="AX29" s="84">
        <v>4.71</v>
      </c>
      <c r="AY29" s="84">
        <v>2.72</v>
      </c>
      <c r="AZ29" s="105">
        <v>2.09</v>
      </c>
      <c r="BA29" s="84">
        <v>-0.61</v>
      </c>
      <c r="BB29" s="84">
        <v>1.46</v>
      </c>
      <c r="BC29" s="84">
        <v>2.94</v>
      </c>
      <c r="BD29" s="84">
        <v>3.17</v>
      </c>
      <c r="BE29" s="84">
        <v>-0.04</v>
      </c>
      <c r="BF29" s="117">
        <v>0.31</v>
      </c>
    </row>
    <row r="30" spans="1:58" x14ac:dyDescent="0.25">
      <c r="A30" s="483"/>
      <c r="B30" s="53" t="s">
        <v>59</v>
      </c>
      <c r="C30" s="84">
        <f t="shared" si="2"/>
        <v>71.937450387978771</v>
      </c>
      <c r="D30" s="165">
        <v>70.930000000000007</v>
      </c>
      <c r="E30" s="84">
        <v>73.790000000000006</v>
      </c>
      <c r="F30" s="84">
        <v>74.069999999999993</v>
      </c>
      <c r="G30" s="84"/>
      <c r="H30" s="84">
        <v>59.94</v>
      </c>
      <c r="I30" s="84">
        <v>70.010000000000005</v>
      </c>
      <c r="J30" s="105">
        <v>77.11</v>
      </c>
      <c r="K30" s="84">
        <v>82.55</v>
      </c>
      <c r="L30" s="84">
        <v>80.739999999999995</v>
      </c>
      <c r="M30" s="84">
        <v>73.930000000000007</v>
      </c>
      <c r="N30" s="84">
        <v>88.25</v>
      </c>
      <c r="O30" s="84">
        <v>86.8</v>
      </c>
      <c r="P30" s="117">
        <v>86.03</v>
      </c>
      <c r="Q30" s="116">
        <f t="shared" si="0"/>
        <v>0.29827242524916947</v>
      </c>
      <c r="R30" s="105">
        <v>0.3</v>
      </c>
      <c r="S30" s="84">
        <v>0.39</v>
      </c>
      <c r="T30" s="84">
        <v>0.32</v>
      </c>
      <c r="U30" s="84"/>
      <c r="V30" s="84">
        <v>0.23</v>
      </c>
      <c r="W30" s="84">
        <v>0.05</v>
      </c>
      <c r="X30" s="105">
        <v>0.28999999999999998</v>
      </c>
      <c r="Y30" s="84">
        <v>-0.31</v>
      </c>
      <c r="Z30" s="84">
        <v>0.1</v>
      </c>
      <c r="AA30" s="84">
        <v>0.43</v>
      </c>
      <c r="AB30" s="84">
        <v>0.38</v>
      </c>
      <c r="AC30" s="84">
        <v>0</v>
      </c>
      <c r="AD30" s="117">
        <v>0.16</v>
      </c>
      <c r="AE30" s="84">
        <f t="shared" si="1"/>
        <v>2.0775083056478412</v>
      </c>
      <c r="AF30" s="105">
        <v>2.29</v>
      </c>
      <c r="AG30" s="84">
        <v>1.84</v>
      </c>
      <c r="AH30" s="84">
        <v>1.78</v>
      </c>
      <c r="AI30" s="84"/>
      <c r="AJ30" s="84">
        <v>5.98</v>
      </c>
      <c r="AK30" s="84">
        <v>0.39</v>
      </c>
      <c r="AL30" s="105">
        <v>1.06</v>
      </c>
      <c r="AM30" s="84">
        <v>-1.37</v>
      </c>
      <c r="AN30" s="84">
        <v>0.01</v>
      </c>
      <c r="AO30" s="84">
        <v>1.6</v>
      </c>
      <c r="AP30" s="84">
        <v>1.94</v>
      </c>
      <c r="AQ30" s="84">
        <v>0.26</v>
      </c>
      <c r="AR30" s="84">
        <v>0.28999999999999998</v>
      </c>
      <c r="AS30" s="116">
        <f t="shared" si="3"/>
        <v>3.5583056478405326</v>
      </c>
      <c r="AT30" s="105">
        <v>3.89</v>
      </c>
      <c r="AU30" s="84">
        <v>4.12</v>
      </c>
      <c r="AV30" s="84">
        <v>3.92</v>
      </c>
      <c r="AW30" s="84"/>
      <c r="AX30" s="84">
        <v>4.7699999999999996</v>
      </c>
      <c r="AY30" s="84">
        <v>1.76</v>
      </c>
      <c r="AZ30" s="105">
        <v>1.97</v>
      </c>
      <c r="BA30" s="84">
        <v>-1.45</v>
      </c>
      <c r="BB30" s="84">
        <v>1.46</v>
      </c>
      <c r="BC30" s="84">
        <v>2.85</v>
      </c>
      <c r="BD30" s="84">
        <v>3.09</v>
      </c>
      <c r="BE30" s="84">
        <v>0.13</v>
      </c>
      <c r="BF30" s="117">
        <v>0.33</v>
      </c>
    </row>
    <row r="31" spans="1:58" x14ac:dyDescent="0.25">
      <c r="A31" s="483"/>
      <c r="B31" s="53" t="s">
        <v>60</v>
      </c>
      <c r="C31" s="84">
        <f t="shared" si="2"/>
        <v>72.235100830393009</v>
      </c>
      <c r="D31" s="165">
        <v>71.239999999999995</v>
      </c>
      <c r="E31" s="84">
        <v>74.010000000000005</v>
      </c>
      <c r="F31" s="84">
        <v>74.27</v>
      </c>
      <c r="G31" s="84"/>
      <c r="H31" s="84">
        <v>60.83</v>
      </c>
      <c r="I31" s="84">
        <v>69.98</v>
      </c>
      <c r="J31" s="105">
        <v>77.33</v>
      </c>
      <c r="K31" s="84">
        <v>82.38</v>
      </c>
      <c r="L31" s="84">
        <v>80.849999999999994</v>
      </c>
      <c r="M31" s="84">
        <v>74.239999999999995</v>
      </c>
      <c r="N31" s="84">
        <v>88.6</v>
      </c>
      <c r="O31" s="84">
        <v>86.87</v>
      </c>
      <c r="P31" s="117">
        <v>85.96</v>
      </c>
      <c r="Q31" s="116">
        <f t="shared" si="0"/>
        <v>0.41408637873754162</v>
      </c>
      <c r="R31" s="105">
        <v>0.44</v>
      </c>
      <c r="S31" s="84">
        <v>0.28999999999999998</v>
      </c>
      <c r="T31" s="84">
        <v>0.27</v>
      </c>
      <c r="U31" s="84"/>
      <c r="V31" s="84">
        <v>1.5</v>
      </c>
      <c r="W31" s="84">
        <v>-0.05</v>
      </c>
      <c r="X31" s="105">
        <v>0.28999999999999998</v>
      </c>
      <c r="Y31" s="84">
        <v>-0.21</v>
      </c>
      <c r="Z31" s="84">
        <v>0.14000000000000001</v>
      </c>
      <c r="AA31" s="84">
        <v>0.42</v>
      </c>
      <c r="AB31" s="84">
        <v>0.4</v>
      </c>
      <c r="AC31" s="84">
        <v>0.09</v>
      </c>
      <c r="AD31" s="117">
        <v>-0.08</v>
      </c>
      <c r="AE31" s="84">
        <f t="shared" si="1"/>
        <v>2.4998671096345526</v>
      </c>
      <c r="AF31" s="105">
        <v>2.74</v>
      </c>
      <c r="AG31" s="84">
        <v>2.13</v>
      </c>
      <c r="AH31" s="84">
        <v>2.06</v>
      </c>
      <c r="AI31" s="84"/>
      <c r="AJ31" s="84">
        <v>7.57</v>
      </c>
      <c r="AK31" s="84">
        <v>0.34</v>
      </c>
      <c r="AL31" s="105">
        <v>1.35</v>
      </c>
      <c r="AM31" s="84">
        <v>-1.59</v>
      </c>
      <c r="AN31" s="84">
        <v>0.14000000000000001</v>
      </c>
      <c r="AO31" s="84">
        <v>2.02</v>
      </c>
      <c r="AP31" s="84">
        <v>2.36</v>
      </c>
      <c r="AQ31" s="84">
        <v>0.34</v>
      </c>
      <c r="AR31" s="84">
        <v>0.21</v>
      </c>
      <c r="AS31" s="116">
        <f t="shared" si="3"/>
        <v>3.7089368770764137</v>
      </c>
      <c r="AT31" s="105">
        <v>4.07</v>
      </c>
      <c r="AU31" s="84">
        <v>3.99</v>
      </c>
      <c r="AV31" s="84">
        <v>3.87</v>
      </c>
      <c r="AW31" s="84"/>
      <c r="AX31" s="84">
        <v>6.71</v>
      </c>
      <c r="AY31" s="84">
        <v>1.24</v>
      </c>
      <c r="AZ31" s="105">
        <v>1.98</v>
      </c>
      <c r="BA31" s="84">
        <v>-2.13</v>
      </c>
      <c r="BB31" s="84">
        <v>1.3</v>
      </c>
      <c r="BC31" s="84">
        <v>2.96</v>
      </c>
      <c r="BD31" s="84">
        <v>3.32</v>
      </c>
      <c r="BE31" s="84">
        <v>0.19</v>
      </c>
      <c r="BF31" s="117">
        <v>0.21</v>
      </c>
    </row>
    <row r="32" spans="1:58" x14ac:dyDescent="0.25">
      <c r="A32" s="483"/>
      <c r="B32" s="53" t="s">
        <v>61</v>
      </c>
      <c r="C32" s="84">
        <f t="shared" si="2"/>
        <v>72.285907206546469</v>
      </c>
      <c r="D32" s="165">
        <v>71.28</v>
      </c>
      <c r="E32" s="84">
        <v>74.13</v>
      </c>
      <c r="F32" s="84">
        <v>74.38</v>
      </c>
      <c r="G32" s="84"/>
      <c r="H32" s="84">
        <v>60.57</v>
      </c>
      <c r="I32" s="84">
        <v>70.010000000000005</v>
      </c>
      <c r="J32" s="105">
        <v>77.430000000000007</v>
      </c>
      <c r="K32" s="84">
        <v>82.01</v>
      </c>
      <c r="L32" s="84">
        <v>80.75</v>
      </c>
      <c r="M32" s="84">
        <v>74.44</v>
      </c>
      <c r="N32" s="84">
        <v>88.28</v>
      </c>
      <c r="O32" s="84">
        <v>86.91</v>
      </c>
      <c r="P32" s="117">
        <v>85.91</v>
      </c>
      <c r="Q32" s="116">
        <f t="shared" si="0"/>
        <v>6.3820598006644483E-2</v>
      </c>
      <c r="R32" s="105">
        <v>0.05</v>
      </c>
      <c r="S32" s="84">
        <v>0.16</v>
      </c>
      <c r="T32" s="84">
        <v>0.16</v>
      </c>
      <c r="U32" s="84"/>
      <c r="V32" s="84">
        <v>-0.43</v>
      </c>
      <c r="W32" s="84">
        <v>0.04</v>
      </c>
      <c r="X32" s="105">
        <v>0.13</v>
      </c>
      <c r="Y32" s="84">
        <v>-0.45</v>
      </c>
      <c r="Z32" s="84">
        <v>-0.12</v>
      </c>
      <c r="AA32" s="84">
        <v>0.27</v>
      </c>
      <c r="AB32" s="84">
        <v>-0.37</v>
      </c>
      <c r="AC32" s="84">
        <v>0.05</v>
      </c>
      <c r="AD32" s="117">
        <v>-0.06</v>
      </c>
      <c r="AE32" s="84">
        <f t="shared" si="1"/>
        <v>2.5719601328903661</v>
      </c>
      <c r="AF32" s="105">
        <v>2.8</v>
      </c>
      <c r="AG32" s="84">
        <v>2.2999999999999998</v>
      </c>
      <c r="AH32" s="84">
        <v>2.2200000000000002</v>
      </c>
      <c r="AI32" s="84"/>
      <c r="AJ32" s="84">
        <v>7.11</v>
      </c>
      <c r="AK32" s="84">
        <v>0.38</v>
      </c>
      <c r="AL32" s="105">
        <v>1.48</v>
      </c>
      <c r="AM32" s="84">
        <v>-2.0299999999999998</v>
      </c>
      <c r="AN32" s="84">
        <v>0.03</v>
      </c>
      <c r="AO32" s="84">
        <v>2.2999999999999998</v>
      </c>
      <c r="AP32" s="84">
        <v>1.98</v>
      </c>
      <c r="AQ32" s="84">
        <v>0.39</v>
      </c>
      <c r="AR32" s="84">
        <v>0.15</v>
      </c>
      <c r="AS32" s="116">
        <f t="shared" si="3"/>
        <v>3.5462126245847188</v>
      </c>
      <c r="AT32" s="105">
        <v>3.89</v>
      </c>
      <c r="AU32" s="84">
        <v>3.89</v>
      </c>
      <c r="AV32" s="84">
        <v>3.75</v>
      </c>
      <c r="AW32" s="84"/>
      <c r="AX32" s="84">
        <v>6.34</v>
      </c>
      <c r="AY32" s="84">
        <v>0.85</v>
      </c>
      <c r="AZ32" s="105">
        <v>1.9</v>
      </c>
      <c r="BA32" s="84">
        <v>-3.17</v>
      </c>
      <c r="BB32" s="84">
        <v>0.87</v>
      </c>
      <c r="BC32" s="84">
        <v>3.13</v>
      </c>
      <c r="BD32" s="84">
        <v>2.67</v>
      </c>
      <c r="BE32" s="84">
        <v>-0.04</v>
      </c>
      <c r="BF32" s="117">
        <v>-0.16</v>
      </c>
    </row>
    <row r="33" spans="1:58" x14ac:dyDescent="0.25">
      <c r="A33" s="483"/>
      <c r="B33" s="53" t="s">
        <v>62</v>
      </c>
      <c r="C33" s="84">
        <f t="shared" si="2"/>
        <v>72.567215321515974</v>
      </c>
      <c r="D33" s="165">
        <v>71.599999999999994</v>
      </c>
      <c r="E33" s="84">
        <v>74.319999999999993</v>
      </c>
      <c r="F33" s="84">
        <v>74.56</v>
      </c>
      <c r="G33" s="84"/>
      <c r="H33" s="84">
        <v>60.83</v>
      </c>
      <c r="I33" s="84">
        <v>71.47</v>
      </c>
      <c r="J33" s="105">
        <v>77.48</v>
      </c>
      <c r="K33" s="84">
        <v>81.8</v>
      </c>
      <c r="L33" s="84">
        <v>80.88</v>
      </c>
      <c r="M33" s="84">
        <v>74.52</v>
      </c>
      <c r="N33" s="84">
        <v>88.1</v>
      </c>
      <c r="O33" s="84">
        <v>87.01</v>
      </c>
      <c r="P33" s="117">
        <v>86.05</v>
      </c>
      <c r="Q33" s="116">
        <f t="shared" si="0"/>
        <v>0.39089700996677768</v>
      </c>
      <c r="R33" s="105">
        <v>0.46</v>
      </c>
      <c r="S33" s="84">
        <v>0.26</v>
      </c>
      <c r="T33" s="84">
        <v>0.23</v>
      </c>
      <c r="U33" s="84"/>
      <c r="V33" s="84">
        <v>0.42</v>
      </c>
      <c r="W33" s="84">
        <v>2.09</v>
      </c>
      <c r="X33" s="105">
        <v>0.06</v>
      </c>
      <c r="Y33" s="84">
        <v>-0.26</v>
      </c>
      <c r="Z33" s="84">
        <v>0.16</v>
      </c>
      <c r="AA33" s="84">
        <v>0.11</v>
      </c>
      <c r="AB33" s="84">
        <v>-0.2</v>
      </c>
      <c r="AC33" s="84">
        <v>0.11</v>
      </c>
      <c r="AD33" s="117">
        <v>0.16</v>
      </c>
      <c r="AE33" s="84">
        <f t="shared" si="1"/>
        <v>2.9711295681063135</v>
      </c>
      <c r="AF33" s="105">
        <v>3.27</v>
      </c>
      <c r="AG33" s="84">
        <v>2.56</v>
      </c>
      <c r="AH33" s="84">
        <v>2.46</v>
      </c>
      <c r="AI33" s="84"/>
      <c r="AJ33" s="84">
        <v>7.56</v>
      </c>
      <c r="AK33" s="84">
        <v>2.4700000000000002</v>
      </c>
      <c r="AL33" s="105">
        <v>1.54</v>
      </c>
      <c r="AM33" s="84">
        <v>-2.2799999999999998</v>
      </c>
      <c r="AN33" s="84">
        <v>0.19</v>
      </c>
      <c r="AO33" s="84">
        <v>2.41</v>
      </c>
      <c r="AP33" s="84">
        <v>1.78</v>
      </c>
      <c r="AQ33" s="84">
        <v>0.5</v>
      </c>
      <c r="AR33" s="84">
        <v>0.3</v>
      </c>
      <c r="AS33" s="116">
        <f t="shared" si="3"/>
        <v>3.6333887043189379</v>
      </c>
      <c r="AT33" s="105">
        <v>4.01</v>
      </c>
      <c r="AU33" s="84">
        <v>3.68</v>
      </c>
      <c r="AV33" s="84">
        <v>3.51</v>
      </c>
      <c r="AW33" s="84"/>
      <c r="AX33" s="84">
        <v>6.88</v>
      </c>
      <c r="AY33" s="84">
        <v>2.83</v>
      </c>
      <c r="AZ33" s="105">
        <v>1.83</v>
      </c>
      <c r="BA33" s="84">
        <v>-3.59</v>
      </c>
      <c r="BB33" s="84">
        <v>0.77</v>
      </c>
      <c r="BC33" s="84">
        <v>3.07</v>
      </c>
      <c r="BD33" s="84">
        <v>2.46</v>
      </c>
      <c r="BE33" s="84">
        <v>0.05</v>
      </c>
      <c r="BF33" s="117">
        <v>0.03</v>
      </c>
    </row>
    <row r="34" spans="1:58" x14ac:dyDescent="0.25">
      <c r="A34" s="483"/>
      <c r="B34" s="53" t="s">
        <v>63</v>
      </c>
      <c r="C34" s="84">
        <f t="shared" si="2"/>
        <v>72.589574809638819</v>
      </c>
      <c r="D34" s="165">
        <v>71.63</v>
      </c>
      <c r="E34" s="84">
        <v>74.489999999999995</v>
      </c>
      <c r="F34" s="84">
        <v>74.709999999999994</v>
      </c>
      <c r="G34" s="84"/>
      <c r="H34" s="84">
        <v>60.03</v>
      </c>
      <c r="I34" s="84">
        <v>72.06</v>
      </c>
      <c r="J34" s="105">
        <v>77.510000000000005</v>
      </c>
      <c r="K34" s="84">
        <v>81.42</v>
      </c>
      <c r="L34" s="84">
        <v>80.989999999999995</v>
      </c>
      <c r="M34" s="84">
        <v>74.63</v>
      </c>
      <c r="N34" s="84">
        <v>88.08</v>
      </c>
      <c r="O34" s="84">
        <v>86.84</v>
      </c>
      <c r="P34" s="117">
        <v>86.03</v>
      </c>
      <c r="Q34" s="116">
        <f t="shared" si="0"/>
        <v>0.04</v>
      </c>
      <c r="R34" s="105">
        <v>0.04</v>
      </c>
      <c r="S34" s="84">
        <v>0.23</v>
      </c>
      <c r="T34" s="84">
        <v>0.21</v>
      </c>
      <c r="U34" s="84"/>
      <c r="V34" s="84">
        <v>-1.32</v>
      </c>
      <c r="W34" s="84">
        <v>0.82</v>
      </c>
      <c r="X34" s="105">
        <v>0.04</v>
      </c>
      <c r="Y34" s="84">
        <v>-0.46</v>
      </c>
      <c r="Z34" s="84">
        <v>0.14000000000000001</v>
      </c>
      <c r="AA34" s="84">
        <v>0.15</v>
      </c>
      <c r="AB34" s="84">
        <v>-0.02</v>
      </c>
      <c r="AC34" s="84">
        <v>-0.2</v>
      </c>
      <c r="AD34" s="117">
        <v>-0.01</v>
      </c>
      <c r="AE34" s="84">
        <f t="shared" si="1"/>
        <v>3.002857142857144</v>
      </c>
      <c r="AF34" s="105">
        <v>3.3</v>
      </c>
      <c r="AG34" s="84">
        <v>2.8</v>
      </c>
      <c r="AH34" s="84">
        <v>2.67</v>
      </c>
      <c r="AI34" s="84"/>
      <c r="AJ34" s="84">
        <v>6.15</v>
      </c>
      <c r="AK34" s="84">
        <v>3.31</v>
      </c>
      <c r="AL34" s="105">
        <v>1.58</v>
      </c>
      <c r="AM34" s="84">
        <v>-2.73</v>
      </c>
      <c r="AN34" s="84">
        <v>0.32</v>
      </c>
      <c r="AO34" s="84">
        <v>2.56</v>
      </c>
      <c r="AP34" s="84">
        <v>1.75</v>
      </c>
      <c r="AQ34" s="84">
        <v>0.3</v>
      </c>
      <c r="AR34" s="84">
        <v>0.28999999999999998</v>
      </c>
      <c r="AS34" s="116">
        <f t="shared" si="3"/>
        <v>3.5254817275747521</v>
      </c>
      <c r="AT34" s="105">
        <v>3.89</v>
      </c>
      <c r="AU34" s="84">
        <v>3.59</v>
      </c>
      <c r="AV34" s="84">
        <v>3.45</v>
      </c>
      <c r="AW34" s="84"/>
      <c r="AX34" s="84">
        <v>6.01</v>
      </c>
      <c r="AY34" s="84">
        <v>3.54</v>
      </c>
      <c r="AZ34" s="105">
        <v>1.78</v>
      </c>
      <c r="BA34" s="84">
        <v>-3.81</v>
      </c>
      <c r="BB34" s="84">
        <v>0.68</v>
      </c>
      <c r="BC34" s="84">
        <v>3.06</v>
      </c>
      <c r="BD34" s="84">
        <v>2.4300000000000002</v>
      </c>
      <c r="BE34" s="84">
        <v>-0.16</v>
      </c>
      <c r="BF34" s="117">
        <v>0.06</v>
      </c>
    </row>
    <row r="35" spans="1:58" x14ac:dyDescent="0.25">
      <c r="A35" s="483"/>
      <c r="B35" s="53" t="s">
        <v>64</v>
      </c>
      <c r="C35" s="84">
        <f t="shared" si="2"/>
        <v>72.734103731295619</v>
      </c>
      <c r="D35" s="165">
        <v>71.8</v>
      </c>
      <c r="E35" s="84">
        <v>74.66</v>
      </c>
      <c r="F35" s="84">
        <v>74.87</v>
      </c>
      <c r="G35" s="84"/>
      <c r="H35" s="84">
        <v>60.28</v>
      </c>
      <c r="I35" s="84">
        <v>72.14</v>
      </c>
      <c r="J35" s="105">
        <v>77.510000000000005</v>
      </c>
      <c r="K35" s="84">
        <v>81.16</v>
      </c>
      <c r="L35" s="84">
        <v>81.06</v>
      </c>
      <c r="M35" s="84">
        <v>74.680000000000007</v>
      </c>
      <c r="N35" s="84">
        <v>88.05</v>
      </c>
      <c r="O35" s="84">
        <v>86.57</v>
      </c>
      <c r="P35" s="117">
        <v>86.25</v>
      </c>
      <c r="Q35" s="116">
        <f t="shared" si="0"/>
        <v>0.19681063122923603</v>
      </c>
      <c r="R35" s="105">
        <v>0.24</v>
      </c>
      <c r="S35" s="84">
        <v>0.23</v>
      </c>
      <c r="T35" s="84">
        <v>0.22</v>
      </c>
      <c r="U35" s="84"/>
      <c r="V35" s="84">
        <v>0.42</v>
      </c>
      <c r="W35" s="84">
        <v>0.11</v>
      </c>
      <c r="X35" s="105">
        <v>-0.01</v>
      </c>
      <c r="Y35" s="84">
        <v>-0.31</v>
      </c>
      <c r="Z35" s="84">
        <v>0.09</v>
      </c>
      <c r="AA35" s="84">
        <v>7.0000000000000007E-2</v>
      </c>
      <c r="AB35" s="84">
        <v>-0.03</v>
      </c>
      <c r="AC35" s="84">
        <v>-0.3</v>
      </c>
      <c r="AD35" s="117">
        <v>0.25</v>
      </c>
      <c r="AE35" s="84">
        <f t="shared" si="1"/>
        <v>3.2079401993355492</v>
      </c>
      <c r="AF35" s="105">
        <v>3.55</v>
      </c>
      <c r="AG35" s="84">
        <v>3.03</v>
      </c>
      <c r="AH35" s="84">
        <v>2.89</v>
      </c>
      <c r="AI35" s="84"/>
      <c r="AJ35" s="84">
        <v>6.59</v>
      </c>
      <c r="AK35" s="84">
        <v>3.43</v>
      </c>
      <c r="AL35" s="105">
        <v>1.57</v>
      </c>
      <c r="AM35" s="84">
        <v>-3.03</v>
      </c>
      <c r="AN35" s="84">
        <v>0.41</v>
      </c>
      <c r="AO35" s="84">
        <v>2.64</v>
      </c>
      <c r="AP35" s="84">
        <v>1.72</v>
      </c>
      <c r="AQ35" s="84">
        <v>0</v>
      </c>
      <c r="AR35" s="84">
        <v>0.54</v>
      </c>
      <c r="AS35" s="116">
        <f t="shared" si="3"/>
        <v>3.6133887043189388</v>
      </c>
      <c r="AT35" s="105">
        <v>3.99</v>
      </c>
      <c r="AU35" s="84">
        <v>3.47</v>
      </c>
      <c r="AV35" s="84">
        <v>3.36</v>
      </c>
      <c r="AW35" s="84"/>
      <c r="AX35" s="84">
        <v>7.15</v>
      </c>
      <c r="AY35" s="84">
        <v>3.54</v>
      </c>
      <c r="AZ35" s="105">
        <v>1.81</v>
      </c>
      <c r="BA35" s="84">
        <v>-3.74</v>
      </c>
      <c r="BB35" s="84">
        <v>0.57999999999999996</v>
      </c>
      <c r="BC35" s="84">
        <v>3.12</v>
      </c>
      <c r="BD35" s="84">
        <v>2</v>
      </c>
      <c r="BE35" s="84">
        <v>-0.2</v>
      </c>
      <c r="BF35" s="117">
        <v>0.3</v>
      </c>
    </row>
    <row r="36" spans="1:58" x14ac:dyDescent="0.25">
      <c r="A36" s="483"/>
      <c r="B36" s="53" t="s">
        <v>65</v>
      </c>
      <c r="C36" s="84">
        <f t="shared" si="2"/>
        <v>72.951728277999024</v>
      </c>
      <c r="D36" s="165">
        <v>72.069999999999993</v>
      </c>
      <c r="E36" s="84">
        <v>74.75</v>
      </c>
      <c r="F36" s="84">
        <v>74.959999999999994</v>
      </c>
      <c r="G36" s="84"/>
      <c r="H36" s="84">
        <v>61.37</v>
      </c>
      <c r="I36" s="84">
        <v>72.150000000000006</v>
      </c>
      <c r="J36" s="105">
        <v>77.44</v>
      </c>
      <c r="K36" s="84">
        <v>81</v>
      </c>
      <c r="L36" s="84">
        <v>80.87</v>
      </c>
      <c r="M36" s="84">
        <v>74.67</v>
      </c>
      <c r="N36" s="84">
        <v>87.72</v>
      </c>
      <c r="O36" s="84">
        <v>86.42</v>
      </c>
      <c r="P36" s="117">
        <v>86.23</v>
      </c>
      <c r="Q36" s="116">
        <f t="shared" si="0"/>
        <v>0.30053156146179427</v>
      </c>
      <c r="R36" s="105">
        <v>0.38</v>
      </c>
      <c r="S36" s="84">
        <v>0.13</v>
      </c>
      <c r="T36" s="84">
        <v>0.12</v>
      </c>
      <c r="U36" s="84"/>
      <c r="V36" s="84">
        <v>1.81</v>
      </c>
      <c r="W36" s="84">
        <v>0.01</v>
      </c>
      <c r="X36" s="105">
        <v>-0.08</v>
      </c>
      <c r="Y36" s="84">
        <v>-0.2</v>
      </c>
      <c r="Z36" s="84">
        <v>-0.23</v>
      </c>
      <c r="AA36" s="84">
        <v>-0.02</v>
      </c>
      <c r="AB36" s="84">
        <v>-0.38</v>
      </c>
      <c r="AC36" s="84">
        <v>-0.18</v>
      </c>
      <c r="AD36" s="117">
        <v>-0.02</v>
      </c>
      <c r="AE36" s="84">
        <f t="shared" si="1"/>
        <v>3.5167441860465134</v>
      </c>
      <c r="AF36" s="105">
        <v>3.94</v>
      </c>
      <c r="AG36" s="84">
        <v>3.16</v>
      </c>
      <c r="AH36" s="84">
        <v>3.01</v>
      </c>
      <c r="AI36" s="84"/>
      <c r="AJ36" s="84">
        <v>8.52</v>
      </c>
      <c r="AK36" s="84">
        <v>3.45</v>
      </c>
      <c r="AL36" s="105">
        <v>1.49</v>
      </c>
      <c r="AM36" s="84">
        <v>-3.23</v>
      </c>
      <c r="AN36" s="84">
        <v>0.18</v>
      </c>
      <c r="AO36" s="84">
        <v>2.61</v>
      </c>
      <c r="AP36" s="84">
        <v>1.33</v>
      </c>
      <c r="AQ36" s="84">
        <v>-0.18</v>
      </c>
      <c r="AR36" s="84">
        <v>0.52</v>
      </c>
      <c r="AS36" s="116">
        <f t="shared" si="3"/>
        <v>3.6967441860465131</v>
      </c>
      <c r="AT36" s="105">
        <v>4.12</v>
      </c>
      <c r="AU36" s="84">
        <v>3.4</v>
      </c>
      <c r="AV36" s="84">
        <v>3.3</v>
      </c>
      <c r="AW36" s="84"/>
      <c r="AX36" s="84">
        <v>8.35</v>
      </c>
      <c r="AY36" s="84">
        <v>3.49</v>
      </c>
      <c r="AZ36" s="105">
        <v>1.67</v>
      </c>
      <c r="BA36" s="84">
        <v>-3.5</v>
      </c>
      <c r="BB36" s="84">
        <v>0.3</v>
      </c>
      <c r="BC36" s="84">
        <v>2.92</v>
      </c>
      <c r="BD36" s="84">
        <v>1.22</v>
      </c>
      <c r="BE36" s="84">
        <v>-0.14000000000000001</v>
      </c>
      <c r="BF36" s="117">
        <v>0.28999999999999998</v>
      </c>
    </row>
    <row r="37" spans="1:58" x14ac:dyDescent="0.25">
      <c r="A37" s="484"/>
      <c r="B37" s="54" t="s">
        <v>66</v>
      </c>
      <c r="C37" s="88">
        <f t="shared" si="2"/>
        <v>73.072492926938907</v>
      </c>
      <c r="D37" s="166">
        <v>72.19</v>
      </c>
      <c r="E37" s="88">
        <v>74.86</v>
      </c>
      <c r="F37" s="88">
        <v>75.06</v>
      </c>
      <c r="G37" s="88"/>
      <c r="H37" s="88">
        <v>61.62</v>
      </c>
      <c r="I37" s="88">
        <v>72.19</v>
      </c>
      <c r="J37" s="108">
        <v>77.540000000000006</v>
      </c>
      <c r="K37" s="88">
        <v>80.98</v>
      </c>
      <c r="L37" s="88">
        <v>80.680000000000007</v>
      </c>
      <c r="M37" s="88">
        <v>74.819999999999993</v>
      </c>
      <c r="N37" s="88">
        <v>87.17</v>
      </c>
      <c r="O37" s="88">
        <v>86.48</v>
      </c>
      <c r="P37" s="119">
        <v>86.29</v>
      </c>
      <c r="Q37" s="118">
        <f t="shared" si="0"/>
        <v>0.16136212624584723</v>
      </c>
      <c r="R37" s="108">
        <v>0.17</v>
      </c>
      <c r="S37" s="88">
        <v>0.14000000000000001</v>
      </c>
      <c r="T37" s="88">
        <v>0.13</v>
      </c>
      <c r="U37" s="88"/>
      <c r="V37" s="88">
        <v>0.4</v>
      </c>
      <c r="W37" s="88">
        <v>0.06</v>
      </c>
      <c r="X37" s="108">
        <v>0.12</v>
      </c>
      <c r="Y37" s="88">
        <v>-0.02</v>
      </c>
      <c r="Z37" s="88">
        <v>-0.23</v>
      </c>
      <c r="AA37" s="88">
        <v>0.21</v>
      </c>
      <c r="AB37" s="88">
        <v>-0.62</v>
      </c>
      <c r="AC37" s="88">
        <v>7.0000000000000007E-2</v>
      </c>
      <c r="AD37" s="119">
        <v>7.0000000000000007E-2</v>
      </c>
      <c r="AE37" s="88">
        <f t="shared" si="1"/>
        <v>3.6881063122923603</v>
      </c>
      <c r="AF37" s="108">
        <v>4.12</v>
      </c>
      <c r="AG37" s="88">
        <v>3.31</v>
      </c>
      <c r="AH37" s="88">
        <v>3.14</v>
      </c>
      <c r="AI37" s="88"/>
      <c r="AJ37" s="88">
        <v>8.9600000000000009</v>
      </c>
      <c r="AK37" s="88">
        <v>3.5</v>
      </c>
      <c r="AL37" s="108">
        <v>1.62</v>
      </c>
      <c r="AM37" s="88">
        <v>-3.25</v>
      </c>
      <c r="AN37" s="88">
        <v>-0.06</v>
      </c>
      <c r="AO37" s="88">
        <v>2.82</v>
      </c>
      <c r="AP37" s="88">
        <v>0.7</v>
      </c>
      <c r="AQ37" s="88">
        <v>-0.1</v>
      </c>
      <c r="AR37" s="88">
        <v>0.59</v>
      </c>
      <c r="AS37" s="118">
        <f t="shared" si="3"/>
        <v>3.6881063122923603</v>
      </c>
      <c r="AT37" s="108">
        <v>4.12</v>
      </c>
      <c r="AU37" s="88">
        <v>3.31</v>
      </c>
      <c r="AV37" s="88">
        <v>3.14</v>
      </c>
      <c r="AW37" s="88"/>
      <c r="AX37" s="88">
        <v>8.9600000000000009</v>
      </c>
      <c r="AY37" s="88">
        <v>3.5</v>
      </c>
      <c r="AZ37" s="108">
        <v>1.62</v>
      </c>
      <c r="BA37" s="88">
        <v>-3.25</v>
      </c>
      <c r="BB37" s="88">
        <v>-0.06</v>
      </c>
      <c r="BC37" s="88">
        <v>2.82</v>
      </c>
      <c r="BD37" s="88">
        <v>0.7</v>
      </c>
      <c r="BE37" s="88">
        <v>-0.1</v>
      </c>
      <c r="BF37" s="119">
        <v>0.59</v>
      </c>
    </row>
    <row r="38" spans="1:58" x14ac:dyDescent="0.25">
      <c r="A38" s="536">
        <v>2011</v>
      </c>
      <c r="B38" s="236" t="s">
        <v>55</v>
      </c>
      <c r="C38" s="229">
        <f t="shared" si="2"/>
        <v>73.329703246726581</v>
      </c>
      <c r="D38" s="292">
        <v>72.47</v>
      </c>
      <c r="E38" s="229">
        <v>75.08</v>
      </c>
      <c r="F38" s="229">
        <v>75.25</v>
      </c>
      <c r="G38" s="229"/>
      <c r="H38" s="229">
        <v>62.33</v>
      </c>
      <c r="I38" s="229">
        <v>72.2</v>
      </c>
      <c r="J38" s="228">
        <v>77.67</v>
      </c>
      <c r="K38" s="229">
        <v>80.849999999999994</v>
      </c>
      <c r="L38" s="229">
        <v>80.64</v>
      </c>
      <c r="M38" s="229">
        <v>75</v>
      </c>
      <c r="N38" s="229">
        <v>87.04</v>
      </c>
      <c r="O38" s="229">
        <v>86.67</v>
      </c>
      <c r="P38" s="224">
        <v>86.49</v>
      </c>
      <c r="Q38" s="116">
        <f t="shared" si="0"/>
        <v>0.35199335548172772</v>
      </c>
      <c r="R38" s="105">
        <v>0.39</v>
      </c>
      <c r="S38" s="84">
        <v>0.3</v>
      </c>
      <c r="T38" s="84">
        <v>0.25</v>
      </c>
      <c r="U38" s="84"/>
      <c r="V38" s="84">
        <v>1.1599999999999999</v>
      </c>
      <c r="W38" s="84">
        <v>0.02</v>
      </c>
      <c r="X38" s="105">
        <v>0.17</v>
      </c>
      <c r="Y38" s="84">
        <v>-0.17</v>
      </c>
      <c r="Z38" s="84">
        <v>-0.06</v>
      </c>
      <c r="AA38" s="84">
        <v>0.24</v>
      </c>
      <c r="AB38" s="84">
        <v>-0.16</v>
      </c>
      <c r="AC38" s="84">
        <v>0.22</v>
      </c>
      <c r="AD38" s="117">
        <v>0.24</v>
      </c>
      <c r="AE38" s="229">
        <f t="shared" si="1"/>
        <v>0.35199335548172772</v>
      </c>
      <c r="AF38" s="228">
        <v>0.39</v>
      </c>
      <c r="AG38" s="229">
        <v>0.3</v>
      </c>
      <c r="AH38" s="229">
        <v>0.25</v>
      </c>
      <c r="AI38" s="229"/>
      <c r="AJ38" s="229">
        <v>1.1599999999999999</v>
      </c>
      <c r="AK38" s="229">
        <v>0.02</v>
      </c>
      <c r="AL38" s="228">
        <v>0.17</v>
      </c>
      <c r="AM38" s="229">
        <v>-0.17</v>
      </c>
      <c r="AN38" s="229">
        <v>-0.06</v>
      </c>
      <c r="AO38" s="229">
        <v>0.24</v>
      </c>
      <c r="AP38" s="229">
        <v>-0.16</v>
      </c>
      <c r="AQ38" s="229">
        <v>0.22</v>
      </c>
      <c r="AR38" s="229">
        <v>0.24</v>
      </c>
      <c r="AS38" s="220">
        <f t="shared" si="3"/>
        <v>3.6363787375415302</v>
      </c>
      <c r="AT38" s="228">
        <v>4.07</v>
      </c>
      <c r="AU38" s="229">
        <v>3.22</v>
      </c>
      <c r="AV38" s="229">
        <v>2.96</v>
      </c>
      <c r="AW38" s="229"/>
      <c r="AX38" s="229">
        <v>9.4600000000000009</v>
      </c>
      <c r="AY38" s="229">
        <v>3.34</v>
      </c>
      <c r="AZ38" s="228">
        <v>1.56</v>
      </c>
      <c r="BA38" s="229">
        <v>-3.08</v>
      </c>
      <c r="BB38" s="229">
        <v>0.43</v>
      </c>
      <c r="BC38" s="229">
        <v>2.63</v>
      </c>
      <c r="BD38" s="229">
        <v>0.49</v>
      </c>
      <c r="BE38" s="229">
        <v>0.1</v>
      </c>
      <c r="BF38" s="224">
        <v>1.06</v>
      </c>
    </row>
    <row r="39" spans="1:58" x14ac:dyDescent="0.25">
      <c r="A39" s="483"/>
      <c r="B39" s="53" t="s">
        <v>56</v>
      </c>
      <c r="C39" s="84">
        <f t="shared" si="2"/>
        <v>73.543070070758105</v>
      </c>
      <c r="D39" s="165">
        <v>72.72</v>
      </c>
      <c r="E39" s="84">
        <v>75.39</v>
      </c>
      <c r="F39" s="84">
        <v>75.510000000000005</v>
      </c>
      <c r="G39" s="84"/>
      <c r="H39" s="84">
        <v>62.43</v>
      </c>
      <c r="I39" s="84">
        <v>72.48</v>
      </c>
      <c r="J39" s="105">
        <v>77.75</v>
      </c>
      <c r="K39" s="84">
        <v>80.709999999999994</v>
      </c>
      <c r="L39" s="84">
        <v>80.95</v>
      </c>
      <c r="M39" s="84">
        <v>75.11</v>
      </c>
      <c r="N39" s="84">
        <v>86.93</v>
      </c>
      <c r="O39" s="84">
        <v>86.65</v>
      </c>
      <c r="P39" s="117">
        <v>86.96</v>
      </c>
      <c r="Q39" s="116">
        <f t="shared" si="0"/>
        <v>0.29853820598006664</v>
      </c>
      <c r="R39" s="105">
        <v>0.34</v>
      </c>
      <c r="S39" s="84">
        <v>0.4</v>
      </c>
      <c r="T39" s="84">
        <v>0.34</v>
      </c>
      <c r="U39" s="84"/>
      <c r="V39" s="84">
        <v>0.17</v>
      </c>
      <c r="W39" s="84">
        <v>0.39</v>
      </c>
      <c r="X39" s="105">
        <v>0.1</v>
      </c>
      <c r="Y39" s="84">
        <v>-0.17</v>
      </c>
      <c r="Z39" s="84">
        <v>0.39</v>
      </c>
      <c r="AA39" s="84">
        <v>0.15</v>
      </c>
      <c r="AB39" s="84">
        <v>-0.12</v>
      </c>
      <c r="AC39" s="84">
        <v>-0.03</v>
      </c>
      <c r="AD39" s="117">
        <v>0.54</v>
      </c>
      <c r="AE39" s="84">
        <f t="shared" si="1"/>
        <v>0.64398671096345539</v>
      </c>
      <c r="AF39" s="105">
        <v>0.72</v>
      </c>
      <c r="AG39" s="84">
        <v>0.7</v>
      </c>
      <c r="AH39" s="84">
        <v>0.59</v>
      </c>
      <c r="AI39" s="84"/>
      <c r="AJ39" s="84">
        <v>1.32</v>
      </c>
      <c r="AK39" s="84">
        <v>0.41</v>
      </c>
      <c r="AL39" s="105">
        <v>0.28000000000000003</v>
      </c>
      <c r="AM39" s="84">
        <v>-0.34</v>
      </c>
      <c r="AN39" s="84">
        <v>0.33</v>
      </c>
      <c r="AO39" s="84">
        <v>0.38</v>
      </c>
      <c r="AP39" s="84">
        <v>-0.28000000000000003</v>
      </c>
      <c r="AQ39" s="84">
        <v>0.19</v>
      </c>
      <c r="AR39" s="84">
        <v>0.77</v>
      </c>
      <c r="AS39" s="116">
        <f t="shared" si="3"/>
        <v>3.4019269102990046</v>
      </c>
      <c r="AT39" s="105">
        <v>3.82</v>
      </c>
      <c r="AU39" s="84">
        <v>3.21</v>
      </c>
      <c r="AV39" s="84">
        <v>2.92</v>
      </c>
      <c r="AW39" s="84"/>
      <c r="AX39" s="84">
        <v>7.56</v>
      </c>
      <c r="AY39" s="84">
        <v>3.81</v>
      </c>
      <c r="AZ39" s="105">
        <v>1.4</v>
      </c>
      <c r="BA39" s="84">
        <v>-3.16</v>
      </c>
      <c r="BB39" s="84">
        <v>0.18</v>
      </c>
      <c r="BC39" s="84">
        <v>2.46</v>
      </c>
      <c r="BD39" s="84">
        <v>0.06</v>
      </c>
      <c r="BE39" s="84">
        <v>-0.1</v>
      </c>
      <c r="BF39" s="117">
        <v>1.62</v>
      </c>
    </row>
    <row r="40" spans="1:58" x14ac:dyDescent="0.25">
      <c r="A40" s="483"/>
      <c r="B40" s="53" t="s">
        <v>57</v>
      </c>
      <c r="C40" s="84">
        <f t="shared" si="2"/>
        <v>73.921711822313412</v>
      </c>
      <c r="D40" s="165">
        <v>73.13</v>
      </c>
      <c r="E40" s="84">
        <v>75.599999999999994</v>
      </c>
      <c r="F40" s="84">
        <v>75.72</v>
      </c>
      <c r="G40" s="84"/>
      <c r="H40" s="84">
        <v>63.74</v>
      </c>
      <c r="I40" s="84">
        <v>72.62</v>
      </c>
      <c r="J40" s="105">
        <v>77.959999999999994</v>
      </c>
      <c r="K40" s="84">
        <v>80.760000000000005</v>
      </c>
      <c r="L40" s="84">
        <v>81.260000000000005</v>
      </c>
      <c r="M40" s="84">
        <v>75.349999999999994</v>
      </c>
      <c r="N40" s="84">
        <v>86.67</v>
      </c>
      <c r="O40" s="84">
        <v>86.86</v>
      </c>
      <c r="P40" s="117">
        <v>87.3</v>
      </c>
      <c r="Q40" s="116">
        <f t="shared" si="0"/>
        <v>0.51817275747508318</v>
      </c>
      <c r="R40" s="105">
        <v>0.56999999999999995</v>
      </c>
      <c r="S40" s="84">
        <v>0.28000000000000003</v>
      </c>
      <c r="T40" s="84">
        <v>0.28000000000000003</v>
      </c>
      <c r="U40" s="84"/>
      <c r="V40" s="84">
        <v>2.1</v>
      </c>
      <c r="W40" s="84">
        <v>0.2</v>
      </c>
      <c r="X40" s="105">
        <v>0.27</v>
      </c>
      <c r="Y40" s="84">
        <v>0.06</v>
      </c>
      <c r="Z40" s="84">
        <v>0.38</v>
      </c>
      <c r="AA40" s="84">
        <v>0.32</v>
      </c>
      <c r="AB40" s="84">
        <v>-0.3</v>
      </c>
      <c r="AC40" s="84">
        <v>0.24</v>
      </c>
      <c r="AD40" s="117">
        <v>0.39</v>
      </c>
      <c r="AE40" s="84">
        <f t="shared" si="1"/>
        <v>1.1621594684385386</v>
      </c>
      <c r="AF40" s="105">
        <v>1.29</v>
      </c>
      <c r="AG40" s="84">
        <v>0.99</v>
      </c>
      <c r="AH40" s="84">
        <v>0.88</v>
      </c>
      <c r="AI40" s="84"/>
      <c r="AJ40" s="84">
        <v>3.45</v>
      </c>
      <c r="AK40" s="84">
        <v>0.61</v>
      </c>
      <c r="AL40" s="105">
        <v>0.55000000000000004</v>
      </c>
      <c r="AM40" s="84">
        <v>-0.28000000000000003</v>
      </c>
      <c r="AN40" s="84">
        <v>0.72</v>
      </c>
      <c r="AO40" s="84">
        <v>0.7</v>
      </c>
      <c r="AP40" s="84">
        <v>-0.57999999999999996</v>
      </c>
      <c r="AQ40" s="84">
        <v>0.43</v>
      </c>
      <c r="AR40" s="84">
        <v>1.1599999999999999</v>
      </c>
      <c r="AS40" s="116">
        <f t="shared" si="3"/>
        <v>3.518837209302327</v>
      </c>
      <c r="AT40" s="105">
        <v>3.93</v>
      </c>
      <c r="AU40" s="84">
        <v>3.16</v>
      </c>
      <c r="AV40" s="84">
        <v>2.88</v>
      </c>
      <c r="AW40" s="84"/>
      <c r="AX40" s="84">
        <v>8.48</v>
      </c>
      <c r="AY40" s="84">
        <v>3.82</v>
      </c>
      <c r="AZ40" s="105">
        <v>1.55</v>
      </c>
      <c r="BA40" s="84">
        <v>-2.94</v>
      </c>
      <c r="BB40" s="84">
        <v>0.76</v>
      </c>
      <c r="BC40" s="84">
        <v>2.61</v>
      </c>
      <c r="BD40" s="84">
        <v>-0.8</v>
      </c>
      <c r="BE40" s="84">
        <v>0.12</v>
      </c>
      <c r="BF40" s="117">
        <v>1.91</v>
      </c>
    </row>
    <row r="41" spans="1:58" x14ac:dyDescent="0.25">
      <c r="A41" s="483"/>
      <c r="B41" s="53" t="s">
        <v>58</v>
      </c>
      <c r="C41" s="84">
        <f t="shared" si="2"/>
        <v>74.111700303923442</v>
      </c>
      <c r="D41" s="165">
        <v>73.31</v>
      </c>
      <c r="E41" s="84">
        <v>75.84</v>
      </c>
      <c r="F41" s="84">
        <v>75.97</v>
      </c>
      <c r="G41" s="84"/>
      <c r="H41" s="84">
        <v>63.83</v>
      </c>
      <c r="I41" s="84">
        <v>72.599999999999994</v>
      </c>
      <c r="J41" s="105">
        <v>78.17</v>
      </c>
      <c r="K41" s="84">
        <v>80.73</v>
      </c>
      <c r="L41" s="84">
        <v>81.22</v>
      </c>
      <c r="M41" s="84">
        <v>75.599999999999994</v>
      </c>
      <c r="N41" s="84">
        <v>86.79</v>
      </c>
      <c r="O41" s="84">
        <v>86.99</v>
      </c>
      <c r="P41" s="117">
        <v>87.81</v>
      </c>
      <c r="Q41" s="116">
        <f t="shared" si="0"/>
        <v>0.26172757475083058</v>
      </c>
      <c r="R41" s="105">
        <v>0.26</v>
      </c>
      <c r="S41" s="84">
        <v>0.31</v>
      </c>
      <c r="T41" s="84">
        <v>0.33</v>
      </c>
      <c r="U41" s="84"/>
      <c r="V41" s="84">
        <v>0.14000000000000001</v>
      </c>
      <c r="W41" s="84">
        <v>-0.04</v>
      </c>
      <c r="X41" s="105">
        <v>0.27</v>
      </c>
      <c r="Y41" s="84">
        <v>-0.03</v>
      </c>
      <c r="Z41" s="84">
        <v>-0.05</v>
      </c>
      <c r="AA41" s="84">
        <v>0.34</v>
      </c>
      <c r="AB41" s="84">
        <v>0.14000000000000001</v>
      </c>
      <c r="AC41" s="84">
        <v>0.15</v>
      </c>
      <c r="AD41" s="117">
        <v>0.59</v>
      </c>
      <c r="AE41" s="84">
        <f t="shared" si="1"/>
        <v>1.4221594684385386</v>
      </c>
      <c r="AF41" s="105">
        <v>1.55</v>
      </c>
      <c r="AG41" s="84">
        <v>1.3</v>
      </c>
      <c r="AH41" s="84">
        <v>1.21</v>
      </c>
      <c r="AI41" s="84"/>
      <c r="AJ41" s="84">
        <v>3.6</v>
      </c>
      <c r="AK41" s="84">
        <v>0.56999999999999995</v>
      </c>
      <c r="AL41" s="105">
        <v>0.81</v>
      </c>
      <c r="AM41" s="84">
        <v>-0.31</v>
      </c>
      <c r="AN41" s="84">
        <v>0.66</v>
      </c>
      <c r="AO41" s="84">
        <v>1.04</v>
      </c>
      <c r="AP41" s="84">
        <v>-0.44</v>
      </c>
      <c r="AQ41" s="84">
        <v>0.59</v>
      </c>
      <c r="AR41" s="84">
        <v>1.76</v>
      </c>
      <c r="AS41" s="116">
        <f t="shared" si="3"/>
        <v>3.3227574750830575</v>
      </c>
      <c r="AT41" s="105">
        <v>3.67</v>
      </c>
      <c r="AU41" s="84">
        <v>3.18</v>
      </c>
      <c r="AV41" s="84">
        <v>2.9</v>
      </c>
      <c r="AW41" s="84"/>
      <c r="AX41" s="84">
        <v>6.74</v>
      </c>
      <c r="AY41" s="84">
        <v>3.74</v>
      </c>
      <c r="AZ41" s="105">
        <v>1.66</v>
      </c>
      <c r="BA41" s="84">
        <v>-2.5099999999999998</v>
      </c>
      <c r="BB41" s="84">
        <v>0.69</v>
      </c>
      <c r="BC41" s="84">
        <v>2.7</v>
      </c>
      <c r="BD41" s="84">
        <v>-1.28</v>
      </c>
      <c r="BE41" s="84">
        <v>0.22</v>
      </c>
      <c r="BF41" s="117">
        <v>2.2400000000000002</v>
      </c>
    </row>
    <row r="42" spans="1:58" x14ac:dyDescent="0.25">
      <c r="A42" s="483"/>
      <c r="B42" s="53" t="s">
        <v>59</v>
      </c>
      <c r="C42" s="84">
        <f t="shared" si="2"/>
        <v>74.259641756380859</v>
      </c>
      <c r="D42" s="165">
        <v>73.44</v>
      </c>
      <c r="E42" s="84">
        <v>76.150000000000006</v>
      </c>
      <c r="F42" s="84">
        <v>76.23</v>
      </c>
      <c r="G42" s="84"/>
      <c r="H42" s="84">
        <v>63.4</v>
      </c>
      <c r="I42" s="84">
        <v>72.67</v>
      </c>
      <c r="J42" s="105">
        <v>78.41</v>
      </c>
      <c r="K42" s="84">
        <v>80.7</v>
      </c>
      <c r="L42" s="84">
        <v>81.37</v>
      </c>
      <c r="M42" s="84">
        <v>75.88</v>
      </c>
      <c r="N42" s="84">
        <v>86.95</v>
      </c>
      <c r="O42" s="84">
        <v>87.14</v>
      </c>
      <c r="P42" s="117">
        <v>88.39</v>
      </c>
      <c r="Q42" s="116">
        <f t="shared" si="0"/>
        <v>0.19245847176079731</v>
      </c>
      <c r="R42" s="105">
        <v>0.17</v>
      </c>
      <c r="S42" s="84">
        <v>0.41</v>
      </c>
      <c r="T42" s="84">
        <v>0.35</v>
      </c>
      <c r="U42" s="84"/>
      <c r="V42" s="84">
        <v>-0.69</v>
      </c>
      <c r="W42" s="84">
        <v>0.09</v>
      </c>
      <c r="X42" s="105">
        <v>0.3</v>
      </c>
      <c r="Y42" s="84">
        <v>-0.04</v>
      </c>
      <c r="Z42" s="84">
        <v>0.19</v>
      </c>
      <c r="AA42" s="84">
        <v>0.37</v>
      </c>
      <c r="AB42" s="84">
        <v>0.18</v>
      </c>
      <c r="AC42" s="84">
        <v>0.18</v>
      </c>
      <c r="AD42" s="117">
        <v>0.65</v>
      </c>
      <c r="AE42" s="84">
        <f t="shared" si="1"/>
        <v>1.6246179401993359</v>
      </c>
      <c r="AF42" s="105">
        <v>1.73</v>
      </c>
      <c r="AG42" s="84">
        <v>1.72</v>
      </c>
      <c r="AH42" s="84">
        <v>1.56</v>
      </c>
      <c r="AI42" s="84"/>
      <c r="AJ42" s="84">
        <v>2.89</v>
      </c>
      <c r="AK42" s="84">
        <v>0.67</v>
      </c>
      <c r="AL42" s="105">
        <v>1.1200000000000001</v>
      </c>
      <c r="AM42" s="84">
        <v>-0.35</v>
      </c>
      <c r="AN42" s="84">
        <v>0.86</v>
      </c>
      <c r="AO42" s="84">
        <v>1.42</v>
      </c>
      <c r="AP42" s="84">
        <v>-0.26</v>
      </c>
      <c r="AQ42" s="84">
        <v>0.76</v>
      </c>
      <c r="AR42" s="84">
        <v>2.4300000000000002</v>
      </c>
      <c r="AS42" s="116">
        <f t="shared" si="3"/>
        <v>3.2186710963455161</v>
      </c>
      <c r="AT42" s="105">
        <v>3.54</v>
      </c>
      <c r="AU42" s="84">
        <v>3.19</v>
      </c>
      <c r="AV42" s="84">
        <v>2.92</v>
      </c>
      <c r="AW42" s="84"/>
      <c r="AX42" s="84">
        <v>5.77</v>
      </c>
      <c r="AY42" s="84">
        <v>3.79</v>
      </c>
      <c r="AZ42" s="105">
        <v>1.68</v>
      </c>
      <c r="BA42" s="84">
        <v>-2.2400000000000002</v>
      </c>
      <c r="BB42" s="84">
        <v>0.79</v>
      </c>
      <c r="BC42" s="84">
        <v>2.64</v>
      </c>
      <c r="BD42" s="84">
        <v>-1.48</v>
      </c>
      <c r="BE42" s="84">
        <v>0.4</v>
      </c>
      <c r="BF42" s="117">
        <v>2.74</v>
      </c>
    </row>
    <row r="43" spans="1:58" x14ac:dyDescent="0.25">
      <c r="A43" s="483"/>
      <c r="B43" s="53" t="s">
        <v>60</v>
      </c>
      <c r="C43" s="84">
        <f t="shared" si="2"/>
        <v>74.545352776067602</v>
      </c>
      <c r="D43" s="165">
        <v>73.739999999999995</v>
      </c>
      <c r="E43" s="84">
        <v>76.47</v>
      </c>
      <c r="F43" s="84">
        <v>76.5</v>
      </c>
      <c r="G43" s="84"/>
      <c r="H43" s="84">
        <v>63.91</v>
      </c>
      <c r="I43" s="84">
        <v>72.64</v>
      </c>
      <c r="J43" s="105">
        <v>78.64</v>
      </c>
      <c r="K43" s="84">
        <v>80.790000000000006</v>
      </c>
      <c r="L43" s="84">
        <v>81.400000000000006</v>
      </c>
      <c r="M43" s="84">
        <v>76.180000000000007</v>
      </c>
      <c r="N43" s="84">
        <v>86.83</v>
      </c>
      <c r="O43" s="84">
        <v>87.22</v>
      </c>
      <c r="P43" s="117">
        <v>88.69</v>
      </c>
      <c r="Q43" s="116">
        <f t="shared" si="0"/>
        <v>0.39099667774086388</v>
      </c>
      <c r="R43" s="105">
        <v>0.41</v>
      </c>
      <c r="S43" s="84">
        <v>0.43</v>
      </c>
      <c r="T43" s="84">
        <v>0.35</v>
      </c>
      <c r="U43" s="84"/>
      <c r="V43" s="84">
        <v>0.8</v>
      </c>
      <c r="W43" s="84">
        <v>-0.04</v>
      </c>
      <c r="X43" s="105">
        <v>0.3</v>
      </c>
      <c r="Y43" s="84">
        <v>0.11</v>
      </c>
      <c r="Z43" s="84">
        <v>0.03</v>
      </c>
      <c r="AA43" s="84">
        <v>0.4</v>
      </c>
      <c r="AB43" s="84">
        <v>-0.13</v>
      </c>
      <c r="AC43" s="84">
        <v>0.08</v>
      </c>
      <c r="AD43" s="117">
        <v>0.34</v>
      </c>
      <c r="AE43" s="84">
        <f t="shared" si="1"/>
        <v>2.0156146179401997</v>
      </c>
      <c r="AF43" s="105">
        <v>2.14</v>
      </c>
      <c r="AG43" s="84">
        <v>2.15</v>
      </c>
      <c r="AH43" s="84">
        <v>1.92</v>
      </c>
      <c r="AI43" s="84"/>
      <c r="AJ43" s="84">
        <v>3.71</v>
      </c>
      <c r="AK43" s="84">
        <v>0.63</v>
      </c>
      <c r="AL43" s="105">
        <v>1.42</v>
      </c>
      <c r="AM43" s="84">
        <v>-0.24</v>
      </c>
      <c r="AN43" s="84">
        <v>0.89</v>
      </c>
      <c r="AO43" s="84">
        <v>1.82</v>
      </c>
      <c r="AP43" s="84">
        <v>-0.39</v>
      </c>
      <c r="AQ43" s="84">
        <v>0.85</v>
      </c>
      <c r="AR43" s="84">
        <v>2.78</v>
      </c>
      <c r="AS43" s="116">
        <f t="shared" si="3"/>
        <v>3.1955813953488379</v>
      </c>
      <c r="AT43" s="105">
        <v>3.51</v>
      </c>
      <c r="AU43" s="84">
        <v>3.33</v>
      </c>
      <c r="AV43" s="84">
        <v>3</v>
      </c>
      <c r="AW43" s="84"/>
      <c r="AX43" s="84">
        <v>5.05</v>
      </c>
      <c r="AY43" s="84">
        <v>3.8</v>
      </c>
      <c r="AZ43" s="105">
        <v>1.69</v>
      </c>
      <c r="BA43" s="84">
        <v>-1.92</v>
      </c>
      <c r="BB43" s="84">
        <v>0.68</v>
      </c>
      <c r="BC43" s="84">
        <v>2.62</v>
      </c>
      <c r="BD43" s="84">
        <v>-2</v>
      </c>
      <c r="BE43" s="84">
        <v>0.4</v>
      </c>
      <c r="BF43" s="117">
        <v>3.17</v>
      </c>
    </row>
    <row r="44" spans="1:58" x14ac:dyDescent="0.25">
      <c r="A44" s="483"/>
      <c r="B44" s="53" t="s">
        <v>61</v>
      </c>
      <c r="C44" s="84">
        <f t="shared" si="2"/>
        <v>74.750951095867691</v>
      </c>
      <c r="D44" s="165">
        <v>73.95</v>
      </c>
      <c r="E44" s="84">
        <v>76.64</v>
      </c>
      <c r="F44" s="84">
        <v>76.66</v>
      </c>
      <c r="G44" s="84"/>
      <c r="H44" s="84">
        <v>64.41</v>
      </c>
      <c r="I44" s="84">
        <v>72.650000000000006</v>
      </c>
      <c r="J44" s="105">
        <v>78.83</v>
      </c>
      <c r="K44" s="84">
        <v>80.66</v>
      </c>
      <c r="L44" s="84">
        <v>81.5</v>
      </c>
      <c r="M44" s="84">
        <v>76.45</v>
      </c>
      <c r="N44" s="84">
        <v>86.54</v>
      </c>
      <c r="O44" s="84">
        <v>87.2</v>
      </c>
      <c r="P44" s="117">
        <v>89.13</v>
      </c>
      <c r="Q44" s="116">
        <f t="shared" si="0"/>
        <v>0.28136212624584722</v>
      </c>
      <c r="R44" s="105">
        <v>0.28999999999999998</v>
      </c>
      <c r="S44" s="84">
        <v>0.22</v>
      </c>
      <c r="T44" s="84">
        <v>0.22</v>
      </c>
      <c r="U44" s="84"/>
      <c r="V44" s="84">
        <v>0.78</v>
      </c>
      <c r="W44" s="84">
        <v>0.02</v>
      </c>
      <c r="X44" s="105">
        <v>0.24</v>
      </c>
      <c r="Y44" s="84">
        <v>-0.16</v>
      </c>
      <c r="Z44" s="84">
        <v>0.13</v>
      </c>
      <c r="AA44" s="84">
        <v>0.36</v>
      </c>
      <c r="AB44" s="84">
        <v>-0.34</v>
      </c>
      <c r="AC44" s="84">
        <v>-0.02</v>
      </c>
      <c r="AD44" s="117">
        <v>0.51</v>
      </c>
      <c r="AE44" s="84">
        <f t="shared" si="1"/>
        <v>2.2969767441860469</v>
      </c>
      <c r="AF44" s="105">
        <v>2.4300000000000002</v>
      </c>
      <c r="AG44" s="84">
        <v>2.37</v>
      </c>
      <c r="AH44" s="84">
        <v>2.14</v>
      </c>
      <c r="AI44" s="84"/>
      <c r="AJ44" s="84">
        <v>4.53</v>
      </c>
      <c r="AK44" s="84">
        <v>0.65</v>
      </c>
      <c r="AL44" s="105">
        <v>1.66</v>
      </c>
      <c r="AM44" s="84">
        <v>-0.4</v>
      </c>
      <c r="AN44" s="84">
        <v>1.02</v>
      </c>
      <c r="AO44" s="84">
        <v>2.1800000000000002</v>
      </c>
      <c r="AP44" s="84">
        <v>-0.73</v>
      </c>
      <c r="AQ44" s="84">
        <v>0.83</v>
      </c>
      <c r="AR44" s="84">
        <v>3.3</v>
      </c>
      <c r="AS44" s="116">
        <f t="shared" si="3"/>
        <v>3.4131229235880411</v>
      </c>
      <c r="AT44" s="105">
        <v>3.75</v>
      </c>
      <c r="AU44" s="84">
        <v>3.39</v>
      </c>
      <c r="AV44" s="84">
        <v>3.07</v>
      </c>
      <c r="AW44" s="84"/>
      <c r="AX44" s="84">
        <v>6.33</v>
      </c>
      <c r="AY44" s="84">
        <v>3.78</v>
      </c>
      <c r="AZ44" s="105">
        <v>1.8</v>
      </c>
      <c r="BA44" s="84">
        <v>-1.64</v>
      </c>
      <c r="BB44" s="84">
        <v>0.93</v>
      </c>
      <c r="BC44" s="84">
        <v>2.71</v>
      </c>
      <c r="BD44" s="84">
        <v>-1.98</v>
      </c>
      <c r="BE44" s="84">
        <v>0.33</v>
      </c>
      <c r="BF44" s="117">
        <v>3.75</v>
      </c>
    </row>
    <row r="45" spans="1:58" x14ac:dyDescent="0.25">
      <c r="A45" s="483"/>
      <c r="B45" s="53" t="s">
        <v>62</v>
      </c>
      <c r="C45" s="84">
        <f t="shared" si="2"/>
        <v>74.9557482886689</v>
      </c>
      <c r="D45" s="165">
        <v>74.180000000000007</v>
      </c>
      <c r="E45" s="84">
        <v>76.790000000000006</v>
      </c>
      <c r="F45" s="84">
        <v>76.84</v>
      </c>
      <c r="G45" s="84"/>
      <c r="H45" s="84">
        <v>64.209999999999994</v>
      </c>
      <c r="I45" s="84">
        <v>74.09</v>
      </c>
      <c r="J45" s="105">
        <v>78.89</v>
      </c>
      <c r="K45" s="84">
        <v>80.61</v>
      </c>
      <c r="L45" s="84">
        <v>81.58</v>
      </c>
      <c r="M45" s="84">
        <v>76.55</v>
      </c>
      <c r="N45" s="84">
        <v>86.12</v>
      </c>
      <c r="O45" s="84">
        <v>87.29</v>
      </c>
      <c r="P45" s="117">
        <v>89.19</v>
      </c>
      <c r="Q45" s="116">
        <f t="shared" si="0"/>
        <v>0.27026578073089713</v>
      </c>
      <c r="R45" s="105">
        <v>0.31</v>
      </c>
      <c r="S45" s="84">
        <v>0.19</v>
      </c>
      <c r="T45" s="84">
        <v>0.23</v>
      </c>
      <c r="U45" s="84"/>
      <c r="V45" s="84">
        <v>-0.31</v>
      </c>
      <c r="W45" s="84">
        <v>1.97</v>
      </c>
      <c r="X45" s="105">
        <v>0.08</v>
      </c>
      <c r="Y45" s="84">
        <v>-0.06</v>
      </c>
      <c r="Z45" s="84">
        <v>0.1</v>
      </c>
      <c r="AA45" s="84">
        <v>0.13</v>
      </c>
      <c r="AB45" s="84">
        <v>-0.48</v>
      </c>
      <c r="AC45" s="84">
        <v>0.11</v>
      </c>
      <c r="AD45" s="117">
        <v>0.06</v>
      </c>
      <c r="AE45" s="84">
        <f t="shared" si="1"/>
        <v>2.5772425249169442</v>
      </c>
      <c r="AF45" s="105">
        <v>2.75</v>
      </c>
      <c r="AG45" s="84">
        <v>2.57</v>
      </c>
      <c r="AH45" s="84">
        <v>2.38</v>
      </c>
      <c r="AI45" s="84"/>
      <c r="AJ45" s="84">
        <v>4.21</v>
      </c>
      <c r="AK45" s="84">
        <v>2.63</v>
      </c>
      <c r="AL45" s="105">
        <v>1.75</v>
      </c>
      <c r="AM45" s="84">
        <v>-0.46</v>
      </c>
      <c r="AN45" s="84">
        <v>1.1200000000000001</v>
      </c>
      <c r="AO45" s="84">
        <v>2.31</v>
      </c>
      <c r="AP45" s="84">
        <v>-1.21</v>
      </c>
      <c r="AQ45" s="84">
        <v>0.93</v>
      </c>
      <c r="AR45" s="84">
        <v>3.36</v>
      </c>
      <c r="AS45" s="116">
        <f t="shared" si="3"/>
        <v>3.2924916943521607</v>
      </c>
      <c r="AT45" s="105">
        <v>3.6</v>
      </c>
      <c r="AU45" s="84">
        <v>3.32</v>
      </c>
      <c r="AV45" s="84">
        <v>3.07</v>
      </c>
      <c r="AW45" s="84"/>
      <c r="AX45" s="84">
        <v>5.56</v>
      </c>
      <c r="AY45" s="84">
        <v>3.67</v>
      </c>
      <c r="AZ45" s="105">
        <v>1.82</v>
      </c>
      <c r="BA45" s="84">
        <v>-1.45</v>
      </c>
      <c r="BB45" s="84">
        <v>0.87</v>
      </c>
      <c r="BC45" s="84">
        <v>2.73</v>
      </c>
      <c r="BD45" s="84">
        <v>-2.25</v>
      </c>
      <c r="BE45" s="84">
        <v>0.33</v>
      </c>
      <c r="BF45" s="117">
        <v>3.65</v>
      </c>
    </row>
    <row r="46" spans="1:58" x14ac:dyDescent="0.25">
      <c r="A46" s="483"/>
      <c r="B46" s="53" t="s">
        <v>63</v>
      </c>
      <c r="C46" s="84">
        <f t="shared" si="2"/>
        <v>75.405593236820465</v>
      </c>
      <c r="D46" s="165">
        <v>74.709999999999994</v>
      </c>
      <c r="E46" s="84">
        <v>76.989999999999995</v>
      </c>
      <c r="F46" s="84">
        <v>77.06</v>
      </c>
      <c r="G46" s="84"/>
      <c r="H46" s="84">
        <v>65.91</v>
      </c>
      <c r="I46" s="84">
        <v>74.77</v>
      </c>
      <c r="J46" s="105">
        <v>78.91</v>
      </c>
      <c r="K46" s="84">
        <v>80.599999999999994</v>
      </c>
      <c r="L46" s="84">
        <v>81.62</v>
      </c>
      <c r="M46" s="84">
        <v>76.680000000000007</v>
      </c>
      <c r="N46" s="84">
        <v>85.8</v>
      </c>
      <c r="O46" s="84">
        <v>86.66</v>
      </c>
      <c r="P46" s="117">
        <v>89.27</v>
      </c>
      <c r="Q46" s="116">
        <f t="shared" si="0"/>
        <v>0.5990697674418608</v>
      </c>
      <c r="R46" s="105">
        <v>0.72</v>
      </c>
      <c r="S46" s="84">
        <v>0.26</v>
      </c>
      <c r="T46" s="84">
        <v>0.28000000000000003</v>
      </c>
      <c r="U46" s="84"/>
      <c r="V46" s="84">
        <v>2.64</v>
      </c>
      <c r="W46" s="84">
        <v>0.92</v>
      </c>
      <c r="X46" s="105">
        <v>0.02</v>
      </c>
      <c r="Y46" s="84">
        <v>-0.01</v>
      </c>
      <c r="Z46" s="84">
        <v>0.04</v>
      </c>
      <c r="AA46" s="84">
        <v>0.17</v>
      </c>
      <c r="AB46" s="84">
        <v>-0.36</v>
      </c>
      <c r="AC46" s="84">
        <v>-0.73</v>
      </c>
      <c r="AD46" s="117">
        <v>0.09</v>
      </c>
      <c r="AE46" s="84">
        <f t="shared" si="1"/>
        <v>3.1928571428571439</v>
      </c>
      <c r="AF46" s="105">
        <v>3.49</v>
      </c>
      <c r="AG46" s="84">
        <v>2.84</v>
      </c>
      <c r="AH46" s="84">
        <v>2.66</v>
      </c>
      <c r="AI46" s="84"/>
      <c r="AJ46" s="84">
        <v>6.96</v>
      </c>
      <c r="AK46" s="84">
        <v>3.58</v>
      </c>
      <c r="AL46" s="105">
        <v>1.77</v>
      </c>
      <c r="AM46" s="84">
        <v>-0.48</v>
      </c>
      <c r="AN46" s="84">
        <v>1.1599999999999999</v>
      </c>
      <c r="AO46" s="84">
        <v>2.48</v>
      </c>
      <c r="AP46" s="84">
        <v>-1.57</v>
      </c>
      <c r="AQ46" s="84">
        <v>0.2</v>
      </c>
      <c r="AR46" s="84">
        <v>3.45</v>
      </c>
      <c r="AS46" s="116">
        <f t="shared" si="3"/>
        <v>3.8763787375415295</v>
      </c>
      <c r="AT46" s="105">
        <v>4.3099999999999996</v>
      </c>
      <c r="AU46" s="84">
        <v>3.35</v>
      </c>
      <c r="AV46" s="84">
        <v>3.14</v>
      </c>
      <c r="AW46" s="84"/>
      <c r="AX46" s="84">
        <v>9.7899999999999991</v>
      </c>
      <c r="AY46" s="84">
        <v>3.76</v>
      </c>
      <c r="AZ46" s="105">
        <v>1.8</v>
      </c>
      <c r="BA46" s="84">
        <v>-1.01</v>
      </c>
      <c r="BB46" s="84">
        <v>0.77</v>
      </c>
      <c r="BC46" s="84">
        <v>2.75</v>
      </c>
      <c r="BD46" s="84">
        <v>-2.59</v>
      </c>
      <c r="BE46" s="84">
        <v>-0.2</v>
      </c>
      <c r="BF46" s="117">
        <v>3.76</v>
      </c>
    </row>
    <row r="47" spans="1:58" x14ac:dyDescent="0.25">
      <c r="A47" s="483"/>
      <c r="B47" s="53" t="s">
        <v>64</v>
      </c>
      <c r="C47" s="84">
        <f t="shared" si="2"/>
        <v>75.534598960213742</v>
      </c>
      <c r="D47" s="165">
        <v>74.84</v>
      </c>
      <c r="E47" s="84">
        <v>77.14</v>
      </c>
      <c r="F47" s="84">
        <v>77.2</v>
      </c>
      <c r="G47" s="84"/>
      <c r="H47" s="84">
        <v>66.44</v>
      </c>
      <c r="I47" s="84">
        <v>74</v>
      </c>
      <c r="J47" s="105">
        <v>79.03</v>
      </c>
      <c r="K47" s="84">
        <v>80.739999999999995</v>
      </c>
      <c r="L47" s="84">
        <v>81.56</v>
      </c>
      <c r="M47" s="84">
        <v>76.88</v>
      </c>
      <c r="N47" s="84">
        <v>85.39</v>
      </c>
      <c r="O47" s="84">
        <v>86.6</v>
      </c>
      <c r="P47" s="117">
        <v>89.13</v>
      </c>
      <c r="Q47" s="116">
        <f t="shared" si="0"/>
        <v>0.16827242524916947</v>
      </c>
      <c r="R47" s="105">
        <v>0.17</v>
      </c>
      <c r="S47" s="84">
        <v>0.2</v>
      </c>
      <c r="T47" s="84">
        <v>0.19</v>
      </c>
      <c r="U47" s="84"/>
      <c r="V47" s="84">
        <v>0.81</v>
      </c>
      <c r="W47" s="84">
        <v>-1.03</v>
      </c>
      <c r="X47" s="105">
        <v>0.16</v>
      </c>
      <c r="Y47" s="84">
        <v>0.17</v>
      </c>
      <c r="Z47" s="84">
        <v>-7.0000000000000007E-2</v>
      </c>
      <c r="AA47" s="84">
        <v>0.26</v>
      </c>
      <c r="AB47" s="84">
        <v>-0.48</v>
      </c>
      <c r="AC47" s="84">
        <v>-7.0000000000000007E-2</v>
      </c>
      <c r="AD47" s="117">
        <v>-0.15</v>
      </c>
      <c r="AE47" s="84">
        <f t="shared" si="1"/>
        <v>3.3694019933554831</v>
      </c>
      <c r="AF47" s="105">
        <v>3.67</v>
      </c>
      <c r="AG47" s="84">
        <v>3.04</v>
      </c>
      <c r="AH47" s="84">
        <v>2.85</v>
      </c>
      <c r="AI47" s="84"/>
      <c r="AJ47" s="84">
        <v>7.83</v>
      </c>
      <c r="AK47" s="84">
        <v>2.5099999999999998</v>
      </c>
      <c r="AL47" s="105">
        <v>1.93</v>
      </c>
      <c r="AM47" s="84">
        <v>-0.3</v>
      </c>
      <c r="AN47" s="84">
        <v>1.08</v>
      </c>
      <c r="AO47" s="84">
        <v>2.75</v>
      </c>
      <c r="AP47" s="84">
        <v>-2.04</v>
      </c>
      <c r="AQ47" s="84">
        <v>0.13</v>
      </c>
      <c r="AR47" s="84">
        <v>3.29</v>
      </c>
      <c r="AS47" s="116">
        <f t="shared" si="3"/>
        <v>3.8395681063122939</v>
      </c>
      <c r="AT47" s="105">
        <v>4.2300000000000004</v>
      </c>
      <c r="AU47" s="84">
        <v>3.32</v>
      </c>
      <c r="AV47" s="84">
        <v>3.11</v>
      </c>
      <c r="AW47" s="84"/>
      <c r="AX47" s="84">
        <v>10.220000000000001</v>
      </c>
      <c r="AY47" s="84">
        <v>2.58</v>
      </c>
      <c r="AZ47" s="105">
        <v>1.97</v>
      </c>
      <c r="BA47" s="84">
        <v>-0.52</v>
      </c>
      <c r="BB47" s="84">
        <v>0.61</v>
      </c>
      <c r="BC47" s="84">
        <v>2.94</v>
      </c>
      <c r="BD47" s="84">
        <v>-3.02</v>
      </c>
      <c r="BE47" s="84">
        <v>0.03</v>
      </c>
      <c r="BF47" s="117">
        <v>3.34</v>
      </c>
    </row>
    <row r="48" spans="1:58" x14ac:dyDescent="0.25">
      <c r="A48" s="483"/>
      <c r="B48" s="53" t="s">
        <v>65</v>
      </c>
      <c r="C48" s="84">
        <f t="shared" si="2"/>
        <v>75.553000604611952</v>
      </c>
      <c r="D48" s="165">
        <v>74.86</v>
      </c>
      <c r="E48" s="84">
        <v>77.34</v>
      </c>
      <c r="F48" s="84">
        <v>77.39</v>
      </c>
      <c r="G48" s="84"/>
      <c r="H48" s="84">
        <v>66.27</v>
      </c>
      <c r="I48" s="84">
        <v>73.150000000000006</v>
      </c>
      <c r="J48" s="105">
        <v>79.069999999999993</v>
      </c>
      <c r="K48" s="84">
        <v>80.78</v>
      </c>
      <c r="L48" s="84">
        <v>81.349999999999994</v>
      </c>
      <c r="M48" s="84">
        <v>76.959999999999994</v>
      </c>
      <c r="N48" s="84">
        <v>85.42</v>
      </c>
      <c r="O48" s="84">
        <v>86.43</v>
      </c>
      <c r="P48" s="117">
        <v>89.12</v>
      </c>
      <c r="Q48" s="116">
        <f t="shared" si="0"/>
        <v>2.518272425249168E-2</v>
      </c>
      <c r="R48" s="105">
        <v>0.02</v>
      </c>
      <c r="S48" s="84">
        <v>0.26</v>
      </c>
      <c r="T48" s="84">
        <v>0.24</v>
      </c>
      <c r="U48" s="84"/>
      <c r="V48" s="84">
        <v>-0.25</v>
      </c>
      <c r="W48" s="84">
        <v>-1.1399999999999999</v>
      </c>
      <c r="X48" s="105">
        <v>0.05</v>
      </c>
      <c r="Y48" s="84">
        <v>0.05</v>
      </c>
      <c r="Z48" s="84">
        <v>-0.25</v>
      </c>
      <c r="AA48" s="84">
        <v>0.11</v>
      </c>
      <c r="AB48" s="84">
        <v>0.03</v>
      </c>
      <c r="AC48" s="84">
        <v>-0.19</v>
      </c>
      <c r="AD48" s="117">
        <v>-0.01</v>
      </c>
      <c r="AE48" s="84">
        <f t="shared" si="1"/>
        <v>3.394584717607974</v>
      </c>
      <c r="AF48" s="105">
        <v>3.69</v>
      </c>
      <c r="AG48" s="84">
        <v>3.31</v>
      </c>
      <c r="AH48" s="84">
        <v>3.1</v>
      </c>
      <c r="AI48" s="84"/>
      <c r="AJ48" s="84">
        <v>7.55</v>
      </c>
      <c r="AK48" s="84">
        <v>1.34</v>
      </c>
      <c r="AL48" s="105">
        <v>1.98</v>
      </c>
      <c r="AM48" s="84">
        <v>-0.25</v>
      </c>
      <c r="AN48" s="84">
        <v>0.83</v>
      </c>
      <c r="AO48" s="84">
        <v>2.86</v>
      </c>
      <c r="AP48" s="84">
        <v>-2.0099999999999998</v>
      </c>
      <c r="AQ48" s="84">
        <v>-0.06</v>
      </c>
      <c r="AR48" s="84">
        <v>3.28</v>
      </c>
      <c r="AS48" s="116">
        <f t="shared" si="3"/>
        <v>3.5642192691029915</v>
      </c>
      <c r="AT48" s="105">
        <v>3.87</v>
      </c>
      <c r="AU48" s="84">
        <v>3.46</v>
      </c>
      <c r="AV48" s="84">
        <v>3.23</v>
      </c>
      <c r="AW48" s="84"/>
      <c r="AX48" s="84">
        <v>7.98</v>
      </c>
      <c r="AY48" s="84">
        <v>1.39</v>
      </c>
      <c r="AZ48" s="105">
        <v>2.1</v>
      </c>
      <c r="BA48" s="84">
        <v>-0.27</v>
      </c>
      <c r="BB48" s="84">
        <v>0.59</v>
      </c>
      <c r="BC48" s="84">
        <v>3.07</v>
      </c>
      <c r="BD48" s="84">
        <v>-2.62</v>
      </c>
      <c r="BE48" s="84">
        <v>0.01</v>
      </c>
      <c r="BF48" s="117">
        <v>3.35</v>
      </c>
    </row>
    <row r="49" spans="1:58" x14ac:dyDescent="0.25">
      <c r="A49" s="484"/>
      <c r="B49" s="54" t="s">
        <v>66</v>
      </c>
      <c r="C49" s="88">
        <f t="shared" si="2"/>
        <v>75.829607908402494</v>
      </c>
      <c r="D49" s="166">
        <v>75.16</v>
      </c>
      <c r="E49" s="88">
        <v>77.510000000000005</v>
      </c>
      <c r="F49" s="88">
        <v>77.540000000000006</v>
      </c>
      <c r="G49" s="88"/>
      <c r="H49" s="88">
        <v>67.25</v>
      </c>
      <c r="I49" s="88">
        <v>73.17</v>
      </c>
      <c r="J49" s="108">
        <v>79.209999999999994</v>
      </c>
      <c r="K49" s="88">
        <v>80.69</v>
      </c>
      <c r="L49" s="88">
        <v>81.3</v>
      </c>
      <c r="M49" s="88">
        <v>77.13</v>
      </c>
      <c r="N49" s="88">
        <v>85.23</v>
      </c>
      <c r="O49" s="88">
        <v>86.79</v>
      </c>
      <c r="P49" s="119">
        <v>89.01</v>
      </c>
      <c r="Q49" s="118">
        <f t="shared" si="0"/>
        <v>0.36199335548172773</v>
      </c>
      <c r="R49" s="108">
        <v>0.4</v>
      </c>
      <c r="S49" s="88">
        <v>0.22</v>
      </c>
      <c r="T49" s="88">
        <v>0.21</v>
      </c>
      <c r="U49" s="88"/>
      <c r="V49" s="88">
        <v>1.47</v>
      </c>
      <c r="W49" s="88">
        <v>0.03</v>
      </c>
      <c r="X49" s="108">
        <v>0.18</v>
      </c>
      <c r="Y49" s="88">
        <v>-0.1</v>
      </c>
      <c r="Z49" s="88">
        <v>-0.06</v>
      </c>
      <c r="AA49" s="88">
        <v>0.22</v>
      </c>
      <c r="AB49" s="88">
        <v>-0.22</v>
      </c>
      <c r="AC49" s="88">
        <v>0.42</v>
      </c>
      <c r="AD49" s="119">
        <v>-0.12</v>
      </c>
      <c r="AE49" s="88">
        <f t="shared" si="1"/>
        <v>3.773122923588041</v>
      </c>
      <c r="AF49" s="108">
        <v>4.1100000000000003</v>
      </c>
      <c r="AG49" s="88">
        <v>3.54</v>
      </c>
      <c r="AH49" s="88">
        <v>3.31</v>
      </c>
      <c r="AI49" s="88"/>
      <c r="AJ49" s="88">
        <v>9.1300000000000008</v>
      </c>
      <c r="AK49" s="88">
        <v>1.37</v>
      </c>
      <c r="AL49" s="108">
        <v>2.16</v>
      </c>
      <c r="AM49" s="88">
        <v>-0.36</v>
      </c>
      <c r="AN49" s="88">
        <v>0.76</v>
      </c>
      <c r="AO49" s="88">
        <v>3.09</v>
      </c>
      <c r="AP49" s="88">
        <v>-2.23</v>
      </c>
      <c r="AQ49" s="88">
        <v>0.36</v>
      </c>
      <c r="AR49" s="88">
        <v>3.15</v>
      </c>
      <c r="AS49" s="118">
        <f t="shared" si="3"/>
        <v>3.773122923588041</v>
      </c>
      <c r="AT49" s="108">
        <v>4.1100000000000003</v>
      </c>
      <c r="AU49" s="88">
        <v>3.54</v>
      </c>
      <c r="AV49" s="88">
        <v>3.31</v>
      </c>
      <c r="AW49" s="88"/>
      <c r="AX49" s="88">
        <v>9.1300000000000008</v>
      </c>
      <c r="AY49" s="88">
        <v>1.37</v>
      </c>
      <c r="AZ49" s="108">
        <v>2.16</v>
      </c>
      <c r="BA49" s="88">
        <v>-0.36</v>
      </c>
      <c r="BB49" s="88">
        <v>0.76</v>
      </c>
      <c r="BC49" s="88">
        <v>3.09</v>
      </c>
      <c r="BD49" s="88">
        <v>-2.23</v>
      </c>
      <c r="BE49" s="88">
        <v>0.36</v>
      </c>
      <c r="BF49" s="119">
        <v>3.15</v>
      </c>
    </row>
    <row r="50" spans="1:58" x14ac:dyDescent="0.25">
      <c r="A50" s="418">
        <v>2012</v>
      </c>
      <c r="B50" s="236" t="s">
        <v>55</v>
      </c>
      <c r="C50" s="229">
        <f t="shared" si="2"/>
        <v>76.303051702895047</v>
      </c>
      <c r="D50" s="292">
        <v>75.680000000000007</v>
      </c>
      <c r="E50" s="229">
        <v>77.78</v>
      </c>
      <c r="F50" s="229">
        <v>77.81</v>
      </c>
      <c r="G50" s="229"/>
      <c r="H50" s="229">
        <v>68.900000000000006</v>
      </c>
      <c r="I50" s="229">
        <v>73.34</v>
      </c>
      <c r="J50" s="228">
        <v>79.459999999999994</v>
      </c>
      <c r="K50" s="229">
        <v>80.62</v>
      </c>
      <c r="L50" s="229">
        <v>81.42</v>
      </c>
      <c r="M50" s="229">
        <v>77.47</v>
      </c>
      <c r="N50" s="229">
        <v>85.48</v>
      </c>
      <c r="O50" s="229">
        <v>86.8</v>
      </c>
      <c r="P50" s="224">
        <v>88.95</v>
      </c>
      <c r="Q50" s="116">
        <f t="shared" si="0"/>
        <v>0.62435215946843881</v>
      </c>
      <c r="R50" s="105">
        <v>0.69</v>
      </c>
      <c r="S50" s="84">
        <v>0.35</v>
      </c>
      <c r="T50" s="84">
        <v>0.35</v>
      </c>
      <c r="U50" s="84"/>
      <c r="V50" s="84">
        <v>2.46</v>
      </c>
      <c r="W50" s="84">
        <v>0.22</v>
      </c>
      <c r="X50" s="105">
        <v>0.31</v>
      </c>
      <c r="Y50" s="84">
        <v>-0.09</v>
      </c>
      <c r="Z50" s="84">
        <v>0.15</v>
      </c>
      <c r="AA50" s="84">
        <v>0.44</v>
      </c>
      <c r="AB50" s="84">
        <v>0.28999999999999998</v>
      </c>
      <c r="AC50" s="84">
        <v>0.01</v>
      </c>
      <c r="AD50" s="117">
        <v>-7.0000000000000007E-2</v>
      </c>
      <c r="AE50" s="229">
        <f t="shared" si="1"/>
        <v>0.62435215946843881</v>
      </c>
      <c r="AF50" s="228">
        <v>0.69</v>
      </c>
      <c r="AG50" s="229">
        <v>0.35</v>
      </c>
      <c r="AH50" s="229">
        <v>0.35</v>
      </c>
      <c r="AI50" s="229"/>
      <c r="AJ50" s="229">
        <v>2.46</v>
      </c>
      <c r="AK50" s="229">
        <v>0.22</v>
      </c>
      <c r="AL50" s="228">
        <v>0.31</v>
      </c>
      <c r="AM50" s="229">
        <v>-0.09</v>
      </c>
      <c r="AN50" s="229">
        <v>0.15</v>
      </c>
      <c r="AO50" s="229">
        <v>0.44</v>
      </c>
      <c r="AP50" s="229">
        <v>0.28999999999999998</v>
      </c>
      <c r="AQ50" s="229">
        <v>0.01</v>
      </c>
      <c r="AR50" s="229">
        <v>-7.0000000000000007E-2</v>
      </c>
      <c r="AS50" s="220">
        <f t="shared" si="3"/>
        <v>4.0537541528239212</v>
      </c>
      <c r="AT50" s="228">
        <v>4.42</v>
      </c>
      <c r="AU50" s="229">
        <v>3.59</v>
      </c>
      <c r="AV50" s="229">
        <v>3.41</v>
      </c>
      <c r="AW50" s="229"/>
      <c r="AX50" s="229">
        <v>10.54</v>
      </c>
      <c r="AY50" s="229">
        <v>1.57</v>
      </c>
      <c r="AZ50" s="228">
        <v>2.2999999999999998</v>
      </c>
      <c r="BA50" s="229">
        <v>-0.28000000000000003</v>
      </c>
      <c r="BB50" s="229">
        <v>0.97</v>
      </c>
      <c r="BC50" s="229">
        <v>3.3</v>
      </c>
      <c r="BD50" s="229">
        <v>-1.79</v>
      </c>
      <c r="BE50" s="229">
        <v>0.14000000000000001</v>
      </c>
      <c r="BF50" s="224">
        <v>2.84</v>
      </c>
    </row>
    <row r="51" spans="1:58" x14ac:dyDescent="0.25">
      <c r="A51" s="416"/>
      <c r="B51" s="53" t="s">
        <v>56</v>
      </c>
      <c r="C51" s="84">
        <f t="shared" si="2"/>
        <v>76.623324727924796</v>
      </c>
      <c r="D51" s="165">
        <v>76.010000000000005</v>
      </c>
      <c r="E51" s="84">
        <v>78.09</v>
      </c>
      <c r="F51" s="84">
        <v>78.12</v>
      </c>
      <c r="G51" s="84"/>
      <c r="H51" s="84">
        <v>69.23</v>
      </c>
      <c r="I51" s="84">
        <v>73.88</v>
      </c>
      <c r="J51" s="105">
        <v>79.69</v>
      </c>
      <c r="K51" s="84">
        <v>80.83</v>
      </c>
      <c r="L51" s="84">
        <v>81.510000000000005</v>
      </c>
      <c r="M51" s="84">
        <v>77.760000000000005</v>
      </c>
      <c r="N51" s="84">
        <v>85.24</v>
      </c>
      <c r="O51" s="84">
        <v>86.95</v>
      </c>
      <c r="P51" s="117">
        <v>88.89</v>
      </c>
      <c r="Q51" s="116">
        <f t="shared" si="0"/>
        <v>0.41408637873754162</v>
      </c>
      <c r="R51" s="105">
        <v>0.44</v>
      </c>
      <c r="S51" s="84">
        <v>0.4</v>
      </c>
      <c r="T51" s="84">
        <v>0.39</v>
      </c>
      <c r="U51" s="84"/>
      <c r="V51" s="84">
        <v>0.47</v>
      </c>
      <c r="W51" s="84">
        <v>0.74</v>
      </c>
      <c r="X51" s="105">
        <v>0.28999999999999998</v>
      </c>
      <c r="Y51" s="84">
        <v>0.26</v>
      </c>
      <c r="Z51" s="84">
        <v>0.11</v>
      </c>
      <c r="AA51" s="84">
        <v>0.37</v>
      </c>
      <c r="AB51" s="84">
        <v>-0.28000000000000003</v>
      </c>
      <c r="AC51" s="84">
        <v>0.17</v>
      </c>
      <c r="AD51" s="117">
        <v>-0.06</v>
      </c>
      <c r="AE51" s="84">
        <f t="shared" si="1"/>
        <v>1.0467109634551497</v>
      </c>
      <c r="AF51" s="105">
        <v>1.1399999999999999</v>
      </c>
      <c r="AG51" s="84">
        <v>0.75</v>
      </c>
      <c r="AH51" s="84">
        <v>0.74</v>
      </c>
      <c r="AI51" s="84"/>
      <c r="AJ51" s="84">
        <v>2.95</v>
      </c>
      <c r="AK51" s="84">
        <v>0.96</v>
      </c>
      <c r="AL51" s="105">
        <v>0.6</v>
      </c>
      <c r="AM51" s="84">
        <v>0.17</v>
      </c>
      <c r="AN51" s="84">
        <v>0.26</v>
      </c>
      <c r="AO51" s="84">
        <v>0.81</v>
      </c>
      <c r="AP51" s="84">
        <v>0.01</v>
      </c>
      <c r="AQ51" s="84">
        <v>0.18</v>
      </c>
      <c r="AR51" s="84">
        <v>-0.13</v>
      </c>
      <c r="AS51" s="116">
        <f t="shared" si="3"/>
        <v>4.1793023255813972</v>
      </c>
      <c r="AT51" s="105">
        <v>4.53</v>
      </c>
      <c r="AU51" s="84">
        <v>3.59</v>
      </c>
      <c r="AV51" s="84">
        <v>3.46</v>
      </c>
      <c r="AW51" s="84"/>
      <c r="AX51" s="84">
        <v>10.88</v>
      </c>
      <c r="AY51" s="84">
        <v>1.92</v>
      </c>
      <c r="AZ51" s="105">
        <v>2.5</v>
      </c>
      <c r="BA51" s="84">
        <v>0.16</v>
      </c>
      <c r="BB51" s="84">
        <v>0.69</v>
      </c>
      <c r="BC51" s="84">
        <v>3.53</v>
      </c>
      <c r="BD51" s="84">
        <v>-1.95</v>
      </c>
      <c r="BE51" s="84">
        <v>0.35</v>
      </c>
      <c r="BF51" s="117">
        <v>2.23</v>
      </c>
    </row>
    <row r="52" spans="1:58" x14ac:dyDescent="0.25">
      <c r="A52" s="416"/>
      <c r="B52" s="53" t="s">
        <v>57</v>
      </c>
      <c r="C52" s="84">
        <f t="shared" si="2"/>
        <v>76.849503538490126</v>
      </c>
      <c r="D52" s="165">
        <v>76.239999999999995</v>
      </c>
      <c r="E52" s="84">
        <v>78.36</v>
      </c>
      <c r="F52" s="84">
        <v>78.36</v>
      </c>
      <c r="G52" s="84"/>
      <c r="H52" s="84">
        <v>69.349999999999994</v>
      </c>
      <c r="I52" s="84">
        <v>74.17</v>
      </c>
      <c r="J52" s="105">
        <v>79.92</v>
      </c>
      <c r="K52" s="84">
        <v>81.06</v>
      </c>
      <c r="L52" s="84">
        <v>81.58</v>
      </c>
      <c r="M52" s="84">
        <v>78.010000000000005</v>
      </c>
      <c r="N52" s="84">
        <v>85.81</v>
      </c>
      <c r="O52" s="84">
        <v>87.09</v>
      </c>
      <c r="P52" s="117">
        <v>88.67</v>
      </c>
      <c r="Q52" s="116">
        <f t="shared" si="0"/>
        <v>0.30481727574750833</v>
      </c>
      <c r="R52" s="105">
        <v>0.31</v>
      </c>
      <c r="S52" s="84">
        <v>0.34</v>
      </c>
      <c r="T52" s="84">
        <v>0.31</v>
      </c>
      <c r="U52" s="84"/>
      <c r="V52" s="84">
        <v>0.18</v>
      </c>
      <c r="W52" s="84">
        <v>0.39</v>
      </c>
      <c r="X52" s="105">
        <v>0.28000000000000003</v>
      </c>
      <c r="Y52" s="84">
        <v>0.28000000000000003</v>
      </c>
      <c r="Z52" s="84">
        <v>0.09</v>
      </c>
      <c r="AA52" s="84">
        <v>0.32</v>
      </c>
      <c r="AB52" s="84">
        <v>0.68</v>
      </c>
      <c r="AC52" s="84">
        <v>0.16</v>
      </c>
      <c r="AD52" s="117">
        <v>-0.25</v>
      </c>
      <c r="AE52" s="84">
        <f t="shared" si="1"/>
        <v>1.3449833887043192</v>
      </c>
      <c r="AF52" s="105">
        <v>1.44</v>
      </c>
      <c r="AG52" s="84">
        <v>1.0900000000000001</v>
      </c>
      <c r="AH52" s="84">
        <v>1.06</v>
      </c>
      <c r="AI52" s="84"/>
      <c r="AJ52" s="84">
        <v>3.13</v>
      </c>
      <c r="AK52" s="84">
        <v>1.36</v>
      </c>
      <c r="AL52" s="105">
        <v>0.89</v>
      </c>
      <c r="AM52" s="84">
        <v>0.45</v>
      </c>
      <c r="AN52" s="84">
        <v>0.35</v>
      </c>
      <c r="AO52" s="84">
        <v>1.1399999999999999</v>
      </c>
      <c r="AP52" s="84">
        <v>0.69</v>
      </c>
      <c r="AQ52" s="84">
        <v>0.34</v>
      </c>
      <c r="AR52" s="84">
        <v>-0.38</v>
      </c>
      <c r="AS52" s="116">
        <f t="shared" si="3"/>
        <v>3.9576744186046522</v>
      </c>
      <c r="AT52" s="105">
        <v>4.26</v>
      </c>
      <c r="AU52" s="84">
        <v>3.65</v>
      </c>
      <c r="AV52" s="84">
        <v>3.49</v>
      </c>
      <c r="AW52" s="84"/>
      <c r="AX52" s="84">
        <v>8.8000000000000007</v>
      </c>
      <c r="AY52" s="84">
        <v>2.13</v>
      </c>
      <c r="AZ52" s="105">
        <v>2.5099999999999998</v>
      </c>
      <c r="BA52" s="84">
        <v>0.38</v>
      </c>
      <c r="BB52" s="84">
        <v>0.39</v>
      </c>
      <c r="BC52" s="84">
        <v>3.53</v>
      </c>
      <c r="BD52" s="84">
        <v>-0.99</v>
      </c>
      <c r="BE52" s="84">
        <v>0.26</v>
      </c>
      <c r="BF52" s="117">
        <v>1.58</v>
      </c>
    </row>
    <row r="53" spans="1:58" x14ac:dyDescent="0.25">
      <c r="A53" s="416"/>
      <c r="B53" s="53" t="s">
        <v>58</v>
      </c>
      <c r="C53" s="84">
        <f t="shared" si="2"/>
        <v>76.723439964412506</v>
      </c>
      <c r="D53" s="165">
        <v>76</v>
      </c>
      <c r="E53" s="84">
        <v>78.64</v>
      </c>
      <c r="F53" s="84">
        <v>78.650000000000006</v>
      </c>
      <c r="G53" s="84"/>
      <c r="H53" s="84">
        <v>67.290000000000006</v>
      </c>
      <c r="I53" s="84">
        <v>73.55</v>
      </c>
      <c r="J53" s="105">
        <v>80.37</v>
      </c>
      <c r="K53" s="84">
        <v>81.489999999999995</v>
      </c>
      <c r="L53" s="84">
        <v>81.63</v>
      </c>
      <c r="M53" s="84">
        <v>78.55</v>
      </c>
      <c r="N53" s="84">
        <v>86.04</v>
      </c>
      <c r="O53" s="84">
        <v>87.25</v>
      </c>
      <c r="P53" s="117">
        <v>88.67</v>
      </c>
      <c r="Q53" s="116">
        <f t="shared" si="0"/>
        <v>-0.16797342192691073</v>
      </c>
      <c r="R53" s="105">
        <v>-0.32</v>
      </c>
      <c r="S53" s="84">
        <v>0.36</v>
      </c>
      <c r="T53" s="84">
        <v>0.37</v>
      </c>
      <c r="U53" s="84"/>
      <c r="V53" s="84">
        <v>-2.98</v>
      </c>
      <c r="W53" s="84">
        <v>-0.83</v>
      </c>
      <c r="X53" s="105">
        <v>0.56000000000000005</v>
      </c>
      <c r="Y53" s="84">
        <v>0.53</v>
      </c>
      <c r="Z53" s="84">
        <v>0.06</v>
      </c>
      <c r="AA53" s="84">
        <v>0.69</v>
      </c>
      <c r="AB53" s="84">
        <v>0.26</v>
      </c>
      <c r="AC53" s="84">
        <v>0.19</v>
      </c>
      <c r="AD53" s="117">
        <v>0</v>
      </c>
      <c r="AE53" s="84">
        <f t="shared" si="1"/>
        <v>1.1787375415282391</v>
      </c>
      <c r="AF53" s="105">
        <v>1.1200000000000001</v>
      </c>
      <c r="AG53" s="84">
        <v>1.46</v>
      </c>
      <c r="AH53" s="84">
        <v>1.43</v>
      </c>
      <c r="AI53" s="84"/>
      <c r="AJ53" s="84">
        <v>0.06</v>
      </c>
      <c r="AK53" s="84">
        <v>0.52</v>
      </c>
      <c r="AL53" s="105">
        <v>1.46</v>
      </c>
      <c r="AM53" s="84">
        <v>0.99</v>
      </c>
      <c r="AN53" s="84">
        <v>0.41</v>
      </c>
      <c r="AO53" s="84">
        <v>1.84</v>
      </c>
      <c r="AP53" s="84">
        <v>0.95</v>
      </c>
      <c r="AQ53" s="84">
        <v>0.53</v>
      </c>
      <c r="AR53" s="84">
        <v>-0.38</v>
      </c>
      <c r="AS53" s="116">
        <f t="shared" si="3"/>
        <v>3.514883720930233</v>
      </c>
      <c r="AT53" s="105">
        <v>3.66</v>
      </c>
      <c r="AU53" s="84">
        <v>3.7</v>
      </c>
      <c r="AV53" s="84">
        <v>3.54</v>
      </c>
      <c r="AW53" s="84"/>
      <c r="AX53" s="84">
        <v>5.41</v>
      </c>
      <c r="AY53" s="84">
        <v>1.32</v>
      </c>
      <c r="AZ53" s="105">
        <v>2.82</v>
      </c>
      <c r="BA53" s="84">
        <v>0.94</v>
      </c>
      <c r="BB53" s="84">
        <v>0.51</v>
      </c>
      <c r="BC53" s="84">
        <v>3.9</v>
      </c>
      <c r="BD53" s="84">
        <v>-0.86</v>
      </c>
      <c r="BE53" s="84">
        <v>0.3</v>
      </c>
      <c r="BF53" s="117">
        <v>0.97</v>
      </c>
    </row>
    <row r="54" spans="1:58" x14ac:dyDescent="0.25">
      <c r="A54" s="416"/>
      <c r="B54" s="53" t="s">
        <v>59</v>
      </c>
      <c r="C54" s="84">
        <f t="shared" si="2"/>
        <v>77.154837374985092</v>
      </c>
      <c r="D54" s="165">
        <v>76.45</v>
      </c>
      <c r="E54" s="84">
        <v>79.010000000000005</v>
      </c>
      <c r="F54" s="84">
        <v>78.95</v>
      </c>
      <c r="G54" s="84"/>
      <c r="H54" s="84">
        <v>68.42</v>
      </c>
      <c r="I54" s="84">
        <v>73.63</v>
      </c>
      <c r="J54" s="105">
        <v>80.7</v>
      </c>
      <c r="K54" s="84">
        <v>81.38</v>
      </c>
      <c r="L54" s="84">
        <v>81.94</v>
      </c>
      <c r="M54" s="84">
        <v>78.98</v>
      </c>
      <c r="N54" s="84">
        <v>86.5</v>
      </c>
      <c r="O54" s="84">
        <v>87.38</v>
      </c>
      <c r="P54" s="117">
        <v>88.52</v>
      </c>
      <c r="Q54" s="116">
        <f t="shared" si="0"/>
        <v>0.56063122923588049</v>
      </c>
      <c r="R54" s="105">
        <v>0.59</v>
      </c>
      <c r="S54" s="84">
        <v>0.47</v>
      </c>
      <c r="T54" s="84">
        <v>0.38</v>
      </c>
      <c r="U54" s="84"/>
      <c r="V54" s="84">
        <v>1.69</v>
      </c>
      <c r="W54" s="84">
        <v>0.1</v>
      </c>
      <c r="X54" s="105">
        <v>0.42</v>
      </c>
      <c r="Y54" s="84">
        <v>-0.14000000000000001</v>
      </c>
      <c r="Z54" s="84">
        <v>0.38</v>
      </c>
      <c r="AA54" s="84">
        <v>0.55000000000000004</v>
      </c>
      <c r="AB54" s="84">
        <v>0.53</v>
      </c>
      <c r="AC54" s="84">
        <v>0.15</v>
      </c>
      <c r="AD54" s="117">
        <v>-0.16</v>
      </c>
      <c r="AE54" s="84">
        <f t="shared" si="1"/>
        <v>1.7476411960132889</v>
      </c>
      <c r="AF54" s="105">
        <v>1.72</v>
      </c>
      <c r="AG54" s="84">
        <v>1.94</v>
      </c>
      <c r="AH54" s="84">
        <v>1.81</v>
      </c>
      <c r="AI54" s="84"/>
      <c r="AJ54" s="84">
        <v>1.75</v>
      </c>
      <c r="AK54" s="84">
        <v>0.62</v>
      </c>
      <c r="AL54" s="105">
        <v>1.88</v>
      </c>
      <c r="AM54" s="84">
        <v>0.85</v>
      </c>
      <c r="AN54" s="84">
        <v>0.79</v>
      </c>
      <c r="AO54" s="84">
        <v>2.4</v>
      </c>
      <c r="AP54" s="84">
        <v>1.49</v>
      </c>
      <c r="AQ54" s="84">
        <v>0.68</v>
      </c>
      <c r="AR54" s="84">
        <v>-0.55000000000000004</v>
      </c>
      <c r="AS54" s="116">
        <f t="shared" si="3"/>
        <v>3.8978737541528243</v>
      </c>
      <c r="AT54" s="105">
        <v>4.0999999999999996</v>
      </c>
      <c r="AU54" s="84">
        <v>3.77</v>
      </c>
      <c r="AV54" s="84">
        <v>3.57</v>
      </c>
      <c r="AW54" s="84"/>
      <c r="AX54" s="84">
        <v>7.93</v>
      </c>
      <c r="AY54" s="84">
        <v>1.32</v>
      </c>
      <c r="AZ54" s="105">
        <v>2.93</v>
      </c>
      <c r="BA54" s="84">
        <v>0.84</v>
      </c>
      <c r="BB54" s="84">
        <v>0.69</v>
      </c>
      <c r="BC54" s="84">
        <v>4.09</v>
      </c>
      <c r="BD54" s="84">
        <v>-0.51</v>
      </c>
      <c r="BE54" s="84">
        <v>0.27</v>
      </c>
      <c r="BF54" s="117">
        <v>0.16</v>
      </c>
    </row>
    <row r="55" spans="1:58" x14ac:dyDescent="0.25">
      <c r="A55" s="416"/>
      <c r="B55" s="53" t="s">
        <v>60</v>
      </c>
      <c r="C55" s="84">
        <f t="shared" si="2"/>
        <v>77.433542674749418</v>
      </c>
      <c r="D55" s="165">
        <v>76.739999999999995</v>
      </c>
      <c r="E55" s="84">
        <v>79.39</v>
      </c>
      <c r="F55" s="84">
        <v>79.31</v>
      </c>
      <c r="G55" s="84"/>
      <c r="H55" s="84">
        <v>68.739999999999995</v>
      </c>
      <c r="I55" s="84">
        <v>73.38</v>
      </c>
      <c r="J55" s="105">
        <v>80.91</v>
      </c>
      <c r="K55" s="84">
        <v>81.239999999999995</v>
      </c>
      <c r="L55" s="84">
        <v>81.8</v>
      </c>
      <c r="M55" s="84">
        <v>79.319999999999993</v>
      </c>
      <c r="N55" s="84">
        <v>86.77</v>
      </c>
      <c r="O55" s="84">
        <v>87.17</v>
      </c>
      <c r="P55" s="117">
        <v>88.6</v>
      </c>
      <c r="Q55" s="116">
        <f t="shared" si="0"/>
        <v>0.35926910299003334</v>
      </c>
      <c r="R55" s="105">
        <v>0.38</v>
      </c>
      <c r="S55" s="84">
        <v>0.47</v>
      </c>
      <c r="T55" s="84">
        <v>0.46</v>
      </c>
      <c r="U55" s="84"/>
      <c r="V55" s="84">
        <v>0.47</v>
      </c>
      <c r="W55" s="84">
        <v>-0.33</v>
      </c>
      <c r="X55" s="105">
        <v>0.26</v>
      </c>
      <c r="Y55" s="84">
        <v>-0.17</v>
      </c>
      <c r="Z55" s="84">
        <v>-0.17</v>
      </c>
      <c r="AA55" s="84">
        <v>0.42</v>
      </c>
      <c r="AB55" s="84">
        <v>0.31</v>
      </c>
      <c r="AC55" s="84">
        <v>-0.24</v>
      </c>
      <c r="AD55" s="117">
        <v>0.08</v>
      </c>
      <c r="AE55" s="84">
        <f t="shared" si="1"/>
        <v>2.1151827242524917</v>
      </c>
      <c r="AF55" s="105">
        <v>2.11</v>
      </c>
      <c r="AG55" s="84">
        <v>2.42</v>
      </c>
      <c r="AH55" s="84">
        <v>2.2799999999999998</v>
      </c>
      <c r="AI55" s="84"/>
      <c r="AJ55" s="84">
        <v>2.23</v>
      </c>
      <c r="AK55" s="84">
        <v>0.28999999999999998</v>
      </c>
      <c r="AL55" s="105">
        <v>2.14</v>
      </c>
      <c r="AM55" s="84">
        <v>0.68</v>
      </c>
      <c r="AN55" s="84">
        <v>0.62</v>
      </c>
      <c r="AO55" s="84">
        <v>2.83</v>
      </c>
      <c r="AP55" s="84">
        <v>1.8</v>
      </c>
      <c r="AQ55" s="84">
        <v>0.43</v>
      </c>
      <c r="AR55" s="84">
        <v>-0.46</v>
      </c>
      <c r="AS55" s="116">
        <f t="shared" si="3"/>
        <v>3.872691029900333</v>
      </c>
      <c r="AT55" s="105">
        <v>4.08</v>
      </c>
      <c r="AU55" s="84">
        <v>3.81</v>
      </c>
      <c r="AV55" s="84">
        <v>3.68</v>
      </c>
      <c r="AW55" s="84"/>
      <c r="AX55" s="84">
        <v>7.57</v>
      </c>
      <c r="AY55" s="84">
        <v>1.03</v>
      </c>
      <c r="AZ55" s="105">
        <v>2.88</v>
      </c>
      <c r="BA55" s="84">
        <v>0.56000000000000005</v>
      </c>
      <c r="BB55" s="84">
        <v>0.49</v>
      </c>
      <c r="BC55" s="84">
        <v>4.12</v>
      </c>
      <c r="BD55" s="84">
        <v>-7.0000000000000007E-2</v>
      </c>
      <c r="BE55" s="84">
        <v>-0.05</v>
      </c>
      <c r="BF55" s="117">
        <v>-0.1</v>
      </c>
    </row>
    <row r="56" spans="1:58" x14ac:dyDescent="0.25">
      <c r="A56" s="416"/>
      <c r="B56" s="53" t="s">
        <v>61</v>
      </c>
      <c r="C56" s="84">
        <f t="shared" si="2"/>
        <v>77.332495313513334</v>
      </c>
      <c r="D56" s="165">
        <v>76.569999999999993</v>
      </c>
      <c r="E56" s="84">
        <v>79.56</v>
      </c>
      <c r="F56" s="84">
        <v>79.5</v>
      </c>
      <c r="G56" s="84"/>
      <c r="H56" s="84">
        <v>66.88</v>
      </c>
      <c r="I56" s="84">
        <v>73.81</v>
      </c>
      <c r="J56" s="105">
        <v>81.17</v>
      </c>
      <c r="K56" s="84">
        <v>81.180000000000007</v>
      </c>
      <c r="L56" s="84">
        <v>81.59</v>
      </c>
      <c r="M56" s="84">
        <v>79.72</v>
      </c>
      <c r="N56" s="84">
        <v>86.61</v>
      </c>
      <c r="O56" s="84">
        <v>87.15</v>
      </c>
      <c r="P56" s="117">
        <v>88.41</v>
      </c>
      <c r="Q56" s="116">
        <f t="shared" si="0"/>
        <v>-0.12671096345514976</v>
      </c>
      <c r="R56" s="105">
        <v>-0.22</v>
      </c>
      <c r="S56" s="84">
        <v>0.22</v>
      </c>
      <c r="T56" s="84">
        <v>0.24</v>
      </c>
      <c r="U56" s="84"/>
      <c r="V56" s="84">
        <v>-2.71</v>
      </c>
      <c r="W56" s="84">
        <v>0.59</v>
      </c>
      <c r="X56" s="105">
        <v>0.32</v>
      </c>
      <c r="Y56" s="84">
        <v>-0.08</v>
      </c>
      <c r="Z56" s="84">
        <v>-0.25</v>
      </c>
      <c r="AA56" s="84">
        <v>0.51</v>
      </c>
      <c r="AB56" s="84">
        <v>-0.17</v>
      </c>
      <c r="AC56" s="84">
        <v>-0.02</v>
      </c>
      <c r="AD56" s="117">
        <v>-0.21</v>
      </c>
      <c r="AE56" s="84">
        <f t="shared" si="1"/>
        <v>1.9819269102990029</v>
      </c>
      <c r="AF56" s="105">
        <v>1.88</v>
      </c>
      <c r="AG56" s="84">
        <v>2.65</v>
      </c>
      <c r="AH56" s="84">
        <v>2.52</v>
      </c>
      <c r="AI56" s="84"/>
      <c r="AJ56" s="84">
        <v>-0.54</v>
      </c>
      <c r="AK56" s="84">
        <v>0.88</v>
      </c>
      <c r="AL56" s="105">
        <v>2.4700000000000002</v>
      </c>
      <c r="AM56" s="84">
        <v>0.6</v>
      </c>
      <c r="AN56" s="84">
        <v>0.36</v>
      </c>
      <c r="AO56" s="84">
        <v>3.35</v>
      </c>
      <c r="AP56" s="84">
        <v>1.63</v>
      </c>
      <c r="AQ56" s="84">
        <v>0.41</v>
      </c>
      <c r="AR56" s="84">
        <v>-0.67</v>
      </c>
      <c r="AS56" s="116">
        <f t="shared" si="3"/>
        <v>3.4415282392026585</v>
      </c>
      <c r="AT56" s="105">
        <v>3.54</v>
      </c>
      <c r="AU56" s="84">
        <v>3.82</v>
      </c>
      <c r="AV56" s="84">
        <v>3.7</v>
      </c>
      <c r="AW56" s="84"/>
      <c r="AX56" s="84">
        <v>3.84</v>
      </c>
      <c r="AY56" s="84">
        <v>1.6</v>
      </c>
      <c r="AZ56" s="105">
        <v>2.97</v>
      </c>
      <c r="BA56" s="84">
        <v>0.64</v>
      </c>
      <c r="BB56" s="84">
        <v>0.11</v>
      </c>
      <c r="BC56" s="84">
        <v>4.2699999999999996</v>
      </c>
      <c r="BD56" s="84">
        <v>0.09</v>
      </c>
      <c r="BE56" s="84">
        <v>-0.05</v>
      </c>
      <c r="BF56" s="117">
        <v>-0.81</v>
      </c>
    </row>
    <row r="57" spans="1:58" x14ac:dyDescent="0.25">
      <c r="A57" s="416"/>
      <c r="B57" s="53" t="s">
        <v>62</v>
      </c>
      <c r="C57" s="84">
        <f t="shared" si="2"/>
        <v>77.566458625355637</v>
      </c>
      <c r="D57" s="165">
        <v>76.84</v>
      </c>
      <c r="E57" s="84">
        <v>79.73</v>
      </c>
      <c r="F57" s="84">
        <v>79.680000000000007</v>
      </c>
      <c r="G57" s="84"/>
      <c r="H57" s="84">
        <v>66.89</v>
      </c>
      <c r="I57" s="84">
        <v>75.180000000000007</v>
      </c>
      <c r="J57" s="105">
        <v>81.260000000000005</v>
      </c>
      <c r="K57" s="84">
        <v>81.14</v>
      </c>
      <c r="L57" s="84">
        <v>81.47</v>
      </c>
      <c r="M57" s="84">
        <v>79.849999999999994</v>
      </c>
      <c r="N57" s="84">
        <v>86.92</v>
      </c>
      <c r="O57" s="84">
        <v>87.06</v>
      </c>
      <c r="P57" s="117">
        <v>88.43</v>
      </c>
      <c r="Q57" s="116">
        <f t="shared" si="0"/>
        <v>0.30853820598006654</v>
      </c>
      <c r="R57" s="105">
        <v>0.35</v>
      </c>
      <c r="S57" s="84">
        <v>0.2</v>
      </c>
      <c r="T57" s="84">
        <v>0.22</v>
      </c>
      <c r="U57" s="84"/>
      <c r="V57" s="84">
        <v>0.01</v>
      </c>
      <c r="W57" s="84">
        <v>1.85</v>
      </c>
      <c r="X57" s="105">
        <v>0.11</v>
      </c>
      <c r="Y57" s="84">
        <v>-0.04</v>
      </c>
      <c r="Z57" s="84">
        <v>-0.15</v>
      </c>
      <c r="AA57" s="84">
        <v>0.17</v>
      </c>
      <c r="AB57" s="84">
        <v>0.36</v>
      </c>
      <c r="AC57" s="84">
        <v>-0.11</v>
      </c>
      <c r="AD57" s="117">
        <v>0.02</v>
      </c>
      <c r="AE57" s="84">
        <f t="shared" si="1"/>
        <v>2.2904651162790697</v>
      </c>
      <c r="AF57" s="105">
        <v>2.23</v>
      </c>
      <c r="AG57" s="84">
        <v>2.86</v>
      </c>
      <c r="AH57" s="84">
        <v>2.75</v>
      </c>
      <c r="AI57" s="84"/>
      <c r="AJ57" s="84">
        <v>-0.53</v>
      </c>
      <c r="AK57" s="84">
        <v>2.75</v>
      </c>
      <c r="AL57" s="105">
        <v>2.58</v>
      </c>
      <c r="AM57" s="84">
        <v>0.55000000000000004</v>
      </c>
      <c r="AN57" s="84">
        <v>0.21</v>
      </c>
      <c r="AO57" s="84">
        <v>3.53</v>
      </c>
      <c r="AP57" s="84">
        <v>1.99</v>
      </c>
      <c r="AQ57" s="84">
        <v>0.3</v>
      </c>
      <c r="AR57" s="84">
        <v>-0.65</v>
      </c>
      <c r="AS57" s="116">
        <f t="shared" si="3"/>
        <v>3.4798006644518278</v>
      </c>
      <c r="AT57" s="105">
        <v>3.58</v>
      </c>
      <c r="AU57" s="84">
        <v>3.83</v>
      </c>
      <c r="AV57" s="84">
        <v>3.69</v>
      </c>
      <c r="AW57" s="84"/>
      <c r="AX57" s="84">
        <v>4.17</v>
      </c>
      <c r="AY57" s="84">
        <v>1.48</v>
      </c>
      <c r="AZ57" s="105">
        <v>3</v>
      </c>
      <c r="BA57" s="84">
        <v>0.66</v>
      </c>
      <c r="BB57" s="84">
        <v>-0.15</v>
      </c>
      <c r="BC57" s="84">
        <v>4.3099999999999996</v>
      </c>
      <c r="BD57" s="84">
        <v>0.94</v>
      </c>
      <c r="BE57" s="84">
        <v>-0.27</v>
      </c>
      <c r="BF57" s="117">
        <v>-0.85</v>
      </c>
    </row>
    <row r="58" spans="1:58" x14ac:dyDescent="0.25">
      <c r="A58" s="416"/>
      <c r="B58" s="53" t="s">
        <v>63</v>
      </c>
      <c r="C58" s="84">
        <f t="shared" si="2"/>
        <v>78.018665091121704</v>
      </c>
      <c r="D58" s="165">
        <v>77.36</v>
      </c>
      <c r="E58" s="84">
        <v>79.989999999999995</v>
      </c>
      <c r="F58" s="84">
        <v>80</v>
      </c>
      <c r="G58" s="84"/>
      <c r="H58" s="84">
        <v>68.489999999999995</v>
      </c>
      <c r="I58" s="84">
        <v>75.260000000000005</v>
      </c>
      <c r="J58" s="105">
        <v>81.34</v>
      </c>
      <c r="K58" s="84">
        <v>81.12</v>
      </c>
      <c r="L58" s="84">
        <v>81.489999999999995</v>
      </c>
      <c r="M58" s="84">
        <v>79.97</v>
      </c>
      <c r="N58" s="84">
        <v>86.62</v>
      </c>
      <c r="O58" s="84">
        <v>87.08</v>
      </c>
      <c r="P58" s="117">
        <v>88.42</v>
      </c>
      <c r="Q58" s="116">
        <f t="shared" si="0"/>
        <v>0.57807308970099702</v>
      </c>
      <c r="R58" s="105">
        <v>0.68</v>
      </c>
      <c r="S58" s="84">
        <v>0.34</v>
      </c>
      <c r="T58" s="84">
        <v>0.41</v>
      </c>
      <c r="U58" s="84"/>
      <c r="V58" s="84">
        <v>2.4</v>
      </c>
      <c r="W58" s="84">
        <v>0.1</v>
      </c>
      <c r="X58" s="105">
        <v>0.09</v>
      </c>
      <c r="Y58" s="84">
        <v>-0.03</v>
      </c>
      <c r="Z58" s="84">
        <v>0.02</v>
      </c>
      <c r="AA58" s="84">
        <v>0.15</v>
      </c>
      <c r="AB58" s="84">
        <v>-0.35</v>
      </c>
      <c r="AC58" s="84">
        <v>0.03</v>
      </c>
      <c r="AD58" s="117">
        <v>-0.02</v>
      </c>
      <c r="AE58" s="84">
        <f t="shared" si="1"/>
        <v>2.8868106312292361</v>
      </c>
      <c r="AF58" s="105">
        <v>2.93</v>
      </c>
      <c r="AG58" s="84">
        <v>3.21</v>
      </c>
      <c r="AH58" s="84">
        <v>3.17</v>
      </c>
      <c r="AI58" s="84"/>
      <c r="AJ58" s="84">
        <v>1.85</v>
      </c>
      <c r="AK58" s="84">
        <v>2.85</v>
      </c>
      <c r="AL58" s="105">
        <v>2.68</v>
      </c>
      <c r="AM58" s="84">
        <v>0.53</v>
      </c>
      <c r="AN58" s="84">
        <v>0.23</v>
      </c>
      <c r="AO58" s="84">
        <v>3.68</v>
      </c>
      <c r="AP58" s="84">
        <v>1.63</v>
      </c>
      <c r="AQ58" s="84">
        <v>0.33</v>
      </c>
      <c r="AR58" s="84">
        <v>-0.67</v>
      </c>
      <c r="AS58" s="116">
        <f t="shared" si="3"/>
        <v>3.4605315614617944</v>
      </c>
      <c r="AT58" s="105">
        <v>3.54</v>
      </c>
      <c r="AU58" s="84">
        <v>3.91</v>
      </c>
      <c r="AV58" s="84">
        <v>3.82</v>
      </c>
      <c r="AW58" s="84"/>
      <c r="AX58" s="84">
        <v>3.92</v>
      </c>
      <c r="AY58" s="84">
        <v>0.66</v>
      </c>
      <c r="AZ58" s="105">
        <v>3.08</v>
      </c>
      <c r="BA58" s="84">
        <v>0.65</v>
      </c>
      <c r="BB58" s="84">
        <v>-0.16</v>
      </c>
      <c r="BC58" s="84">
        <v>4.29</v>
      </c>
      <c r="BD58" s="84">
        <v>0.95</v>
      </c>
      <c r="BE58" s="84">
        <v>0.49</v>
      </c>
      <c r="BF58" s="117">
        <v>-0.95</v>
      </c>
    </row>
    <row r="59" spans="1:58" x14ac:dyDescent="0.25">
      <c r="A59" s="416"/>
      <c r="B59" s="53" t="s">
        <v>64</v>
      </c>
      <c r="C59" s="84">
        <f t="shared" si="2"/>
        <v>78.040582618988921</v>
      </c>
      <c r="D59" s="165">
        <v>77.400000000000006</v>
      </c>
      <c r="E59" s="84">
        <v>80.209999999999994</v>
      </c>
      <c r="F59" s="84">
        <v>80.2</v>
      </c>
      <c r="G59" s="84"/>
      <c r="H59" s="84">
        <v>67.84</v>
      </c>
      <c r="I59" s="84">
        <v>75.44</v>
      </c>
      <c r="J59" s="105">
        <v>81.239999999999995</v>
      </c>
      <c r="K59" s="84">
        <v>80.63</v>
      </c>
      <c r="L59" s="84">
        <v>81.38</v>
      </c>
      <c r="M59" s="84">
        <v>79.91</v>
      </c>
      <c r="N59" s="84">
        <v>86.65</v>
      </c>
      <c r="O59" s="84">
        <v>86.99</v>
      </c>
      <c r="P59" s="117">
        <v>88.61</v>
      </c>
      <c r="Q59" s="116">
        <f t="shared" si="0"/>
        <v>2.8903654485049925E-2</v>
      </c>
      <c r="R59" s="105">
        <v>0.06</v>
      </c>
      <c r="S59" s="84">
        <v>0.28000000000000003</v>
      </c>
      <c r="T59" s="84">
        <v>0.25</v>
      </c>
      <c r="U59" s="84"/>
      <c r="V59" s="84">
        <v>-0.95</v>
      </c>
      <c r="W59" s="84">
        <v>0.24</v>
      </c>
      <c r="X59" s="105">
        <v>-0.12</v>
      </c>
      <c r="Y59" s="84">
        <v>-0.6</v>
      </c>
      <c r="Z59" s="84">
        <v>-0.13</v>
      </c>
      <c r="AA59" s="84">
        <v>-7.0000000000000007E-2</v>
      </c>
      <c r="AB59" s="84">
        <v>0.03</v>
      </c>
      <c r="AC59" s="84">
        <v>-0.11</v>
      </c>
      <c r="AD59" s="117">
        <v>0.22</v>
      </c>
      <c r="AE59" s="84">
        <f t="shared" si="1"/>
        <v>2.9157142857142864</v>
      </c>
      <c r="AF59" s="105">
        <v>2.99</v>
      </c>
      <c r="AG59" s="84">
        <v>3.49</v>
      </c>
      <c r="AH59" s="84">
        <v>3.43</v>
      </c>
      <c r="AI59" s="84"/>
      <c r="AJ59" s="84">
        <v>0.88</v>
      </c>
      <c r="AK59" s="84">
        <v>3.09</v>
      </c>
      <c r="AL59" s="105">
        <v>2.56</v>
      </c>
      <c r="AM59" s="84">
        <v>-0.08</v>
      </c>
      <c r="AN59" s="84">
        <v>0.1</v>
      </c>
      <c r="AO59" s="84">
        <v>3.61</v>
      </c>
      <c r="AP59" s="84">
        <v>1.67</v>
      </c>
      <c r="AQ59" s="84">
        <v>0.22</v>
      </c>
      <c r="AR59" s="84">
        <v>-0.45</v>
      </c>
      <c r="AS59" s="116">
        <f t="shared" si="3"/>
        <v>3.3111627906976748</v>
      </c>
      <c r="AT59" s="105">
        <v>3.42</v>
      </c>
      <c r="AU59" s="84">
        <v>3.99</v>
      </c>
      <c r="AV59" s="84">
        <v>3.89</v>
      </c>
      <c r="AW59" s="84"/>
      <c r="AX59" s="84">
        <v>2.11</v>
      </c>
      <c r="AY59" s="84">
        <v>1.94</v>
      </c>
      <c r="AZ59" s="105">
        <v>2.79</v>
      </c>
      <c r="BA59" s="84">
        <v>-0.14000000000000001</v>
      </c>
      <c r="BB59" s="84">
        <v>-0.21</v>
      </c>
      <c r="BC59" s="84">
        <v>3.95</v>
      </c>
      <c r="BD59" s="84">
        <v>1.47</v>
      </c>
      <c r="BE59" s="84">
        <v>0.45</v>
      </c>
      <c r="BF59" s="117">
        <v>-0.59</v>
      </c>
    </row>
    <row r="60" spans="1:58" x14ac:dyDescent="0.25">
      <c r="A60" s="416"/>
      <c r="B60" s="53" t="s">
        <v>65</v>
      </c>
      <c r="C60" s="84">
        <f t="shared" si="2"/>
        <v>78.057335671898912</v>
      </c>
      <c r="D60" s="165">
        <v>77.41</v>
      </c>
      <c r="E60" s="84">
        <v>80.38</v>
      </c>
      <c r="F60" s="84">
        <v>80.37</v>
      </c>
      <c r="G60" s="84"/>
      <c r="H60" s="84">
        <v>67.38</v>
      </c>
      <c r="I60" s="84">
        <v>75.22</v>
      </c>
      <c r="J60" s="105">
        <v>81.31</v>
      </c>
      <c r="K60" s="84">
        <v>80.59</v>
      </c>
      <c r="L60" s="84">
        <v>81.31</v>
      </c>
      <c r="M60" s="84">
        <v>80.040000000000006</v>
      </c>
      <c r="N60" s="84">
        <v>86.56</v>
      </c>
      <c r="O60" s="84">
        <v>86.89</v>
      </c>
      <c r="P60" s="117">
        <v>88.59</v>
      </c>
      <c r="Q60" s="116">
        <f t="shared" si="0"/>
        <v>2.2093023255813922E-2</v>
      </c>
      <c r="R60" s="105">
        <v>0.01</v>
      </c>
      <c r="S60" s="84">
        <v>0.2</v>
      </c>
      <c r="T60" s="84">
        <v>0.21</v>
      </c>
      <c r="U60" s="84"/>
      <c r="V60" s="84">
        <v>-0.68</v>
      </c>
      <c r="W60" s="84">
        <v>-0.28999999999999998</v>
      </c>
      <c r="X60" s="105">
        <v>0.08</v>
      </c>
      <c r="Y60" s="84">
        <v>-0.05</v>
      </c>
      <c r="Z60" s="84">
        <v>-0.09</v>
      </c>
      <c r="AA60" s="84">
        <v>0.15</v>
      </c>
      <c r="AB60" s="84">
        <v>-0.11</v>
      </c>
      <c r="AC60" s="84">
        <v>-0.11</v>
      </c>
      <c r="AD60" s="117">
        <v>-0.02</v>
      </c>
      <c r="AE60" s="84">
        <f t="shared" si="1"/>
        <v>2.9378073089701</v>
      </c>
      <c r="AF60" s="105">
        <v>3</v>
      </c>
      <c r="AG60" s="84">
        <v>3.7</v>
      </c>
      <c r="AH60" s="84">
        <v>3.64</v>
      </c>
      <c r="AI60" s="84"/>
      <c r="AJ60" s="84">
        <v>0.2</v>
      </c>
      <c r="AK60" s="84">
        <v>2.79</v>
      </c>
      <c r="AL60" s="105">
        <v>2.64</v>
      </c>
      <c r="AM60" s="84">
        <v>-0.13</v>
      </c>
      <c r="AN60" s="84">
        <v>0.01</v>
      </c>
      <c r="AO60" s="84">
        <v>3.76</v>
      </c>
      <c r="AP60" s="84">
        <v>1.56</v>
      </c>
      <c r="AQ60" s="84">
        <v>0.11</v>
      </c>
      <c r="AR60" s="84">
        <v>-0.47</v>
      </c>
      <c r="AS60" s="116">
        <f t="shared" si="3"/>
        <v>3.3080730897009971</v>
      </c>
      <c r="AT60" s="105">
        <v>3.41</v>
      </c>
      <c r="AU60" s="84">
        <v>3.92</v>
      </c>
      <c r="AV60" s="84">
        <v>3.86</v>
      </c>
      <c r="AW60" s="84"/>
      <c r="AX60" s="84">
        <v>1.68</v>
      </c>
      <c r="AY60" s="84">
        <v>2.82</v>
      </c>
      <c r="AZ60" s="105">
        <v>2.82</v>
      </c>
      <c r="BA60" s="84">
        <v>-0.24</v>
      </c>
      <c r="BB60" s="84">
        <v>-0.05</v>
      </c>
      <c r="BC60" s="84">
        <v>3.99</v>
      </c>
      <c r="BD60" s="84">
        <v>1.33</v>
      </c>
      <c r="BE60" s="84">
        <v>0.53</v>
      </c>
      <c r="BF60" s="117">
        <v>-0.6</v>
      </c>
    </row>
    <row r="61" spans="1:58" x14ac:dyDescent="0.25">
      <c r="A61" s="419"/>
      <c r="B61" s="54" t="s">
        <v>66</v>
      </c>
      <c r="C61" s="88">
        <f t="shared" si="2"/>
        <v>78.125582319016473</v>
      </c>
      <c r="D61" s="166">
        <v>77.48</v>
      </c>
      <c r="E61" s="88">
        <v>80.55</v>
      </c>
      <c r="F61" s="88">
        <v>80.52</v>
      </c>
      <c r="G61" s="88"/>
      <c r="H61" s="88">
        <v>67</v>
      </c>
      <c r="I61" s="88">
        <v>75.48</v>
      </c>
      <c r="J61" s="108">
        <v>81.38</v>
      </c>
      <c r="K61" s="88">
        <v>80.430000000000007</v>
      </c>
      <c r="L61" s="88">
        <v>81.34</v>
      </c>
      <c r="M61" s="88">
        <v>80.19</v>
      </c>
      <c r="N61" s="88">
        <v>85.99</v>
      </c>
      <c r="O61" s="88">
        <v>86.89</v>
      </c>
      <c r="P61" s="119">
        <v>88.29</v>
      </c>
      <c r="Q61" s="118">
        <f t="shared" si="0"/>
        <v>0.09</v>
      </c>
      <c r="R61" s="108">
        <v>0.09</v>
      </c>
      <c r="S61" s="88">
        <v>0.22</v>
      </c>
      <c r="T61" s="88">
        <v>0.18</v>
      </c>
      <c r="U61" s="88"/>
      <c r="V61" s="88">
        <v>-0.56000000000000005</v>
      </c>
      <c r="W61" s="88">
        <v>0.35</v>
      </c>
      <c r="X61" s="108">
        <v>0.09</v>
      </c>
      <c r="Y61" s="88">
        <v>-0.19</v>
      </c>
      <c r="Z61" s="88">
        <v>0.04</v>
      </c>
      <c r="AA61" s="88">
        <v>0.19</v>
      </c>
      <c r="AB61" s="88">
        <v>-0.66</v>
      </c>
      <c r="AC61" s="88">
        <v>0</v>
      </c>
      <c r="AD61" s="119">
        <v>-0.34</v>
      </c>
      <c r="AE61" s="88">
        <f t="shared" si="1"/>
        <v>3.0278073089700999</v>
      </c>
      <c r="AF61" s="108">
        <v>3.09</v>
      </c>
      <c r="AG61" s="88">
        <v>3.92</v>
      </c>
      <c r="AH61" s="88">
        <v>3.83</v>
      </c>
      <c r="AI61" s="88"/>
      <c r="AJ61" s="88">
        <v>-0.36</v>
      </c>
      <c r="AK61" s="88">
        <v>3.15</v>
      </c>
      <c r="AL61" s="108">
        <v>2.73</v>
      </c>
      <c r="AM61" s="88">
        <v>-0.33</v>
      </c>
      <c r="AN61" s="88">
        <v>0.05</v>
      </c>
      <c r="AO61" s="88">
        <v>3.96</v>
      </c>
      <c r="AP61" s="88">
        <v>0.89</v>
      </c>
      <c r="AQ61" s="88">
        <v>0.11</v>
      </c>
      <c r="AR61" s="88">
        <v>-0.81</v>
      </c>
      <c r="AS61" s="118">
        <f t="shared" si="3"/>
        <v>3.0278073089700999</v>
      </c>
      <c r="AT61" s="108">
        <v>3.09</v>
      </c>
      <c r="AU61" s="88">
        <v>3.92</v>
      </c>
      <c r="AV61" s="88">
        <v>3.83</v>
      </c>
      <c r="AW61" s="88"/>
      <c r="AX61" s="88">
        <v>-0.36</v>
      </c>
      <c r="AY61" s="88">
        <v>3.15</v>
      </c>
      <c r="AZ61" s="108">
        <v>2.73</v>
      </c>
      <c r="BA61" s="88">
        <v>-0.33</v>
      </c>
      <c r="BB61" s="88">
        <v>0.05</v>
      </c>
      <c r="BC61" s="88">
        <v>3.96</v>
      </c>
      <c r="BD61" s="88">
        <v>0.89</v>
      </c>
      <c r="BE61" s="88">
        <v>0.11</v>
      </c>
      <c r="BF61" s="119">
        <v>-0.81</v>
      </c>
    </row>
    <row r="62" spans="1:58" x14ac:dyDescent="0.25">
      <c r="A62" s="418">
        <v>2013</v>
      </c>
      <c r="B62" s="236" t="s">
        <v>55</v>
      </c>
      <c r="C62" s="229">
        <f t="shared" si="2"/>
        <v>78.459030610063792</v>
      </c>
      <c r="D62" s="292">
        <v>77.849999999999994</v>
      </c>
      <c r="E62" s="229">
        <v>80.790000000000006</v>
      </c>
      <c r="F62" s="229">
        <v>80.75</v>
      </c>
      <c r="G62" s="229"/>
      <c r="H62" s="229">
        <v>68.09</v>
      </c>
      <c r="I62" s="229">
        <v>75.45</v>
      </c>
      <c r="J62" s="228">
        <v>81.55</v>
      </c>
      <c r="K62" s="229">
        <v>79.97</v>
      </c>
      <c r="L62" s="229">
        <v>81.38</v>
      </c>
      <c r="M62" s="229">
        <v>80.53</v>
      </c>
      <c r="N62" s="229">
        <v>85.77</v>
      </c>
      <c r="O62" s="229">
        <v>86.72</v>
      </c>
      <c r="P62" s="224">
        <v>88.25</v>
      </c>
      <c r="Q62" s="116">
        <f t="shared" si="0"/>
        <v>0.42681063122923601</v>
      </c>
      <c r="R62" s="105">
        <v>0.47</v>
      </c>
      <c r="S62" s="84">
        <v>0.3</v>
      </c>
      <c r="T62" s="84">
        <v>0.28999999999999998</v>
      </c>
      <c r="U62" s="84"/>
      <c r="V62" s="84">
        <v>1.62</v>
      </c>
      <c r="W62" s="84">
        <v>-0.04</v>
      </c>
      <c r="X62" s="105">
        <v>0.22</v>
      </c>
      <c r="Y62" s="84">
        <v>-0.57999999999999996</v>
      </c>
      <c r="Z62" s="84">
        <v>0.05</v>
      </c>
      <c r="AA62" s="84">
        <v>0.43</v>
      </c>
      <c r="AB62" s="84">
        <v>-0.26</v>
      </c>
      <c r="AC62" s="84">
        <v>-0.2</v>
      </c>
      <c r="AD62" s="117">
        <v>-0.04</v>
      </c>
      <c r="AE62" s="229">
        <f t="shared" si="1"/>
        <v>0.42681063122923601</v>
      </c>
      <c r="AF62" s="228">
        <v>0.47</v>
      </c>
      <c r="AG62" s="229">
        <v>0.3</v>
      </c>
      <c r="AH62" s="229">
        <v>0.28999999999999998</v>
      </c>
      <c r="AI62" s="229"/>
      <c r="AJ62" s="229">
        <v>1.62</v>
      </c>
      <c r="AK62" s="229">
        <v>-0.04</v>
      </c>
      <c r="AL62" s="228">
        <v>0.22</v>
      </c>
      <c r="AM62" s="229">
        <v>-0.57999999999999996</v>
      </c>
      <c r="AN62" s="229">
        <v>0.05</v>
      </c>
      <c r="AO62" s="229">
        <v>0.43</v>
      </c>
      <c r="AP62" s="229">
        <v>-0.26</v>
      </c>
      <c r="AQ62" s="229">
        <v>-0.2</v>
      </c>
      <c r="AR62" s="229">
        <v>-0.04</v>
      </c>
      <c r="AS62" s="220">
        <f t="shared" si="3"/>
        <v>2.8285382059800668</v>
      </c>
      <c r="AT62" s="228">
        <v>2.87</v>
      </c>
      <c r="AU62" s="229">
        <v>3.87</v>
      </c>
      <c r="AV62" s="229">
        <v>3.77</v>
      </c>
      <c r="AW62" s="229"/>
      <c r="AX62" s="229">
        <v>-1.18</v>
      </c>
      <c r="AY62" s="229">
        <v>2.89</v>
      </c>
      <c r="AZ62" s="228">
        <v>2.63</v>
      </c>
      <c r="BA62" s="229">
        <v>-0.81</v>
      </c>
      <c r="BB62" s="229">
        <v>-0.05</v>
      </c>
      <c r="BC62" s="229">
        <v>3.95</v>
      </c>
      <c r="BD62" s="229">
        <v>0.34</v>
      </c>
      <c r="BE62" s="229">
        <v>-0.09</v>
      </c>
      <c r="BF62" s="224">
        <v>-0.79</v>
      </c>
    </row>
    <row r="63" spans="1:58" x14ac:dyDescent="0.25">
      <c r="A63" s="416"/>
      <c r="B63" s="53" t="s">
        <v>56</v>
      </c>
      <c r="C63" s="84">
        <f t="shared" si="2"/>
        <v>78.776853784647287</v>
      </c>
      <c r="D63" s="165">
        <v>78.19</v>
      </c>
      <c r="E63" s="84">
        <v>81.150000000000006</v>
      </c>
      <c r="F63" s="84">
        <v>81.05</v>
      </c>
      <c r="G63" s="84"/>
      <c r="H63" s="84">
        <v>68.69</v>
      </c>
      <c r="I63" s="84">
        <v>75.47</v>
      </c>
      <c r="J63" s="105">
        <v>81.72</v>
      </c>
      <c r="K63" s="84">
        <v>79.900000000000006</v>
      </c>
      <c r="L63" s="84">
        <v>81.31</v>
      </c>
      <c r="M63" s="84">
        <v>80.78</v>
      </c>
      <c r="N63" s="84">
        <v>85.76</v>
      </c>
      <c r="O63" s="84">
        <v>86.68</v>
      </c>
      <c r="P63" s="117">
        <v>88.31</v>
      </c>
      <c r="Q63" s="116">
        <f t="shared" si="0"/>
        <v>0.39853820598006656</v>
      </c>
      <c r="R63" s="105">
        <v>0.44</v>
      </c>
      <c r="S63" s="84">
        <v>0.45</v>
      </c>
      <c r="T63" s="84">
        <v>0.37</v>
      </c>
      <c r="U63" s="84"/>
      <c r="V63" s="84">
        <v>0.88</v>
      </c>
      <c r="W63" s="84">
        <v>0.02</v>
      </c>
      <c r="X63" s="105">
        <v>0.2</v>
      </c>
      <c r="Y63" s="84">
        <v>-0.09</v>
      </c>
      <c r="Z63" s="84">
        <v>-0.08</v>
      </c>
      <c r="AA63" s="84">
        <v>0.3</v>
      </c>
      <c r="AB63" s="84">
        <v>-0.01</v>
      </c>
      <c r="AC63" s="84">
        <v>-0.04</v>
      </c>
      <c r="AD63" s="117">
        <v>0.06</v>
      </c>
      <c r="AE63" s="84">
        <f t="shared" si="1"/>
        <v>0.83362126245847212</v>
      </c>
      <c r="AF63" s="105">
        <v>0.92</v>
      </c>
      <c r="AG63" s="84">
        <v>0.75</v>
      </c>
      <c r="AH63" s="84">
        <v>0.66</v>
      </c>
      <c r="AI63" s="84"/>
      <c r="AJ63" s="84">
        <v>2.52</v>
      </c>
      <c r="AK63" s="84">
        <v>-0.02</v>
      </c>
      <c r="AL63" s="105">
        <v>0.42</v>
      </c>
      <c r="AM63" s="84">
        <v>-0.67</v>
      </c>
      <c r="AN63" s="84">
        <v>-0.03</v>
      </c>
      <c r="AO63" s="84">
        <v>0.73</v>
      </c>
      <c r="AP63" s="84">
        <v>-0.27</v>
      </c>
      <c r="AQ63" s="84">
        <v>-0.24</v>
      </c>
      <c r="AR63" s="84">
        <v>0.02</v>
      </c>
      <c r="AS63" s="116">
        <f t="shared" si="3"/>
        <v>2.8129900332225919</v>
      </c>
      <c r="AT63" s="105">
        <v>2.87</v>
      </c>
      <c r="AU63" s="84">
        <v>3.92</v>
      </c>
      <c r="AV63" s="84">
        <v>3.75</v>
      </c>
      <c r="AW63" s="84"/>
      <c r="AX63" s="84">
        <v>-0.78</v>
      </c>
      <c r="AY63" s="84">
        <v>2.15</v>
      </c>
      <c r="AZ63" s="105">
        <v>2.54</v>
      </c>
      <c r="BA63" s="84">
        <v>-1.1599999999999999</v>
      </c>
      <c r="BB63" s="84">
        <v>-0.24</v>
      </c>
      <c r="BC63" s="84">
        <v>3.88</v>
      </c>
      <c r="BD63" s="84">
        <v>0.61</v>
      </c>
      <c r="BE63" s="84">
        <v>-0.3</v>
      </c>
      <c r="BF63" s="117">
        <v>-0.66</v>
      </c>
    </row>
    <row r="64" spans="1:58" x14ac:dyDescent="0.25">
      <c r="A64" s="416"/>
      <c r="B64" s="53" t="s">
        <v>57</v>
      </c>
      <c r="C64" s="84">
        <f t="shared" si="2"/>
        <v>78.764784550169438</v>
      </c>
      <c r="D64" s="165">
        <v>78.150000000000006</v>
      </c>
      <c r="E64" s="84">
        <v>81.459999999999994</v>
      </c>
      <c r="F64" s="84">
        <v>81.319999999999993</v>
      </c>
      <c r="G64" s="84"/>
      <c r="H64" s="84">
        <v>67.28</v>
      </c>
      <c r="I64" s="84">
        <v>75.69</v>
      </c>
      <c r="J64" s="105">
        <v>81.84</v>
      </c>
      <c r="K64" s="84">
        <v>79.989999999999995</v>
      </c>
      <c r="L64" s="84">
        <v>81.239999999999995</v>
      </c>
      <c r="M64" s="84">
        <v>80.94</v>
      </c>
      <c r="N64" s="84">
        <v>85.94</v>
      </c>
      <c r="O64" s="84">
        <v>86.69</v>
      </c>
      <c r="P64" s="117">
        <v>88.17</v>
      </c>
      <c r="Q64" s="116">
        <f t="shared" si="0"/>
        <v>-1.5448504983388803E-2</v>
      </c>
      <c r="R64" s="105">
        <v>-0.05</v>
      </c>
      <c r="S64" s="84">
        <v>0.38</v>
      </c>
      <c r="T64" s="84">
        <v>0.33</v>
      </c>
      <c r="U64" s="84"/>
      <c r="V64" s="84">
        <v>-2.0499999999999998</v>
      </c>
      <c r="W64" s="84">
        <v>0.3</v>
      </c>
      <c r="X64" s="105">
        <v>0.15</v>
      </c>
      <c r="Y64" s="84">
        <v>0.12</v>
      </c>
      <c r="Z64" s="84">
        <v>-0.1</v>
      </c>
      <c r="AA64" s="84">
        <v>0.2</v>
      </c>
      <c r="AB64" s="84">
        <v>0.22</v>
      </c>
      <c r="AC64" s="84">
        <v>0</v>
      </c>
      <c r="AD64" s="117">
        <v>-0.16</v>
      </c>
      <c r="AE64" s="84">
        <f t="shared" si="1"/>
        <v>0.81817275747508322</v>
      </c>
      <c r="AF64" s="105">
        <v>0.87</v>
      </c>
      <c r="AG64" s="84">
        <v>1.1299999999999999</v>
      </c>
      <c r="AH64" s="84">
        <v>0.99</v>
      </c>
      <c r="AI64" s="84"/>
      <c r="AJ64" s="84">
        <v>0.42</v>
      </c>
      <c r="AK64" s="84">
        <v>0.28000000000000003</v>
      </c>
      <c r="AL64" s="105">
        <v>0.56999999999999995</v>
      </c>
      <c r="AM64" s="84">
        <v>-0.55000000000000004</v>
      </c>
      <c r="AN64" s="84">
        <v>-0.13</v>
      </c>
      <c r="AO64" s="84">
        <v>0.94</v>
      </c>
      <c r="AP64" s="84">
        <v>-0.05</v>
      </c>
      <c r="AQ64" s="84">
        <v>-0.23</v>
      </c>
      <c r="AR64" s="84">
        <v>-0.13</v>
      </c>
      <c r="AS64" s="116">
        <f t="shared" si="3"/>
        <v>2.4827242524916944</v>
      </c>
      <c r="AT64" s="105">
        <v>2.5</v>
      </c>
      <c r="AU64" s="84">
        <v>3.96</v>
      </c>
      <c r="AV64" s="84">
        <v>3.77</v>
      </c>
      <c r="AW64" s="84"/>
      <c r="AX64" s="84">
        <v>-2.98</v>
      </c>
      <c r="AY64" s="84">
        <v>2.0499999999999998</v>
      </c>
      <c r="AZ64" s="105">
        <v>2.4</v>
      </c>
      <c r="BA64" s="84">
        <v>-1.32</v>
      </c>
      <c r="BB64" s="84">
        <v>-0.42</v>
      </c>
      <c r="BC64" s="84">
        <v>3.76</v>
      </c>
      <c r="BD64" s="84">
        <v>0.15</v>
      </c>
      <c r="BE64" s="84">
        <v>-0.46</v>
      </c>
      <c r="BF64" s="117">
        <v>-0.56999999999999995</v>
      </c>
    </row>
    <row r="65" spans="1:58" x14ac:dyDescent="0.25">
      <c r="A65" s="416"/>
      <c r="B65" s="53" t="s">
        <v>58</v>
      </c>
      <c r="C65" s="84">
        <f t="shared" si="2"/>
        <v>78.980058164705625</v>
      </c>
      <c r="D65" s="165">
        <v>78.36</v>
      </c>
      <c r="E65" s="84">
        <v>81.709999999999994</v>
      </c>
      <c r="F65" s="84">
        <v>81.59</v>
      </c>
      <c r="G65" s="84"/>
      <c r="H65" s="84">
        <v>67.41</v>
      </c>
      <c r="I65" s="84">
        <v>75.599999999999994</v>
      </c>
      <c r="J65" s="105">
        <v>82.12</v>
      </c>
      <c r="K65" s="84">
        <v>80.17</v>
      </c>
      <c r="L65" s="84">
        <v>81.239999999999995</v>
      </c>
      <c r="M65" s="84">
        <v>81.31</v>
      </c>
      <c r="N65" s="84">
        <v>86.19</v>
      </c>
      <c r="O65" s="84">
        <v>86.69</v>
      </c>
      <c r="P65" s="117">
        <v>88.02</v>
      </c>
      <c r="Q65" s="116">
        <f t="shared" si="0"/>
        <v>0.27554817275747506</v>
      </c>
      <c r="R65" s="105">
        <v>0.26</v>
      </c>
      <c r="S65" s="84">
        <v>0.31</v>
      </c>
      <c r="T65" s="84">
        <v>0.34</v>
      </c>
      <c r="U65" s="84"/>
      <c r="V65" s="84">
        <v>0.19</v>
      </c>
      <c r="W65" s="84">
        <v>-0.11</v>
      </c>
      <c r="X65" s="105">
        <v>0.35</v>
      </c>
      <c r="Y65" s="84">
        <v>0.23</v>
      </c>
      <c r="Z65" s="84">
        <v>0.01</v>
      </c>
      <c r="AA65" s="84">
        <v>0.46</v>
      </c>
      <c r="AB65" s="84">
        <v>0.28000000000000003</v>
      </c>
      <c r="AC65" s="84">
        <v>0</v>
      </c>
      <c r="AD65" s="117">
        <v>-0.17</v>
      </c>
      <c r="AE65" s="84">
        <f t="shared" si="1"/>
        <v>1.0937209302325581</v>
      </c>
      <c r="AF65" s="105">
        <v>1.1299999999999999</v>
      </c>
      <c r="AG65" s="84">
        <v>1.45</v>
      </c>
      <c r="AH65" s="84">
        <v>1.34</v>
      </c>
      <c r="AI65" s="84"/>
      <c r="AJ65" s="84">
        <v>0.61</v>
      </c>
      <c r="AK65" s="84">
        <v>0.16</v>
      </c>
      <c r="AL65" s="105">
        <v>0.92</v>
      </c>
      <c r="AM65" s="84">
        <v>-0.32</v>
      </c>
      <c r="AN65" s="84">
        <v>-0.11</v>
      </c>
      <c r="AO65" s="84">
        <v>1.4</v>
      </c>
      <c r="AP65" s="84">
        <v>0.23</v>
      </c>
      <c r="AQ65" s="84">
        <v>-0.23</v>
      </c>
      <c r="AR65" s="84">
        <v>-0.3</v>
      </c>
      <c r="AS65" s="116">
        <f t="shared" si="3"/>
        <v>2.9410631229235884</v>
      </c>
      <c r="AT65" s="105">
        <v>3.1</v>
      </c>
      <c r="AU65" s="84">
        <v>3.91</v>
      </c>
      <c r="AV65" s="84">
        <v>3.74</v>
      </c>
      <c r="AW65" s="84"/>
      <c r="AX65" s="84">
        <v>0.18</v>
      </c>
      <c r="AY65" s="84">
        <v>2.79</v>
      </c>
      <c r="AZ65" s="105">
        <v>2.1800000000000002</v>
      </c>
      <c r="BA65" s="84">
        <v>-1.62</v>
      </c>
      <c r="BB65" s="84">
        <v>-0.47</v>
      </c>
      <c r="BC65" s="84">
        <v>3.52</v>
      </c>
      <c r="BD65" s="84">
        <v>0.17</v>
      </c>
      <c r="BE65" s="84">
        <v>-0.65</v>
      </c>
      <c r="BF65" s="117">
        <v>-0.73</v>
      </c>
    </row>
    <row r="66" spans="1:58" x14ac:dyDescent="0.25">
      <c r="A66" s="416"/>
      <c r="B66" s="53" t="s">
        <v>59</v>
      </c>
      <c r="C66" s="84">
        <f t="shared" si="2"/>
        <v>79.485590379598477</v>
      </c>
      <c r="D66" s="165">
        <v>78.92</v>
      </c>
      <c r="E66" s="84">
        <v>82</v>
      </c>
      <c r="F66" s="84">
        <v>81.84</v>
      </c>
      <c r="G66" s="84"/>
      <c r="H66" s="84">
        <v>69.41</v>
      </c>
      <c r="I66" s="84">
        <v>75.63</v>
      </c>
      <c r="J66" s="105">
        <v>82.33</v>
      </c>
      <c r="K66" s="84">
        <v>80.08</v>
      </c>
      <c r="L66" s="84">
        <v>81.28</v>
      </c>
      <c r="M66" s="84">
        <v>81.599999999999994</v>
      </c>
      <c r="N66" s="84">
        <v>86.09</v>
      </c>
      <c r="O66" s="84">
        <v>86.81</v>
      </c>
      <c r="P66" s="117">
        <v>87.79</v>
      </c>
      <c r="Q66" s="116">
        <f t="shared" si="0"/>
        <v>0.63880398671096361</v>
      </c>
      <c r="R66" s="105">
        <v>0.72</v>
      </c>
      <c r="S66" s="84">
        <v>0.34</v>
      </c>
      <c r="T66" s="84">
        <v>0.3</v>
      </c>
      <c r="U66" s="84"/>
      <c r="V66" s="84">
        <v>2.96</v>
      </c>
      <c r="W66" s="84">
        <v>0.03</v>
      </c>
      <c r="X66" s="105">
        <v>0.25</v>
      </c>
      <c r="Y66" s="84">
        <v>-0.12</v>
      </c>
      <c r="Z66" s="84">
        <v>0.05</v>
      </c>
      <c r="AA66" s="84">
        <v>0.36</v>
      </c>
      <c r="AB66" s="84">
        <v>-0.11</v>
      </c>
      <c r="AC66" s="84">
        <v>0.14000000000000001</v>
      </c>
      <c r="AD66" s="117">
        <v>-0.26</v>
      </c>
      <c r="AE66" s="84">
        <f t="shared" si="1"/>
        <v>1.7407973421926917</v>
      </c>
      <c r="AF66" s="105">
        <v>1.86</v>
      </c>
      <c r="AG66" s="84">
        <v>1.8</v>
      </c>
      <c r="AH66" s="84">
        <v>1.65</v>
      </c>
      <c r="AI66" s="84"/>
      <c r="AJ66" s="84">
        <v>3.59</v>
      </c>
      <c r="AK66" s="84">
        <v>0.19</v>
      </c>
      <c r="AL66" s="105">
        <v>1.17</v>
      </c>
      <c r="AM66" s="84">
        <v>-0.44</v>
      </c>
      <c r="AN66" s="84">
        <v>-7.0000000000000007E-2</v>
      </c>
      <c r="AO66" s="84">
        <v>1.76</v>
      </c>
      <c r="AP66" s="84">
        <v>0.12</v>
      </c>
      <c r="AQ66" s="84">
        <v>-0.09</v>
      </c>
      <c r="AR66" s="84">
        <v>-0.56000000000000005</v>
      </c>
      <c r="AS66" s="116">
        <f t="shared" si="3"/>
        <v>3.0192358803986719</v>
      </c>
      <c r="AT66" s="105">
        <v>3.23</v>
      </c>
      <c r="AU66" s="84">
        <v>3.78</v>
      </c>
      <c r="AV66" s="84">
        <v>3.66</v>
      </c>
      <c r="AW66" s="84"/>
      <c r="AX66" s="84">
        <v>1.44</v>
      </c>
      <c r="AY66" s="84">
        <v>2.71</v>
      </c>
      <c r="AZ66" s="105">
        <v>2.0099999999999998</v>
      </c>
      <c r="BA66" s="84">
        <v>-1.6</v>
      </c>
      <c r="BB66" s="84">
        <v>-0.8</v>
      </c>
      <c r="BC66" s="84">
        <v>3.32</v>
      </c>
      <c r="BD66" s="84">
        <v>-0.47</v>
      </c>
      <c r="BE66" s="84">
        <v>-0.65</v>
      </c>
      <c r="BF66" s="117">
        <v>-0.82</v>
      </c>
    </row>
    <row r="67" spans="1:58" x14ac:dyDescent="0.25">
      <c r="A67" s="416"/>
      <c r="B67" s="53" t="s">
        <v>60</v>
      </c>
      <c r="C67" s="84">
        <f t="shared" si="2"/>
        <v>79.881461270472101</v>
      </c>
      <c r="D67" s="165">
        <v>79.38</v>
      </c>
      <c r="E67" s="84">
        <v>82.37</v>
      </c>
      <c r="F67" s="84">
        <v>82.18</v>
      </c>
      <c r="G67" s="84"/>
      <c r="H67" s="84">
        <v>70.58</v>
      </c>
      <c r="I67" s="84">
        <v>75.55</v>
      </c>
      <c r="J67" s="105">
        <v>82.38</v>
      </c>
      <c r="K67" s="84">
        <v>79.959999999999994</v>
      </c>
      <c r="L67" s="84">
        <v>81.040000000000006</v>
      </c>
      <c r="M67" s="84">
        <v>81.7</v>
      </c>
      <c r="N67" s="84">
        <v>86.71</v>
      </c>
      <c r="O67" s="84">
        <v>86.61</v>
      </c>
      <c r="P67" s="117">
        <v>87.73</v>
      </c>
      <c r="Q67" s="116">
        <f t="shared" si="0"/>
        <v>0.49843853820598027</v>
      </c>
      <c r="R67" s="105">
        <v>0.59</v>
      </c>
      <c r="S67" s="84">
        <v>0.46</v>
      </c>
      <c r="T67" s="84">
        <v>0.42</v>
      </c>
      <c r="U67" s="84"/>
      <c r="V67" s="84">
        <v>1.68</v>
      </c>
      <c r="W67" s="84">
        <v>-0.1</v>
      </c>
      <c r="X67" s="105">
        <v>0.06</v>
      </c>
      <c r="Y67" s="84">
        <v>-0.14000000000000001</v>
      </c>
      <c r="Z67" s="84">
        <v>-0.3</v>
      </c>
      <c r="AA67" s="84">
        <v>0.12</v>
      </c>
      <c r="AB67" s="84">
        <v>0.71</v>
      </c>
      <c r="AC67" s="84">
        <v>-0.23</v>
      </c>
      <c r="AD67" s="117">
        <v>-0.08</v>
      </c>
      <c r="AE67" s="84">
        <f t="shared" si="1"/>
        <v>2.2475083056478411</v>
      </c>
      <c r="AF67" s="105">
        <v>2.46</v>
      </c>
      <c r="AG67" s="84">
        <v>2.2599999999999998</v>
      </c>
      <c r="AH67" s="84">
        <v>2.0699999999999998</v>
      </c>
      <c r="AI67" s="84"/>
      <c r="AJ67" s="84">
        <v>5.33</v>
      </c>
      <c r="AK67" s="84">
        <v>0.09</v>
      </c>
      <c r="AL67" s="105">
        <v>1.23</v>
      </c>
      <c r="AM67" s="84">
        <v>-0.57999999999999996</v>
      </c>
      <c r="AN67" s="84">
        <v>-0.37</v>
      </c>
      <c r="AO67" s="84">
        <v>1.89</v>
      </c>
      <c r="AP67" s="84">
        <v>0.83</v>
      </c>
      <c r="AQ67" s="84">
        <v>-0.32</v>
      </c>
      <c r="AR67" s="84">
        <v>-0.63</v>
      </c>
      <c r="AS67" s="116">
        <f t="shared" si="3"/>
        <v>3.158405315614619</v>
      </c>
      <c r="AT67" s="105">
        <v>3.44</v>
      </c>
      <c r="AU67" s="84">
        <v>3.76</v>
      </c>
      <c r="AV67" s="84">
        <v>3.62</v>
      </c>
      <c r="AW67" s="84"/>
      <c r="AX67" s="84">
        <v>2.67</v>
      </c>
      <c r="AY67" s="84">
        <v>2.95</v>
      </c>
      <c r="AZ67" s="105">
        <v>1.81</v>
      </c>
      <c r="BA67" s="84">
        <v>-1.57</v>
      </c>
      <c r="BB67" s="84">
        <v>-0.93</v>
      </c>
      <c r="BC67" s="84">
        <v>3.01</v>
      </c>
      <c r="BD67" s="84">
        <v>-7.0000000000000007E-2</v>
      </c>
      <c r="BE67" s="84">
        <v>-0.64</v>
      </c>
      <c r="BF67" s="117">
        <v>-0.98</v>
      </c>
    </row>
    <row r="68" spans="1:58" x14ac:dyDescent="0.25">
      <c r="A68" s="416"/>
      <c r="B68" s="53" t="s">
        <v>61</v>
      </c>
      <c r="C68" s="84">
        <f t="shared" si="2"/>
        <v>79.580405247442769</v>
      </c>
      <c r="D68" s="165">
        <v>79.02</v>
      </c>
      <c r="E68" s="84">
        <v>82.62</v>
      </c>
      <c r="F68" s="84">
        <v>82.44</v>
      </c>
      <c r="G68" s="84"/>
      <c r="H68" s="84">
        <v>67.59</v>
      </c>
      <c r="I68" s="84">
        <v>75.7</v>
      </c>
      <c r="J68" s="105">
        <v>82.4</v>
      </c>
      <c r="K68" s="84">
        <v>79.89</v>
      </c>
      <c r="L68" s="84">
        <v>81.02</v>
      </c>
      <c r="M68" s="84">
        <v>81.709999999999994</v>
      </c>
      <c r="N68" s="84">
        <v>87.05</v>
      </c>
      <c r="O68" s="84">
        <v>86.8</v>
      </c>
      <c r="P68" s="117">
        <v>87.44</v>
      </c>
      <c r="Q68" s="116">
        <f t="shared" si="0"/>
        <v>-0.3770764119601332</v>
      </c>
      <c r="R68" s="105">
        <v>-0.46</v>
      </c>
      <c r="S68" s="84">
        <v>0.31</v>
      </c>
      <c r="T68" s="84">
        <v>0.31</v>
      </c>
      <c r="U68" s="84"/>
      <c r="V68" s="84">
        <v>-4.2300000000000004</v>
      </c>
      <c r="W68" s="84">
        <v>0.2</v>
      </c>
      <c r="X68" s="105">
        <v>0.02</v>
      </c>
      <c r="Y68" s="84">
        <v>-0.09</v>
      </c>
      <c r="Z68" s="84">
        <v>-0.01</v>
      </c>
      <c r="AA68" s="84">
        <v>0.01</v>
      </c>
      <c r="AB68" s="84">
        <v>0.4</v>
      </c>
      <c r="AC68" s="84">
        <v>0.21</v>
      </c>
      <c r="AD68" s="117">
        <v>-0.33</v>
      </c>
      <c r="AE68" s="84">
        <f t="shared" si="1"/>
        <v>1.8621594684385387</v>
      </c>
      <c r="AF68" s="105">
        <v>1.99</v>
      </c>
      <c r="AG68" s="84">
        <v>2.57</v>
      </c>
      <c r="AH68" s="84">
        <v>2.39</v>
      </c>
      <c r="AI68" s="84"/>
      <c r="AJ68" s="84">
        <v>0.88</v>
      </c>
      <c r="AK68" s="84">
        <v>0.28999999999999998</v>
      </c>
      <c r="AL68" s="105">
        <v>1.25</v>
      </c>
      <c r="AM68" s="84">
        <v>-0.67</v>
      </c>
      <c r="AN68" s="84">
        <v>-0.39</v>
      </c>
      <c r="AO68" s="84">
        <v>1.89</v>
      </c>
      <c r="AP68" s="84">
        <v>1.23</v>
      </c>
      <c r="AQ68" s="84">
        <v>-0.11</v>
      </c>
      <c r="AR68" s="84">
        <v>-0.96</v>
      </c>
      <c r="AS68" s="116">
        <f t="shared" si="3"/>
        <v>2.9080398671096357</v>
      </c>
      <c r="AT68" s="105">
        <v>3.2</v>
      </c>
      <c r="AU68" s="84">
        <v>3.85</v>
      </c>
      <c r="AV68" s="84">
        <v>3.69</v>
      </c>
      <c r="AW68" s="84"/>
      <c r="AX68" s="84">
        <v>1.06</v>
      </c>
      <c r="AY68" s="84">
        <v>2.56</v>
      </c>
      <c r="AZ68" s="105">
        <v>1.51</v>
      </c>
      <c r="BA68" s="84">
        <v>-1.58</v>
      </c>
      <c r="BB68" s="84">
        <v>-0.69</v>
      </c>
      <c r="BC68" s="84">
        <v>2.4900000000000002</v>
      </c>
      <c r="BD68" s="84">
        <v>0.5</v>
      </c>
      <c r="BE68" s="84">
        <v>-0.41</v>
      </c>
      <c r="BF68" s="117">
        <v>-1.1000000000000001</v>
      </c>
    </row>
    <row r="69" spans="1:58" x14ac:dyDescent="0.25">
      <c r="A69" s="416"/>
      <c r="B69" s="53" t="s">
        <v>62</v>
      </c>
      <c r="C69" s="84">
        <f t="shared" si="2"/>
        <v>79.715840227024387</v>
      </c>
      <c r="D69" s="165">
        <v>79.19</v>
      </c>
      <c r="E69" s="84">
        <v>82.8</v>
      </c>
      <c r="F69" s="84">
        <v>82.6</v>
      </c>
      <c r="G69" s="84"/>
      <c r="H69" s="84">
        <v>67.83</v>
      </c>
      <c r="I69" s="84">
        <v>75.78</v>
      </c>
      <c r="J69" s="105">
        <v>82.35</v>
      </c>
      <c r="K69" s="84">
        <v>79.73</v>
      </c>
      <c r="L69" s="84">
        <v>81.03</v>
      </c>
      <c r="M69" s="84">
        <v>81.67</v>
      </c>
      <c r="N69" s="84">
        <v>87.09</v>
      </c>
      <c r="O69" s="84">
        <v>86.72</v>
      </c>
      <c r="P69" s="117">
        <v>87.6</v>
      </c>
      <c r="Q69" s="116">
        <f t="shared" si="0"/>
        <v>0.17335548172757487</v>
      </c>
      <c r="R69" s="105">
        <v>0.22</v>
      </c>
      <c r="S69" s="84">
        <v>0.21</v>
      </c>
      <c r="T69" s="84">
        <v>0.2</v>
      </c>
      <c r="U69" s="84"/>
      <c r="V69" s="84">
        <v>0.35</v>
      </c>
      <c r="W69" s="84">
        <v>0.11</v>
      </c>
      <c r="X69" s="105">
        <v>-0.05</v>
      </c>
      <c r="Y69" s="84">
        <v>-0.21</v>
      </c>
      <c r="Z69" s="84">
        <v>0.01</v>
      </c>
      <c r="AA69" s="84">
        <v>-0.04</v>
      </c>
      <c r="AB69" s="84">
        <v>0.05</v>
      </c>
      <c r="AC69" s="84">
        <v>-0.09</v>
      </c>
      <c r="AD69" s="117">
        <v>0.18</v>
      </c>
      <c r="AE69" s="84">
        <f t="shared" si="1"/>
        <v>2.0355149501661134</v>
      </c>
      <c r="AF69" s="105">
        <v>2.21</v>
      </c>
      <c r="AG69" s="84">
        <v>2.79</v>
      </c>
      <c r="AH69" s="84">
        <v>2.59</v>
      </c>
      <c r="AI69" s="84"/>
      <c r="AJ69" s="84">
        <v>1.23</v>
      </c>
      <c r="AK69" s="84">
        <v>0.4</v>
      </c>
      <c r="AL69" s="105">
        <v>1.2</v>
      </c>
      <c r="AM69" s="84">
        <v>-0.87</v>
      </c>
      <c r="AN69" s="84">
        <v>-0.37</v>
      </c>
      <c r="AO69" s="84">
        <v>1.85</v>
      </c>
      <c r="AP69" s="84">
        <v>1.28</v>
      </c>
      <c r="AQ69" s="84">
        <v>-0.19</v>
      </c>
      <c r="AR69" s="84">
        <v>-0.78</v>
      </c>
      <c r="AS69" s="116">
        <f t="shared" si="3"/>
        <v>2.7728571428571436</v>
      </c>
      <c r="AT69" s="105">
        <v>3.07</v>
      </c>
      <c r="AU69" s="84">
        <v>3.86</v>
      </c>
      <c r="AV69" s="84">
        <v>3.67</v>
      </c>
      <c r="AW69" s="84"/>
      <c r="AX69" s="84">
        <v>1.41</v>
      </c>
      <c r="AY69" s="84">
        <v>0.8</v>
      </c>
      <c r="AZ69" s="105">
        <v>1.35</v>
      </c>
      <c r="BA69" s="84">
        <v>-1.74</v>
      </c>
      <c r="BB69" s="84">
        <v>-0.53</v>
      </c>
      <c r="BC69" s="84">
        <v>2.2799999999999998</v>
      </c>
      <c r="BD69" s="84">
        <v>0.19</v>
      </c>
      <c r="BE69" s="84">
        <v>-0.39</v>
      </c>
      <c r="BF69" s="117">
        <v>-0.94</v>
      </c>
    </row>
    <row r="70" spans="1:58" x14ac:dyDescent="0.25">
      <c r="A70" s="416"/>
      <c r="B70" s="53" t="s">
        <v>63</v>
      </c>
      <c r="C70" s="84">
        <f t="shared" si="2"/>
        <v>80.109297271002447</v>
      </c>
      <c r="D70" s="165">
        <v>79.650000000000006</v>
      </c>
      <c r="E70" s="84">
        <v>82.97</v>
      </c>
      <c r="F70" s="84">
        <v>82.8</v>
      </c>
      <c r="G70" s="84"/>
      <c r="H70" s="84">
        <v>70.06</v>
      </c>
      <c r="I70" s="84">
        <v>74.819999999999993</v>
      </c>
      <c r="J70" s="105">
        <v>82.43</v>
      </c>
      <c r="K70" s="84">
        <v>79.709999999999994</v>
      </c>
      <c r="L70" s="84">
        <v>81.099999999999994</v>
      </c>
      <c r="M70" s="84">
        <v>81.75</v>
      </c>
      <c r="N70" s="84">
        <v>87.53</v>
      </c>
      <c r="O70" s="84">
        <v>86.72</v>
      </c>
      <c r="P70" s="117">
        <v>87.67</v>
      </c>
      <c r="Q70" s="116">
        <f t="shared" si="0"/>
        <v>0.48707641196013313</v>
      </c>
      <c r="R70" s="105">
        <v>0.56999999999999995</v>
      </c>
      <c r="S70" s="84">
        <v>0.21</v>
      </c>
      <c r="T70" s="84">
        <v>0.24</v>
      </c>
      <c r="U70" s="84"/>
      <c r="V70" s="84">
        <v>3.29</v>
      </c>
      <c r="W70" s="84">
        <v>-1.27</v>
      </c>
      <c r="X70" s="105">
        <v>0.09</v>
      </c>
      <c r="Y70" s="84">
        <v>-0.02</v>
      </c>
      <c r="Z70" s="84">
        <v>0.08</v>
      </c>
      <c r="AA70" s="84">
        <v>0.1</v>
      </c>
      <c r="AB70" s="84">
        <v>0.5</v>
      </c>
      <c r="AC70" s="84">
        <v>0</v>
      </c>
      <c r="AD70" s="117">
        <v>0.08</v>
      </c>
      <c r="AE70" s="84">
        <f t="shared" si="1"/>
        <v>2.5391362126245856</v>
      </c>
      <c r="AF70" s="105">
        <v>2.8</v>
      </c>
      <c r="AG70" s="84">
        <v>3.01</v>
      </c>
      <c r="AH70" s="84">
        <v>2.84</v>
      </c>
      <c r="AI70" s="84"/>
      <c r="AJ70" s="84">
        <v>4.5599999999999996</v>
      </c>
      <c r="AK70" s="84">
        <v>-0.87</v>
      </c>
      <c r="AL70" s="105">
        <v>1.29</v>
      </c>
      <c r="AM70" s="84">
        <v>-0.89</v>
      </c>
      <c r="AN70" s="84">
        <v>-0.28999999999999998</v>
      </c>
      <c r="AO70" s="84">
        <v>1.95</v>
      </c>
      <c r="AP70" s="84">
        <v>1.79</v>
      </c>
      <c r="AQ70" s="84">
        <v>-0.19</v>
      </c>
      <c r="AR70" s="84">
        <v>-0.7</v>
      </c>
      <c r="AS70" s="116">
        <f t="shared" si="3"/>
        <v>2.6801328903654498</v>
      </c>
      <c r="AT70" s="105">
        <v>2.96</v>
      </c>
      <c r="AU70" s="84">
        <v>3.73</v>
      </c>
      <c r="AV70" s="84">
        <v>3.5</v>
      </c>
      <c r="AW70" s="84"/>
      <c r="AX70" s="84">
        <v>2.29</v>
      </c>
      <c r="AY70" s="84">
        <v>-0.57999999999999996</v>
      </c>
      <c r="AZ70" s="105">
        <v>1.34</v>
      </c>
      <c r="BA70" s="84">
        <v>-1.73</v>
      </c>
      <c r="BB70" s="84">
        <v>-0.47</v>
      </c>
      <c r="BC70" s="84">
        <v>2.23</v>
      </c>
      <c r="BD70" s="84">
        <v>1.05</v>
      </c>
      <c r="BE70" s="84">
        <v>-0.41</v>
      </c>
      <c r="BF70" s="117">
        <v>-0.84</v>
      </c>
    </row>
    <row r="71" spans="1:58" x14ac:dyDescent="0.25">
      <c r="A71" s="416"/>
      <c r="B71" s="53" t="s">
        <v>64</v>
      </c>
      <c r="C71" s="84">
        <f t="shared" si="2"/>
        <v>80.229678151665439</v>
      </c>
      <c r="D71" s="165">
        <v>79.790000000000006</v>
      </c>
      <c r="E71" s="84">
        <v>83.17</v>
      </c>
      <c r="F71" s="84">
        <v>83</v>
      </c>
      <c r="G71" s="84"/>
      <c r="H71" s="84">
        <v>69.959999999999994</v>
      </c>
      <c r="I71" s="84">
        <v>75.03</v>
      </c>
      <c r="J71" s="105">
        <v>82.45</v>
      </c>
      <c r="K71" s="84">
        <v>79.63</v>
      </c>
      <c r="L71" s="84">
        <v>81.239999999999995</v>
      </c>
      <c r="M71" s="84">
        <v>81.78</v>
      </c>
      <c r="N71" s="84">
        <v>87.6</v>
      </c>
      <c r="O71" s="84">
        <v>86.72</v>
      </c>
      <c r="P71" s="117">
        <v>87.83</v>
      </c>
      <c r="Q71" s="116">
        <f t="shared" si="0"/>
        <v>0.15408637873754161</v>
      </c>
      <c r="R71" s="105">
        <v>0.18</v>
      </c>
      <c r="S71" s="84">
        <v>0.23</v>
      </c>
      <c r="T71" s="84">
        <v>0.24</v>
      </c>
      <c r="U71" s="84"/>
      <c r="V71" s="84">
        <v>-0.15</v>
      </c>
      <c r="W71" s="84">
        <v>0.28000000000000003</v>
      </c>
      <c r="X71" s="105">
        <v>0.03</v>
      </c>
      <c r="Y71" s="84">
        <v>-0.1</v>
      </c>
      <c r="Z71" s="84">
        <v>0.17</v>
      </c>
      <c r="AA71" s="84">
        <v>0.04</v>
      </c>
      <c r="AB71" s="84">
        <v>7.0000000000000007E-2</v>
      </c>
      <c r="AC71" s="84">
        <v>0</v>
      </c>
      <c r="AD71" s="117">
        <v>0.18</v>
      </c>
      <c r="AE71" s="84">
        <f t="shared" si="1"/>
        <v>2.6932225913621268</v>
      </c>
      <c r="AF71" s="105">
        <v>2.98</v>
      </c>
      <c r="AG71" s="84">
        <v>3.25</v>
      </c>
      <c r="AH71" s="84">
        <v>3.09</v>
      </c>
      <c r="AI71" s="84"/>
      <c r="AJ71" s="84">
        <v>4.41</v>
      </c>
      <c r="AK71" s="84">
        <v>-0.59</v>
      </c>
      <c r="AL71" s="105">
        <v>1.32</v>
      </c>
      <c r="AM71" s="84">
        <v>-0.99</v>
      </c>
      <c r="AN71" s="84">
        <v>-0.12</v>
      </c>
      <c r="AO71" s="84">
        <v>1.99</v>
      </c>
      <c r="AP71" s="84">
        <v>1.87</v>
      </c>
      <c r="AQ71" s="84">
        <v>-0.19</v>
      </c>
      <c r="AR71" s="84">
        <v>-0.52</v>
      </c>
      <c r="AS71" s="116">
        <f t="shared" si="3"/>
        <v>2.8053156146179408</v>
      </c>
      <c r="AT71" s="105">
        <v>3.08</v>
      </c>
      <c r="AU71" s="84">
        <v>3.68</v>
      </c>
      <c r="AV71" s="84">
        <v>3.49</v>
      </c>
      <c r="AW71" s="84"/>
      <c r="AX71" s="84">
        <v>3.12</v>
      </c>
      <c r="AY71" s="84">
        <v>-0.53</v>
      </c>
      <c r="AZ71" s="105">
        <v>1.49</v>
      </c>
      <c r="BA71" s="84">
        <v>-1.24</v>
      </c>
      <c r="BB71" s="84">
        <v>-0.17</v>
      </c>
      <c r="BC71" s="84">
        <v>2.34</v>
      </c>
      <c r="BD71" s="84">
        <v>1.0900000000000001</v>
      </c>
      <c r="BE71" s="84">
        <v>-0.3</v>
      </c>
      <c r="BF71" s="117">
        <v>-0.88</v>
      </c>
    </row>
    <row r="72" spans="1:58" x14ac:dyDescent="0.25">
      <c r="A72" s="416"/>
      <c r="B72" s="53" t="s">
        <v>65</v>
      </c>
      <c r="C72" s="84">
        <f t="shared" si="2"/>
        <v>80.027486029982668</v>
      </c>
      <c r="D72" s="165">
        <v>79.52</v>
      </c>
      <c r="E72" s="84">
        <v>83.33</v>
      </c>
      <c r="F72" s="84">
        <v>83.17</v>
      </c>
      <c r="G72" s="84"/>
      <c r="H72" s="84">
        <v>68.03</v>
      </c>
      <c r="I72" s="84">
        <v>74.86</v>
      </c>
      <c r="J72" s="105">
        <v>82.56</v>
      </c>
      <c r="K72" s="84">
        <v>79.72</v>
      </c>
      <c r="L72" s="84">
        <v>81.150000000000006</v>
      </c>
      <c r="M72" s="84">
        <v>81.92</v>
      </c>
      <c r="N72" s="84">
        <v>87.58</v>
      </c>
      <c r="O72" s="84">
        <v>86.77</v>
      </c>
      <c r="P72" s="117">
        <v>87.79</v>
      </c>
      <c r="Q72" s="116">
        <f t="shared" si="0"/>
        <v>-0.25053156146179428</v>
      </c>
      <c r="R72" s="105">
        <v>-0.33</v>
      </c>
      <c r="S72" s="84">
        <v>0.19</v>
      </c>
      <c r="T72" s="84">
        <v>0.2</v>
      </c>
      <c r="U72" s="84"/>
      <c r="V72" s="84">
        <v>-2.76</v>
      </c>
      <c r="W72" s="84">
        <v>-0.24</v>
      </c>
      <c r="X72" s="105">
        <v>0.13</v>
      </c>
      <c r="Y72" s="84">
        <v>0.11</v>
      </c>
      <c r="Z72" s="84">
        <v>-0.11</v>
      </c>
      <c r="AA72" s="84">
        <v>0.17</v>
      </c>
      <c r="AB72" s="84">
        <v>-0.02</v>
      </c>
      <c r="AC72" s="84">
        <v>0.05</v>
      </c>
      <c r="AD72" s="117">
        <v>-0.05</v>
      </c>
      <c r="AE72" s="84">
        <f t="shared" si="1"/>
        <v>2.4344186046511638</v>
      </c>
      <c r="AF72" s="105">
        <v>2.64</v>
      </c>
      <c r="AG72" s="84">
        <v>3.45</v>
      </c>
      <c r="AH72" s="84">
        <v>3.29</v>
      </c>
      <c r="AI72" s="84"/>
      <c r="AJ72" s="84">
        <v>1.53</v>
      </c>
      <c r="AK72" s="84">
        <v>-0.83</v>
      </c>
      <c r="AL72" s="105">
        <v>1.45</v>
      </c>
      <c r="AM72" s="84">
        <v>-0.89</v>
      </c>
      <c r="AN72" s="84">
        <v>-0.23</v>
      </c>
      <c r="AO72" s="84">
        <v>2.16</v>
      </c>
      <c r="AP72" s="84">
        <v>1.84</v>
      </c>
      <c r="AQ72" s="84">
        <v>-0.14000000000000001</v>
      </c>
      <c r="AR72" s="84">
        <v>-0.56999999999999995</v>
      </c>
      <c r="AS72" s="116">
        <f t="shared" si="3"/>
        <v>2.5244186046511636</v>
      </c>
      <c r="AT72" s="105">
        <v>2.73</v>
      </c>
      <c r="AU72" s="84">
        <v>3.67</v>
      </c>
      <c r="AV72" s="84">
        <v>3.48</v>
      </c>
      <c r="AW72" s="84"/>
      <c r="AX72" s="84">
        <v>0.96</v>
      </c>
      <c r="AY72" s="84">
        <v>-0.48</v>
      </c>
      <c r="AZ72" s="105">
        <v>1.54</v>
      </c>
      <c r="BA72" s="84">
        <v>-1.08</v>
      </c>
      <c r="BB72" s="84">
        <v>-0.19</v>
      </c>
      <c r="BC72" s="84">
        <v>2.36</v>
      </c>
      <c r="BD72" s="84">
        <v>1.18</v>
      </c>
      <c r="BE72" s="84">
        <v>-0.14000000000000001</v>
      </c>
      <c r="BF72" s="117">
        <v>-0.91</v>
      </c>
    </row>
    <row r="73" spans="1:58" x14ac:dyDescent="0.25">
      <c r="A73" s="419"/>
      <c r="B73" s="54" t="s">
        <v>66</v>
      </c>
      <c r="C73" s="88">
        <f t="shared" si="2"/>
        <v>80.258306894953762</v>
      </c>
      <c r="D73" s="166">
        <v>79.78</v>
      </c>
      <c r="E73" s="88">
        <v>83.46</v>
      </c>
      <c r="F73" s="88">
        <v>83.32</v>
      </c>
      <c r="G73" s="88"/>
      <c r="H73" s="88">
        <v>68.739999999999995</v>
      </c>
      <c r="I73" s="88">
        <v>75.02</v>
      </c>
      <c r="J73" s="108">
        <v>82.67</v>
      </c>
      <c r="K73" s="88">
        <v>79.75</v>
      </c>
      <c r="L73" s="88">
        <v>81.02</v>
      </c>
      <c r="M73" s="88">
        <v>82.08</v>
      </c>
      <c r="N73" s="88">
        <v>87.75</v>
      </c>
      <c r="O73" s="88">
        <v>86.71</v>
      </c>
      <c r="P73" s="119">
        <v>87.76</v>
      </c>
      <c r="Q73" s="118">
        <f t="shared" si="0"/>
        <v>0.28717607973421938</v>
      </c>
      <c r="R73" s="108">
        <v>0.32</v>
      </c>
      <c r="S73" s="88">
        <v>0.16</v>
      </c>
      <c r="T73" s="88">
        <v>0.18</v>
      </c>
      <c r="U73" s="88"/>
      <c r="V73" s="88">
        <v>1.05</v>
      </c>
      <c r="W73" s="88">
        <v>0.22</v>
      </c>
      <c r="X73" s="108">
        <v>0.13</v>
      </c>
      <c r="Y73" s="88">
        <v>0.04</v>
      </c>
      <c r="Z73" s="88">
        <v>-0.17</v>
      </c>
      <c r="AA73" s="88">
        <v>0.19</v>
      </c>
      <c r="AB73" s="88">
        <v>0.2</v>
      </c>
      <c r="AC73" s="88">
        <v>-7.0000000000000007E-2</v>
      </c>
      <c r="AD73" s="119">
        <v>-0.03</v>
      </c>
      <c r="AE73" s="88">
        <f t="shared" si="1"/>
        <v>2.7298671096345526</v>
      </c>
      <c r="AF73" s="108">
        <v>2.97</v>
      </c>
      <c r="AG73" s="88">
        <v>3.61</v>
      </c>
      <c r="AH73" s="88">
        <v>3.48</v>
      </c>
      <c r="AI73" s="88"/>
      <c r="AJ73" s="88">
        <v>2.6</v>
      </c>
      <c r="AK73" s="88">
        <v>-0.6</v>
      </c>
      <c r="AL73" s="108">
        <v>1.58</v>
      </c>
      <c r="AM73" s="88">
        <v>-0.85</v>
      </c>
      <c r="AN73" s="88">
        <v>-0.4</v>
      </c>
      <c r="AO73" s="88">
        <v>2.35</v>
      </c>
      <c r="AP73" s="88">
        <v>2.0499999999999998</v>
      </c>
      <c r="AQ73" s="88">
        <v>-0.21</v>
      </c>
      <c r="AR73" s="88">
        <v>-0.59</v>
      </c>
      <c r="AS73" s="118">
        <f t="shared" si="3"/>
        <v>2.7298671096345526</v>
      </c>
      <c r="AT73" s="108">
        <v>2.97</v>
      </c>
      <c r="AU73" s="88">
        <v>3.61</v>
      </c>
      <c r="AV73" s="88">
        <v>3.48</v>
      </c>
      <c r="AW73" s="88"/>
      <c r="AX73" s="88">
        <v>2.6</v>
      </c>
      <c r="AY73" s="88">
        <v>-0.6</v>
      </c>
      <c r="AZ73" s="108">
        <v>1.58</v>
      </c>
      <c r="BA73" s="88">
        <v>-0.85</v>
      </c>
      <c r="BB73" s="88">
        <v>-0.4</v>
      </c>
      <c r="BC73" s="88">
        <v>2.35</v>
      </c>
      <c r="BD73" s="88">
        <v>2.0499999999999998</v>
      </c>
      <c r="BE73" s="88">
        <v>-0.21</v>
      </c>
      <c r="BF73" s="119">
        <v>-0.59</v>
      </c>
    </row>
    <row r="74" spans="1:58" x14ac:dyDescent="0.25">
      <c r="A74" s="418">
        <v>2014</v>
      </c>
      <c r="B74" s="236" t="s">
        <v>55</v>
      </c>
      <c r="C74" s="229">
        <f t="shared" si="2"/>
        <v>80.42218315879974</v>
      </c>
      <c r="D74" s="292">
        <v>79.92</v>
      </c>
      <c r="E74" s="229">
        <v>83.68</v>
      </c>
      <c r="F74" s="229">
        <v>83.53</v>
      </c>
      <c r="G74" s="229"/>
      <c r="H74" s="229">
        <v>68.62</v>
      </c>
      <c r="I74" s="229">
        <v>75.16</v>
      </c>
      <c r="J74" s="228">
        <v>82.93</v>
      </c>
      <c r="K74" s="229">
        <v>79.790000000000006</v>
      </c>
      <c r="L74" s="229">
        <v>81.069999999999993</v>
      </c>
      <c r="M74" s="229">
        <v>82.44</v>
      </c>
      <c r="N74" s="229">
        <v>88.11</v>
      </c>
      <c r="O74" s="229">
        <v>86.59</v>
      </c>
      <c r="P74" s="224">
        <v>87.88</v>
      </c>
      <c r="Q74" s="116">
        <f t="shared" si="0"/>
        <v>0.20418604651162783</v>
      </c>
      <c r="R74" s="105">
        <v>0.18</v>
      </c>
      <c r="S74" s="84">
        <v>0.26</v>
      </c>
      <c r="T74" s="84">
        <v>0.26</v>
      </c>
      <c r="U74" s="84"/>
      <c r="V74" s="84">
        <v>-0.18</v>
      </c>
      <c r="W74" s="84">
        <v>0.19</v>
      </c>
      <c r="X74" s="105">
        <v>0.32</v>
      </c>
      <c r="Y74" s="84">
        <v>0.05</v>
      </c>
      <c r="Z74" s="84">
        <v>7.0000000000000007E-2</v>
      </c>
      <c r="AA74" s="84">
        <v>0.44</v>
      </c>
      <c r="AB74" s="84">
        <v>0.41</v>
      </c>
      <c r="AC74" s="84">
        <v>-0.14000000000000001</v>
      </c>
      <c r="AD74" s="117">
        <v>0.13</v>
      </c>
      <c r="AE74" s="229">
        <f t="shared" si="1"/>
        <v>0.20418604651162783</v>
      </c>
      <c r="AF74" s="228">
        <v>0.18</v>
      </c>
      <c r="AG74" s="229">
        <v>0.26</v>
      </c>
      <c r="AH74" s="229">
        <v>0.26</v>
      </c>
      <c r="AI74" s="229"/>
      <c r="AJ74" s="229">
        <v>-0.18</v>
      </c>
      <c r="AK74" s="229">
        <v>0.19</v>
      </c>
      <c r="AL74" s="228">
        <v>0.32</v>
      </c>
      <c r="AM74" s="229">
        <v>0.05</v>
      </c>
      <c r="AN74" s="229">
        <v>7.0000000000000007E-2</v>
      </c>
      <c r="AO74" s="229">
        <v>0.44</v>
      </c>
      <c r="AP74" s="229">
        <v>0.41</v>
      </c>
      <c r="AQ74" s="229">
        <v>-0.14000000000000001</v>
      </c>
      <c r="AR74" s="229">
        <v>0.13</v>
      </c>
      <c r="AS74" s="220">
        <f t="shared" si="3"/>
        <v>2.4924252491694356</v>
      </c>
      <c r="AT74" s="228">
        <v>2.66</v>
      </c>
      <c r="AU74" s="229">
        <v>3.57</v>
      </c>
      <c r="AV74" s="229">
        <v>3.45</v>
      </c>
      <c r="AW74" s="229"/>
      <c r="AX74" s="229">
        <v>0.78</v>
      </c>
      <c r="AY74" s="229">
        <v>-0.38</v>
      </c>
      <c r="AZ74" s="228">
        <v>1.69</v>
      </c>
      <c r="BA74" s="229">
        <v>-0.22</v>
      </c>
      <c r="BB74" s="229">
        <v>-0.38</v>
      </c>
      <c r="BC74" s="229">
        <v>2.36</v>
      </c>
      <c r="BD74" s="229">
        <v>2.74</v>
      </c>
      <c r="BE74" s="229">
        <v>-0.15</v>
      </c>
      <c r="BF74" s="224">
        <v>-0.42</v>
      </c>
    </row>
    <row r="75" spans="1:58" x14ac:dyDescent="0.25">
      <c r="A75" s="416"/>
      <c r="B75" s="53" t="s">
        <v>56</v>
      </c>
      <c r="C75" s="84">
        <f t="shared" si="2"/>
        <v>80.906346061324172</v>
      </c>
      <c r="D75" s="165">
        <v>80.48</v>
      </c>
      <c r="E75" s="84">
        <v>84.08</v>
      </c>
      <c r="F75" s="84">
        <v>83.93</v>
      </c>
      <c r="G75" s="84"/>
      <c r="H75" s="84">
        <v>69.94</v>
      </c>
      <c r="I75" s="84">
        <v>75.44</v>
      </c>
      <c r="J75" s="105">
        <v>83.04</v>
      </c>
      <c r="K75" s="84">
        <v>79.89</v>
      </c>
      <c r="L75" s="84">
        <v>81.27</v>
      </c>
      <c r="M75" s="84">
        <v>82.59</v>
      </c>
      <c r="N75" s="84">
        <v>87.98</v>
      </c>
      <c r="O75" s="84">
        <v>86.56</v>
      </c>
      <c r="P75" s="117">
        <v>87.93</v>
      </c>
      <c r="Q75" s="116">
        <f t="shared" si="0"/>
        <v>0.6032558139534886</v>
      </c>
      <c r="R75" s="105">
        <v>0.7</v>
      </c>
      <c r="S75" s="84">
        <v>0.48</v>
      </c>
      <c r="T75" s="84">
        <v>0.47</v>
      </c>
      <c r="U75" s="84"/>
      <c r="V75" s="84">
        <v>1.93</v>
      </c>
      <c r="W75" s="84">
        <v>0.37</v>
      </c>
      <c r="X75" s="105">
        <v>0.14000000000000001</v>
      </c>
      <c r="Y75" s="84">
        <v>0.13</v>
      </c>
      <c r="Z75" s="84">
        <v>0.24</v>
      </c>
      <c r="AA75" s="84">
        <v>0.18</v>
      </c>
      <c r="AB75" s="84">
        <v>-0.16</v>
      </c>
      <c r="AC75" s="84">
        <v>-0.04</v>
      </c>
      <c r="AD75" s="117">
        <v>0.06</v>
      </c>
      <c r="AE75" s="84">
        <f t="shared" si="1"/>
        <v>0.80744186046511646</v>
      </c>
      <c r="AF75" s="105">
        <v>0.88</v>
      </c>
      <c r="AG75" s="84">
        <v>0.74</v>
      </c>
      <c r="AH75" s="84">
        <v>0.73</v>
      </c>
      <c r="AI75" s="84"/>
      <c r="AJ75" s="84">
        <v>1.74</v>
      </c>
      <c r="AK75" s="84">
        <v>0.55000000000000004</v>
      </c>
      <c r="AL75" s="105">
        <v>0.46</v>
      </c>
      <c r="AM75" s="84">
        <v>0.18</v>
      </c>
      <c r="AN75" s="84">
        <v>0.31</v>
      </c>
      <c r="AO75" s="84">
        <v>0.62</v>
      </c>
      <c r="AP75" s="84">
        <v>0.25</v>
      </c>
      <c r="AQ75" s="84">
        <v>-0.17</v>
      </c>
      <c r="AR75" s="84">
        <v>0.19</v>
      </c>
      <c r="AS75" s="116">
        <f t="shared" si="3"/>
        <v>2.7054152823920274</v>
      </c>
      <c r="AT75" s="105">
        <v>2.93</v>
      </c>
      <c r="AU75" s="84">
        <v>3.61</v>
      </c>
      <c r="AV75" s="84">
        <v>3.55</v>
      </c>
      <c r="AW75" s="84"/>
      <c r="AX75" s="84">
        <v>1.82</v>
      </c>
      <c r="AY75" s="84">
        <v>-0.03</v>
      </c>
      <c r="AZ75" s="105">
        <v>1.63</v>
      </c>
      <c r="BA75" s="84">
        <v>0</v>
      </c>
      <c r="BB75" s="84">
        <v>-0.06</v>
      </c>
      <c r="BC75" s="84">
        <v>2.2400000000000002</v>
      </c>
      <c r="BD75" s="84">
        <v>2.58</v>
      </c>
      <c r="BE75" s="84">
        <v>-0.14000000000000001</v>
      </c>
      <c r="BF75" s="117">
        <v>-0.42</v>
      </c>
    </row>
    <row r="76" spans="1:58" x14ac:dyDescent="0.25">
      <c r="A76" s="416"/>
      <c r="B76" s="53" t="s">
        <v>57</v>
      </c>
      <c r="C76" s="84">
        <f t="shared" si="2"/>
        <v>81.205194932978216</v>
      </c>
      <c r="D76" s="165">
        <v>80.8</v>
      </c>
      <c r="E76" s="84">
        <v>84.36</v>
      </c>
      <c r="F76" s="84">
        <v>84.19</v>
      </c>
      <c r="G76" s="84"/>
      <c r="H76" s="84">
        <v>70.56</v>
      </c>
      <c r="I76" s="84">
        <v>75.59</v>
      </c>
      <c r="J76" s="105">
        <v>83.24</v>
      </c>
      <c r="K76" s="84">
        <v>79.959999999999994</v>
      </c>
      <c r="L76" s="84">
        <v>81.459999999999994</v>
      </c>
      <c r="M76" s="84">
        <v>82.82</v>
      </c>
      <c r="N76" s="84">
        <v>87.86</v>
      </c>
      <c r="O76" s="84">
        <v>86.81</v>
      </c>
      <c r="P76" s="117">
        <v>87.91</v>
      </c>
      <c r="Q76" s="116">
        <f t="shared" si="0"/>
        <v>0.37235880398671106</v>
      </c>
      <c r="R76" s="105">
        <v>0.4</v>
      </c>
      <c r="S76" s="84">
        <v>0.33</v>
      </c>
      <c r="T76" s="84">
        <v>0.31</v>
      </c>
      <c r="U76" s="84"/>
      <c r="V76" s="84">
        <v>0.88</v>
      </c>
      <c r="W76" s="84">
        <v>0.2</v>
      </c>
      <c r="X76" s="105">
        <v>0.24</v>
      </c>
      <c r="Y76" s="84">
        <v>0.08</v>
      </c>
      <c r="Z76" s="84">
        <v>0.24</v>
      </c>
      <c r="AA76" s="84">
        <v>0.28000000000000003</v>
      </c>
      <c r="AB76" s="84">
        <v>-0.13</v>
      </c>
      <c r="AC76" s="84">
        <v>0.28999999999999998</v>
      </c>
      <c r="AD76" s="117">
        <v>-0.02</v>
      </c>
      <c r="AE76" s="84">
        <f t="shared" si="1"/>
        <v>1.1798006644518275</v>
      </c>
      <c r="AF76" s="105">
        <v>1.28</v>
      </c>
      <c r="AG76" s="84">
        <v>1.07</v>
      </c>
      <c r="AH76" s="84">
        <v>1.05</v>
      </c>
      <c r="AI76" s="84"/>
      <c r="AJ76" s="84">
        <v>2.64</v>
      </c>
      <c r="AK76" s="84">
        <v>0.76</v>
      </c>
      <c r="AL76" s="105">
        <v>0.7</v>
      </c>
      <c r="AM76" s="84">
        <v>0.26</v>
      </c>
      <c r="AN76" s="84">
        <v>0.55000000000000004</v>
      </c>
      <c r="AO76" s="84">
        <v>0.9</v>
      </c>
      <c r="AP76" s="84">
        <v>0.12</v>
      </c>
      <c r="AQ76" s="84">
        <v>0.11</v>
      </c>
      <c r="AR76" s="84">
        <v>0.17</v>
      </c>
      <c r="AS76" s="116">
        <f t="shared" si="3"/>
        <v>3.0997674418604664</v>
      </c>
      <c r="AT76" s="105">
        <v>3.39</v>
      </c>
      <c r="AU76" s="84">
        <v>3.55</v>
      </c>
      <c r="AV76" s="84">
        <v>3.53</v>
      </c>
      <c r="AW76" s="84"/>
      <c r="AX76" s="84">
        <v>4.8600000000000003</v>
      </c>
      <c r="AY76" s="84">
        <v>-0.13</v>
      </c>
      <c r="AZ76" s="105">
        <v>1.71</v>
      </c>
      <c r="BA76" s="84">
        <v>-0.04</v>
      </c>
      <c r="BB76" s="84">
        <v>0.28000000000000003</v>
      </c>
      <c r="BC76" s="84">
        <v>2.3199999999999998</v>
      </c>
      <c r="BD76" s="84">
        <v>2.23</v>
      </c>
      <c r="BE76" s="84">
        <v>0.14000000000000001</v>
      </c>
      <c r="BF76" s="117">
        <v>-0.28999999999999998</v>
      </c>
    </row>
    <row r="77" spans="1:58" x14ac:dyDescent="0.25">
      <c r="A77" s="416"/>
      <c r="B77" s="53" t="s">
        <v>58</v>
      </c>
      <c r="C77" s="84">
        <f t="shared" si="2"/>
        <v>81.64653562923246</v>
      </c>
      <c r="D77" s="165">
        <v>81.28</v>
      </c>
      <c r="E77" s="84">
        <v>84.58</v>
      </c>
      <c r="F77" s="84">
        <v>84.42</v>
      </c>
      <c r="G77" s="84"/>
      <c r="H77" s="84">
        <v>71.599999999999994</v>
      </c>
      <c r="I77" s="84">
        <v>76.78</v>
      </c>
      <c r="J77" s="105">
        <v>83.51</v>
      </c>
      <c r="K77" s="84">
        <v>80.14</v>
      </c>
      <c r="L77" s="84">
        <v>81.47</v>
      </c>
      <c r="M77" s="84">
        <v>83.13</v>
      </c>
      <c r="N77" s="84">
        <v>87.96</v>
      </c>
      <c r="O77" s="84">
        <v>86.97</v>
      </c>
      <c r="P77" s="117">
        <v>87.88</v>
      </c>
      <c r="Q77" s="116">
        <f t="shared" si="0"/>
        <v>0.54162790697674434</v>
      </c>
      <c r="R77" s="105">
        <v>0.59</v>
      </c>
      <c r="S77" s="84">
        <v>0.26</v>
      </c>
      <c r="T77" s="84">
        <v>0.28000000000000003</v>
      </c>
      <c r="U77" s="84"/>
      <c r="V77" s="84">
        <v>1.48</v>
      </c>
      <c r="W77" s="84">
        <v>1.58</v>
      </c>
      <c r="X77" s="105">
        <v>0.31</v>
      </c>
      <c r="Y77" s="84">
        <v>0.22</v>
      </c>
      <c r="Z77" s="84">
        <v>0</v>
      </c>
      <c r="AA77" s="84">
        <v>0.39</v>
      </c>
      <c r="AB77" s="84">
        <v>0.11</v>
      </c>
      <c r="AC77" s="84">
        <v>0.19</v>
      </c>
      <c r="AD77" s="117">
        <v>-0.04</v>
      </c>
      <c r="AE77" s="84">
        <f t="shared" si="1"/>
        <v>1.7297009966777412</v>
      </c>
      <c r="AF77" s="105">
        <v>1.88</v>
      </c>
      <c r="AG77" s="84">
        <v>1.34</v>
      </c>
      <c r="AH77" s="84">
        <v>1.32</v>
      </c>
      <c r="AI77" s="84"/>
      <c r="AJ77" s="84">
        <v>4.16</v>
      </c>
      <c r="AK77" s="84">
        <v>2.35</v>
      </c>
      <c r="AL77" s="105">
        <v>1.01</v>
      </c>
      <c r="AM77" s="84">
        <v>0.49</v>
      </c>
      <c r="AN77" s="84">
        <v>0.56000000000000005</v>
      </c>
      <c r="AO77" s="84">
        <v>1.29</v>
      </c>
      <c r="AP77" s="84">
        <v>0.23</v>
      </c>
      <c r="AQ77" s="84">
        <v>0.3</v>
      </c>
      <c r="AR77" s="84">
        <v>0.13</v>
      </c>
      <c r="AS77" s="116">
        <f t="shared" si="3"/>
        <v>3.3758471760797355</v>
      </c>
      <c r="AT77" s="105">
        <v>3.73</v>
      </c>
      <c r="AU77" s="84">
        <v>3.5</v>
      </c>
      <c r="AV77" s="84">
        <v>3.46</v>
      </c>
      <c r="AW77" s="84"/>
      <c r="AX77" s="84">
        <v>6.22</v>
      </c>
      <c r="AY77" s="84">
        <v>1.56</v>
      </c>
      <c r="AZ77" s="105">
        <v>1.68</v>
      </c>
      <c r="BA77" s="84">
        <v>-0.04</v>
      </c>
      <c r="BB77" s="84">
        <v>0.27</v>
      </c>
      <c r="BC77" s="84">
        <v>2.2400000000000002</v>
      </c>
      <c r="BD77" s="84">
        <v>2.06</v>
      </c>
      <c r="BE77" s="84">
        <v>0.33</v>
      </c>
      <c r="BF77" s="117">
        <v>-0.16</v>
      </c>
    </row>
    <row r="78" spans="1:58" x14ac:dyDescent="0.25">
      <c r="A78" s="416"/>
      <c r="B78" s="53" t="s">
        <v>59</v>
      </c>
      <c r="C78" s="84">
        <f t="shared" ref="C78:C127" si="4">IF($B78="Diciembre",C90/(1+AE90/100),
IF($B78="Enero",C77*(1+AE78/100),
IF($B78="Febrero",C76*(1+AE78/100),
IF($B78="Marzo",C75*(1+AE78/100),
IF($B78="Abril",C74*(1+AE78/100),
IF($B78="Mayo",C73*(1+AE78/100),
IF($B78="Junio",C72*(1+AE78/100),
IF($B78="Julio",C71*(1+AE78/100),
IF($B78="Agosto",C70*(1+AE78/100),
IF($B78="Septiembre",C69*(1+AE78/100),
IF($B78="Octubre",C68*(1+AE78/100),
IF($B78="Noviembre",C67*(1+AE78/100),"Error"))))))))))))</f>
        <v>81.800706237360899</v>
      </c>
      <c r="D78" s="165">
        <v>81.42</v>
      </c>
      <c r="E78" s="84">
        <v>84.79</v>
      </c>
      <c r="F78" s="84">
        <v>84.61</v>
      </c>
      <c r="G78" s="84"/>
      <c r="H78" s="84">
        <v>71.05</v>
      </c>
      <c r="I78" s="84">
        <v>77.760000000000005</v>
      </c>
      <c r="J78" s="105">
        <v>83.71</v>
      </c>
      <c r="K78" s="84">
        <v>80.22</v>
      </c>
      <c r="L78" s="84">
        <v>81.400000000000006</v>
      </c>
      <c r="M78" s="84">
        <v>83.38</v>
      </c>
      <c r="N78" s="84">
        <v>88.19</v>
      </c>
      <c r="O78" s="84">
        <v>87.1</v>
      </c>
      <c r="P78" s="117">
        <v>87.95</v>
      </c>
      <c r="Q78" s="116">
        <f t="shared" si="0"/>
        <v>0.18209302325581395</v>
      </c>
      <c r="R78" s="105">
        <v>0.17</v>
      </c>
      <c r="S78" s="84">
        <v>0.26</v>
      </c>
      <c r="T78" s="84">
        <v>0.22</v>
      </c>
      <c r="U78" s="84"/>
      <c r="V78" s="84">
        <v>-0.77</v>
      </c>
      <c r="W78" s="84">
        <v>1.28</v>
      </c>
      <c r="X78" s="105">
        <v>0.24</v>
      </c>
      <c r="Y78" s="84">
        <v>0.11</v>
      </c>
      <c r="Z78" s="84">
        <v>-0.08</v>
      </c>
      <c r="AA78" s="84">
        <v>0.28999999999999998</v>
      </c>
      <c r="AB78" s="84">
        <v>0.26</v>
      </c>
      <c r="AC78" s="84">
        <v>0.15</v>
      </c>
      <c r="AD78" s="117">
        <v>0.08</v>
      </c>
      <c r="AE78" s="84">
        <f t="shared" si="1"/>
        <v>1.9217940199335555</v>
      </c>
      <c r="AF78" s="105">
        <v>2.06</v>
      </c>
      <c r="AG78" s="84">
        <v>1.6</v>
      </c>
      <c r="AH78" s="84">
        <v>1.55</v>
      </c>
      <c r="AI78" s="84"/>
      <c r="AJ78" s="84">
        <v>3.36</v>
      </c>
      <c r="AK78" s="84">
        <v>3.65</v>
      </c>
      <c r="AL78" s="105">
        <v>1.26</v>
      </c>
      <c r="AM78" s="84">
        <v>0.59</v>
      </c>
      <c r="AN78" s="84">
        <v>0.48</v>
      </c>
      <c r="AO78" s="84">
        <v>1.59</v>
      </c>
      <c r="AP78" s="84">
        <v>0.49</v>
      </c>
      <c r="AQ78" s="84">
        <v>0.45</v>
      </c>
      <c r="AR78" s="84">
        <v>0.21</v>
      </c>
      <c r="AS78" s="116">
        <f t="shared" si="3"/>
        <v>2.910863787375416</v>
      </c>
      <c r="AT78" s="105">
        <v>3.17</v>
      </c>
      <c r="AU78" s="84">
        <v>3.41</v>
      </c>
      <c r="AV78" s="84">
        <v>3.38</v>
      </c>
      <c r="AW78" s="84"/>
      <c r="AX78" s="84">
        <v>2.37</v>
      </c>
      <c r="AY78" s="84">
        <v>2.83</v>
      </c>
      <c r="AZ78" s="105">
        <v>1.67</v>
      </c>
      <c r="BA78" s="84">
        <v>0.18</v>
      </c>
      <c r="BB78" s="84">
        <v>0.15</v>
      </c>
      <c r="BC78" s="84">
        <v>2.1800000000000002</v>
      </c>
      <c r="BD78" s="84">
        <v>2.4300000000000002</v>
      </c>
      <c r="BE78" s="84">
        <v>0.33</v>
      </c>
      <c r="BF78" s="117">
        <v>0.17</v>
      </c>
    </row>
    <row r="79" spans="1:58" x14ac:dyDescent="0.25">
      <c r="A79" s="416"/>
      <c r="B79" s="53" t="s">
        <v>60</v>
      </c>
      <c r="C79" s="84">
        <f t="shared" si="4"/>
        <v>82.135231392943666</v>
      </c>
      <c r="D79" s="165">
        <v>81.78</v>
      </c>
      <c r="E79" s="84">
        <v>85.05</v>
      </c>
      <c r="F79" s="84">
        <v>84.81</v>
      </c>
      <c r="G79" s="84"/>
      <c r="H79" s="84">
        <v>72.25</v>
      </c>
      <c r="I79" s="84">
        <v>77.58</v>
      </c>
      <c r="J79" s="105">
        <v>83.89</v>
      </c>
      <c r="K79" s="84">
        <v>80.16</v>
      </c>
      <c r="L79" s="84">
        <v>81.3</v>
      </c>
      <c r="M79" s="84">
        <v>83.64</v>
      </c>
      <c r="N79" s="84">
        <v>87.81</v>
      </c>
      <c r="O79" s="84">
        <v>87.22</v>
      </c>
      <c r="P79" s="117">
        <v>88.04</v>
      </c>
      <c r="Q79" s="116">
        <f t="shared" ref="Q79:Q133" si="5">+R79*0.827242524916944+X79*0.172757475083056</f>
        <v>0.40853820598006663</v>
      </c>
      <c r="R79" s="105">
        <v>0.45</v>
      </c>
      <c r="S79" s="84">
        <v>0.3</v>
      </c>
      <c r="T79" s="84">
        <v>0.24</v>
      </c>
      <c r="U79" s="84"/>
      <c r="V79" s="84">
        <v>1.69</v>
      </c>
      <c r="W79" s="84">
        <v>-0.24</v>
      </c>
      <c r="X79" s="105">
        <v>0.21</v>
      </c>
      <c r="Y79" s="84">
        <v>-7.0000000000000007E-2</v>
      </c>
      <c r="Z79" s="84">
        <v>-0.13</v>
      </c>
      <c r="AA79" s="84">
        <v>0.31</v>
      </c>
      <c r="AB79" s="84">
        <v>-0.43</v>
      </c>
      <c r="AC79" s="84">
        <v>0.14000000000000001</v>
      </c>
      <c r="AD79" s="117">
        <v>0.11</v>
      </c>
      <c r="AE79" s="84">
        <f t="shared" ref="AE79:AE133" si="6">+AF79*0.827242524916944+AL79*0.172757475083056</f>
        <v>2.3386046511627914</v>
      </c>
      <c r="AF79" s="105">
        <v>2.52</v>
      </c>
      <c r="AG79" s="84">
        <v>1.9</v>
      </c>
      <c r="AH79" s="84">
        <v>1.8</v>
      </c>
      <c r="AI79" s="84"/>
      <c r="AJ79" s="84">
        <v>5.0999999999999996</v>
      </c>
      <c r="AK79" s="84">
        <v>3.4</v>
      </c>
      <c r="AL79" s="105">
        <v>1.47</v>
      </c>
      <c r="AM79" s="84">
        <v>0.52</v>
      </c>
      <c r="AN79" s="84">
        <v>0.35</v>
      </c>
      <c r="AO79" s="84">
        <v>1.9</v>
      </c>
      <c r="AP79" s="84">
        <v>0.06</v>
      </c>
      <c r="AQ79" s="84">
        <v>0.59</v>
      </c>
      <c r="AR79" s="84">
        <v>0.32</v>
      </c>
      <c r="AS79" s="116">
        <f t="shared" ref="AS79:AS133" si="7">+AT79*0.827242524916944+AZ79*0.172757475083056</f>
        <v>2.8226910299003332</v>
      </c>
      <c r="AT79" s="105">
        <v>3.03</v>
      </c>
      <c r="AU79" s="84">
        <v>3.25</v>
      </c>
      <c r="AV79" s="84">
        <v>3.2</v>
      </c>
      <c r="AW79" s="84"/>
      <c r="AX79" s="84">
        <v>2.37</v>
      </c>
      <c r="AY79" s="84">
        <v>2.68</v>
      </c>
      <c r="AZ79" s="105">
        <v>1.83</v>
      </c>
      <c r="BA79" s="84">
        <v>0.25</v>
      </c>
      <c r="BB79" s="84">
        <v>0.32</v>
      </c>
      <c r="BC79" s="84">
        <v>2.37</v>
      </c>
      <c r="BD79" s="84">
        <v>1.27</v>
      </c>
      <c r="BE79" s="84">
        <v>0.71</v>
      </c>
      <c r="BF79" s="117">
        <v>0.36</v>
      </c>
    </row>
    <row r="80" spans="1:58" x14ac:dyDescent="0.25">
      <c r="A80" s="416"/>
      <c r="B80" s="53" t="s">
        <v>61</v>
      </c>
      <c r="C80" s="84">
        <f t="shared" si="4"/>
        <v>82.359074743901516</v>
      </c>
      <c r="D80" s="165">
        <v>82.03</v>
      </c>
      <c r="E80" s="84">
        <v>85.28</v>
      </c>
      <c r="F80" s="84">
        <v>85.03</v>
      </c>
      <c r="G80" s="84"/>
      <c r="H80" s="84">
        <v>72.709999999999994</v>
      </c>
      <c r="I80" s="84">
        <v>77.64</v>
      </c>
      <c r="J80" s="105">
        <v>83.99</v>
      </c>
      <c r="K80" s="84">
        <v>80.16</v>
      </c>
      <c r="L80" s="84">
        <v>81.430000000000007</v>
      </c>
      <c r="M80" s="84">
        <v>83.78</v>
      </c>
      <c r="N80" s="84">
        <v>87.7</v>
      </c>
      <c r="O80" s="84">
        <v>87.26</v>
      </c>
      <c r="P80" s="117">
        <v>87.91</v>
      </c>
      <c r="Q80" s="116">
        <f t="shared" si="5"/>
        <v>0.27717607973421937</v>
      </c>
      <c r="R80" s="105">
        <v>0.31</v>
      </c>
      <c r="S80" s="84">
        <v>0.27</v>
      </c>
      <c r="T80" s="84">
        <v>0.26</v>
      </c>
      <c r="U80" s="84"/>
      <c r="V80" s="84">
        <v>0.63</v>
      </c>
      <c r="W80" s="84">
        <v>0.08</v>
      </c>
      <c r="X80" s="105">
        <v>0.12</v>
      </c>
      <c r="Y80" s="84">
        <v>0</v>
      </c>
      <c r="Z80" s="84">
        <v>0.16</v>
      </c>
      <c r="AA80" s="84">
        <v>0.17</v>
      </c>
      <c r="AB80" s="84">
        <v>-0.12</v>
      </c>
      <c r="AC80" s="84">
        <v>0.05</v>
      </c>
      <c r="AD80" s="117">
        <v>-0.15</v>
      </c>
      <c r="AE80" s="84">
        <f t="shared" si="6"/>
        <v>2.6175083056478412</v>
      </c>
      <c r="AF80" s="105">
        <v>2.83</v>
      </c>
      <c r="AG80" s="84">
        <v>2.1800000000000002</v>
      </c>
      <c r="AH80" s="84">
        <v>2.06</v>
      </c>
      <c r="AI80" s="84"/>
      <c r="AJ80" s="84">
        <v>5.77</v>
      </c>
      <c r="AK80" s="84">
        <v>3.48</v>
      </c>
      <c r="AL80" s="105">
        <v>1.6</v>
      </c>
      <c r="AM80" s="84">
        <v>0.52</v>
      </c>
      <c r="AN80" s="84">
        <v>0.51</v>
      </c>
      <c r="AO80" s="84">
        <v>2.0699999999999998</v>
      </c>
      <c r="AP80" s="84">
        <v>-0.06</v>
      </c>
      <c r="AQ80" s="84">
        <v>0.64</v>
      </c>
      <c r="AR80" s="84">
        <v>0.16</v>
      </c>
      <c r="AS80" s="116">
        <f t="shared" si="7"/>
        <v>3.4934883720930245</v>
      </c>
      <c r="AT80" s="105">
        <v>3.82</v>
      </c>
      <c r="AU80" s="84">
        <v>3.21</v>
      </c>
      <c r="AV80" s="84">
        <v>3.15</v>
      </c>
      <c r="AW80" s="84"/>
      <c r="AX80" s="84">
        <v>7.57</v>
      </c>
      <c r="AY80" s="84">
        <v>2.56</v>
      </c>
      <c r="AZ80" s="105">
        <v>1.93</v>
      </c>
      <c r="BA80" s="84">
        <v>0.34</v>
      </c>
      <c r="BB80" s="84">
        <v>0.5</v>
      </c>
      <c r="BC80" s="84">
        <v>2.5299999999999998</v>
      </c>
      <c r="BD80" s="84">
        <v>0.75</v>
      </c>
      <c r="BE80" s="84">
        <v>0.54</v>
      </c>
      <c r="BF80" s="117">
        <v>0.53</v>
      </c>
    </row>
    <row r="81" spans="1:58" x14ac:dyDescent="0.25">
      <c r="A81" s="416"/>
      <c r="B81" s="53" t="s">
        <v>62</v>
      </c>
      <c r="C81" s="84">
        <f t="shared" si="4"/>
        <v>82.598969756238347</v>
      </c>
      <c r="D81" s="165">
        <v>82.29</v>
      </c>
      <c r="E81" s="84">
        <v>85.4</v>
      </c>
      <c r="F81" s="84">
        <v>85.15</v>
      </c>
      <c r="G81" s="84"/>
      <c r="H81" s="84">
        <v>73.599999999999994</v>
      </c>
      <c r="I81" s="84">
        <v>77.75</v>
      </c>
      <c r="J81" s="105">
        <v>84.11</v>
      </c>
      <c r="K81" s="84">
        <v>80.150000000000006</v>
      </c>
      <c r="L81" s="84">
        <v>81.400000000000006</v>
      </c>
      <c r="M81" s="84">
        <v>83.98</v>
      </c>
      <c r="N81" s="84">
        <v>87.71</v>
      </c>
      <c r="O81" s="84">
        <v>87.1</v>
      </c>
      <c r="P81" s="117">
        <v>87.97</v>
      </c>
      <c r="Q81" s="116">
        <f t="shared" si="5"/>
        <v>0.29063122923588047</v>
      </c>
      <c r="R81" s="105">
        <v>0.32</v>
      </c>
      <c r="S81" s="84">
        <v>0.14000000000000001</v>
      </c>
      <c r="T81" s="84">
        <v>0.14000000000000001</v>
      </c>
      <c r="U81" s="84"/>
      <c r="V81" s="84">
        <v>1.23</v>
      </c>
      <c r="W81" s="84">
        <v>0.15</v>
      </c>
      <c r="X81" s="105">
        <v>0.15</v>
      </c>
      <c r="Y81" s="84">
        <v>-0.02</v>
      </c>
      <c r="Z81" s="84">
        <v>-0.04</v>
      </c>
      <c r="AA81" s="84">
        <v>0.24</v>
      </c>
      <c r="AB81" s="84">
        <v>0.01</v>
      </c>
      <c r="AC81" s="84">
        <v>-0.19</v>
      </c>
      <c r="AD81" s="117">
        <v>7.0000000000000007E-2</v>
      </c>
      <c r="AE81" s="84">
        <f t="shared" si="6"/>
        <v>2.9164119601328915</v>
      </c>
      <c r="AF81" s="105">
        <v>3.16</v>
      </c>
      <c r="AG81" s="84">
        <v>2.3199999999999998</v>
      </c>
      <c r="AH81" s="84">
        <v>2.2000000000000002</v>
      </c>
      <c r="AI81" s="84"/>
      <c r="AJ81" s="84">
        <v>7.06</v>
      </c>
      <c r="AK81" s="84">
        <v>3.63</v>
      </c>
      <c r="AL81" s="105">
        <v>1.75</v>
      </c>
      <c r="AM81" s="84">
        <v>0.5</v>
      </c>
      <c r="AN81" s="84">
        <v>0.47</v>
      </c>
      <c r="AO81" s="84">
        <v>2.3199999999999998</v>
      </c>
      <c r="AP81" s="84">
        <v>-0.05</v>
      </c>
      <c r="AQ81" s="84">
        <v>0.45</v>
      </c>
      <c r="AR81" s="84">
        <v>0.23</v>
      </c>
      <c r="AS81" s="116">
        <f t="shared" si="7"/>
        <v>3.6124916943521606</v>
      </c>
      <c r="AT81" s="105">
        <v>3.92</v>
      </c>
      <c r="AU81" s="84">
        <v>3.14</v>
      </c>
      <c r="AV81" s="84">
        <v>3.08</v>
      </c>
      <c r="AW81" s="84"/>
      <c r="AX81" s="84">
        <v>8.51</v>
      </c>
      <c r="AY81" s="84">
        <v>2.6</v>
      </c>
      <c r="AZ81" s="105">
        <v>2.14</v>
      </c>
      <c r="BA81" s="84">
        <v>0.53</v>
      </c>
      <c r="BB81" s="84">
        <v>0.45</v>
      </c>
      <c r="BC81" s="84">
        <v>2.83</v>
      </c>
      <c r="BD81" s="84">
        <v>0.71</v>
      </c>
      <c r="BE81" s="84">
        <v>0.44</v>
      </c>
      <c r="BF81" s="117">
        <v>0.42</v>
      </c>
    </row>
    <row r="82" spans="1:58" x14ac:dyDescent="0.25">
      <c r="A82" s="416"/>
      <c r="B82" s="53" t="s">
        <v>63</v>
      </c>
      <c r="C82" s="84">
        <f t="shared" si="4"/>
        <v>82.763939239547014</v>
      </c>
      <c r="D82" s="165">
        <v>82.45</v>
      </c>
      <c r="E82" s="84">
        <v>85.56</v>
      </c>
      <c r="F82" s="84">
        <v>85.32</v>
      </c>
      <c r="G82" s="84"/>
      <c r="H82" s="84">
        <v>73.8</v>
      </c>
      <c r="I82" s="84">
        <v>77.72</v>
      </c>
      <c r="J82" s="105">
        <v>84.35</v>
      </c>
      <c r="K82" s="84">
        <v>80.27</v>
      </c>
      <c r="L82" s="84">
        <v>81.489999999999995</v>
      </c>
      <c r="M82" s="84">
        <v>84.31</v>
      </c>
      <c r="N82" s="84">
        <v>87.63</v>
      </c>
      <c r="O82" s="84">
        <v>86.98</v>
      </c>
      <c r="P82" s="117">
        <v>88.01</v>
      </c>
      <c r="Q82" s="116">
        <f t="shared" si="5"/>
        <v>0.20554817275747506</v>
      </c>
      <c r="R82" s="105">
        <v>0.19</v>
      </c>
      <c r="S82" s="84">
        <v>0.19</v>
      </c>
      <c r="T82" s="84">
        <v>0.21</v>
      </c>
      <c r="U82" s="84"/>
      <c r="V82" s="84">
        <v>0.27</v>
      </c>
      <c r="W82" s="84">
        <v>-0.04</v>
      </c>
      <c r="X82" s="105">
        <v>0.28000000000000003</v>
      </c>
      <c r="Y82" s="84">
        <v>0.15</v>
      </c>
      <c r="Z82" s="84">
        <v>0.11</v>
      </c>
      <c r="AA82" s="84">
        <v>0.39</v>
      </c>
      <c r="AB82" s="84">
        <v>-0.08</v>
      </c>
      <c r="AC82" s="84">
        <v>-0.14000000000000001</v>
      </c>
      <c r="AD82" s="117">
        <v>0.05</v>
      </c>
      <c r="AE82" s="84">
        <f t="shared" si="6"/>
        <v>3.1219601328903659</v>
      </c>
      <c r="AF82" s="105">
        <v>3.35</v>
      </c>
      <c r="AG82" s="84">
        <v>2.5099999999999998</v>
      </c>
      <c r="AH82" s="84">
        <v>2.41</v>
      </c>
      <c r="AI82" s="84"/>
      <c r="AJ82" s="84">
        <v>7.35</v>
      </c>
      <c r="AK82" s="84">
        <v>3.6</v>
      </c>
      <c r="AL82" s="105">
        <v>2.0299999999999998</v>
      </c>
      <c r="AM82" s="84">
        <v>0.66</v>
      </c>
      <c r="AN82" s="84">
        <v>0.57999999999999996</v>
      </c>
      <c r="AO82" s="84">
        <v>2.72</v>
      </c>
      <c r="AP82" s="84">
        <v>-0.14000000000000001</v>
      </c>
      <c r="AQ82" s="84">
        <v>0.31</v>
      </c>
      <c r="AR82" s="84">
        <v>0.28000000000000003</v>
      </c>
      <c r="AS82" s="116">
        <f t="shared" si="7"/>
        <v>3.3144186046511632</v>
      </c>
      <c r="AT82" s="105">
        <v>3.52</v>
      </c>
      <c r="AU82" s="84">
        <v>3.11</v>
      </c>
      <c r="AV82" s="84">
        <v>3.04</v>
      </c>
      <c r="AW82" s="84"/>
      <c r="AX82" s="84">
        <v>5.33</v>
      </c>
      <c r="AY82" s="84">
        <v>3.88</v>
      </c>
      <c r="AZ82" s="105">
        <v>2.33</v>
      </c>
      <c r="BA82" s="84">
        <v>0.7</v>
      </c>
      <c r="BB82" s="84">
        <v>0.47</v>
      </c>
      <c r="BC82" s="84">
        <v>3.13</v>
      </c>
      <c r="BD82" s="84">
        <v>0.12</v>
      </c>
      <c r="BE82" s="84">
        <v>0.3</v>
      </c>
      <c r="BF82" s="117">
        <v>0.38</v>
      </c>
    </row>
    <row r="83" spans="1:58" x14ac:dyDescent="0.25">
      <c r="A83" s="416"/>
      <c r="B83" s="53" t="s">
        <v>64</v>
      </c>
      <c r="C83" s="84">
        <f t="shared" si="4"/>
        <v>82.97698371532465</v>
      </c>
      <c r="D83" s="165">
        <v>82.69</v>
      </c>
      <c r="E83" s="84">
        <v>85.75</v>
      </c>
      <c r="F83" s="84">
        <v>85.51</v>
      </c>
      <c r="G83" s="84"/>
      <c r="H83" s="84">
        <v>74.36</v>
      </c>
      <c r="I83" s="84">
        <v>77.680000000000007</v>
      </c>
      <c r="J83" s="105">
        <v>84.42</v>
      </c>
      <c r="K83" s="84">
        <v>80.17</v>
      </c>
      <c r="L83" s="84">
        <v>81.349999999999994</v>
      </c>
      <c r="M83" s="84">
        <v>84.44</v>
      </c>
      <c r="N83" s="84">
        <v>87.86</v>
      </c>
      <c r="O83" s="84">
        <v>86.93</v>
      </c>
      <c r="P83" s="117">
        <v>88.01</v>
      </c>
      <c r="Q83" s="116">
        <f t="shared" si="5"/>
        <v>0.25544850498338878</v>
      </c>
      <c r="R83" s="105">
        <v>0.28999999999999998</v>
      </c>
      <c r="S83" s="84">
        <v>0.23</v>
      </c>
      <c r="T83" s="84">
        <v>0.22</v>
      </c>
      <c r="U83" s="84"/>
      <c r="V83" s="84">
        <v>0.76</v>
      </c>
      <c r="W83" s="84">
        <v>-0.06</v>
      </c>
      <c r="X83" s="105">
        <v>0.09</v>
      </c>
      <c r="Y83" s="84">
        <v>-0.13</v>
      </c>
      <c r="Z83" s="84">
        <v>-0.17</v>
      </c>
      <c r="AA83" s="84">
        <v>0.15</v>
      </c>
      <c r="AB83" s="84">
        <v>0.26</v>
      </c>
      <c r="AC83" s="84">
        <v>-0.06</v>
      </c>
      <c r="AD83" s="117">
        <v>0</v>
      </c>
      <c r="AE83" s="84">
        <f t="shared" si="6"/>
        <v>3.3874086378737549</v>
      </c>
      <c r="AF83" s="105">
        <v>3.65</v>
      </c>
      <c r="AG83" s="84">
        <v>2.75</v>
      </c>
      <c r="AH83" s="84">
        <v>2.64</v>
      </c>
      <c r="AI83" s="84"/>
      <c r="AJ83" s="84">
        <v>8.17</v>
      </c>
      <c r="AK83" s="84">
        <v>3.54</v>
      </c>
      <c r="AL83" s="105">
        <v>2.13</v>
      </c>
      <c r="AM83" s="84">
        <v>0.52</v>
      </c>
      <c r="AN83" s="84">
        <v>0.41</v>
      </c>
      <c r="AO83" s="84">
        <v>2.88</v>
      </c>
      <c r="AP83" s="84">
        <v>0.12</v>
      </c>
      <c r="AQ83" s="84">
        <v>0.25</v>
      </c>
      <c r="AR83" s="84">
        <v>0.28000000000000003</v>
      </c>
      <c r="AS83" s="116">
        <f t="shared" si="7"/>
        <v>3.4157807308970107</v>
      </c>
      <c r="AT83" s="105">
        <v>3.63</v>
      </c>
      <c r="AU83" s="84">
        <v>3.11</v>
      </c>
      <c r="AV83" s="84">
        <v>3.02</v>
      </c>
      <c r="AW83" s="84"/>
      <c r="AX83" s="84">
        <v>6.29</v>
      </c>
      <c r="AY83" s="84">
        <v>3.53</v>
      </c>
      <c r="AZ83" s="105">
        <v>2.39</v>
      </c>
      <c r="BA83" s="84">
        <v>0.67</v>
      </c>
      <c r="BB83" s="84">
        <v>0.13</v>
      </c>
      <c r="BC83" s="84">
        <v>3.25</v>
      </c>
      <c r="BD83" s="84">
        <v>0.3</v>
      </c>
      <c r="BE83" s="84">
        <v>0.24</v>
      </c>
      <c r="BF83" s="117">
        <v>0.21</v>
      </c>
    </row>
    <row r="84" spans="1:58" x14ac:dyDescent="0.25">
      <c r="A84" s="416"/>
      <c r="B84" s="53" t="s">
        <v>65</v>
      </c>
      <c r="C84" s="84">
        <f t="shared" si="4"/>
        <v>83.136033815201202</v>
      </c>
      <c r="D84" s="165">
        <v>82.88</v>
      </c>
      <c r="E84" s="84">
        <v>85.92</v>
      </c>
      <c r="F84" s="84">
        <v>85.66</v>
      </c>
      <c r="G84" s="84"/>
      <c r="H84" s="84">
        <v>74.87</v>
      </c>
      <c r="I84" s="84">
        <v>77.58</v>
      </c>
      <c r="J84" s="105">
        <v>84.38</v>
      </c>
      <c r="K84" s="84">
        <v>80.06</v>
      </c>
      <c r="L84" s="84">
        <v>81.25</v>
      </c>
      <c r="M84" s="84">
        <v>84.4</v>
      </c>
      <c r="N84" s="84">
        <v>87.83</v>
      </c>
      <c r="O84" s="84">
        <v>86.95</v>
      </c>
      <c r="P84" s="117">
        <v>87.95</v>
      </c>
      <c r="Q84" s="116">
        <f t="shared" si="5"/>
        <v>0.18990033222591379</v>
      </c>
      <c r="R84" s="105">
        <v>0.24</v>
      </c>
      <c r="S84" s="84">
        <v>0.2</v>
      </c>
      <c r="T84" s="84">
        <v>0.18</v>
      </c>
      <c r="U84" s="84"/>
      <c r="V84" s="84">
        <v>0.69</v>
      </c>
      <c r="W84" s="84">
        <v>-0.13</v>
      </c>
      <c r="X84" s="105">
        <v>-0.05</v>
      </c>
      <c r="Y84" s="84">
        <v>-0.14000000000000001</v>
      </c>
      <c r="Z84" s="84">
        <v>-0.12</v>
      </c>
      <c r="AA84" s="84">
        <v>-0.04</v>
      </c>
      <c r="AB84" s="84">
        <v>-0.03</v>
      </c>
      <c r="AC84" s="84">
        <v>0.03</v>
      </c>
      <c r="AD84" s="117">
        <v>-7.0000000000000007E-2</v>
      </c>
      <c r="AE84" s="84">
        <f t="shared" si="6"/>
        <v>3.5855813953488385</v>
      </c>
      <c r="AF84" s="105">
        <v>3.9</v>
      </c>
      <c r="AG84" s="84">
        <v>2.95</v>
      </c>
      <c r="AH84" s="84">
        <v>2.82</v>
      </c>
      <c r="AI84" s="84"/>
      <c r="AJ84" s="84">
        <v>8.92</v>
      </c>
      <c r="AK84" s="84">
        <v>3.41</v>
      </c>
      <c r="AL84" s="105">
        <v>2.08</v>
      </c>
      <c r="AM84" s="84">
        <v>0.39</v>
      </c>
      <c r="AN84" s="84">
        <v>0.28999999999999998</v>
      </c>
      <c r="AO84" s="84">
        <v>2.83</v>
      </c>
      <c r="AP84" s="84">
        <v>0.09</v>
      </c>
      <c r="AQ84" s="84">
        <v>0.28000000000000003</v>
      </c>
      <c r="AR84" s="84">
        <v>0.21</v>
      </c>
      <c r="AS84" s="116">
        <f t="shared" si="7"/>
        <v>3.8810299003322273</v>
      </c>
      <c r="AT84" s="105">
        <v>4.2300000000000004</v>
      </c>
      <c r="AU84" s="84">
        <v>3.12</v>
      </c>
      <c r="AV84" s="84">
        <v>3</v>
      </c>
      <c r="AW84" s="84"/>
      <c r="AX84" s="84">
        <v>10.06</v>
      </c>
      <c r="AY84" s="84">
        <v>3.64</v>
      </c>
      <c r="AZ84" s="105">
        <v>2.21</v>
      </c>
      <c r="BA84" s="84">
        <v>0.43</v>
      </c>
      <c r="BB84" s="84">
        <v>0.12</v>
      </c>
      <c r="BC84" s="84">
        <v>3.03</v>
      </c>
      <c r="BD84" s="84">
        <v>0.28999999999999998</v>
      </c>
      <c r="BE84" s="84">
        <v>0.22</v>
      </c>
      <c r="BF84" s="117">
        <v>0.18</v>
      </c>
    </row>
    <row r="85" spans="1:58" x14ac:dyDescent="0.25">
      <c r="A85" s="419"/>
      <c r="B85" s="54" t="s">
        <v>66</v>
      </c>
      <c r="C85" s="88">
        <f t="shared" si="4"/>
        <v>83.206879769161304</v>
      </c>
      <c r="D85" s="166">
        <v>82.96</v>
      </c>
      <c r="E85" s="88">
        <v>86.01</v>
      </c>
      <c r="F85" s="88">
        <v>85.74</v>
      </c>
      <c r="G85" s="88"/>
      <c r="H85" s="88">
        <v>74.87</v>
      </c>
      <c r="I85" s="88">
        <v>77.73</v>
      </c>
      <c r="J85" s="108">
        <v>84.45</v>
      </c>
      <c r="K85" s="88">
        <v>80.22</v>
      </c>
      <c r="L85" s="88">
        <v>81.08</v>
      </c>
      <c r="M85" s="88">
        <v>84.47</v>
      </c>
      <c r="N85" s="88">
        <v>87.81</v>
      </c>
      <c r="O85" s="88">
        <v>86.99</v>
      </c>
      <c r="P85" s="119">
        <v>88.14</v>
      </c>
      <c r="Q85" s="118">
        <f t="shared" si="5"/>
        <v>8.8272425249169437E-2</v>
      </c>
      <c r="R85" s="108">
        <v>0.09</v>
      </c>
      <c r="S85" s="88">
        <v>0.1</v>
      </c>
      <c r="T85" s="88">
        <v>0.09</v>
      </c>
      <c r="U85" s="88"/>
      <c r="V85" s="88">
        <v>0</v>
      </c>
      <c r="W85" s="88">
        <v>0.19</v>
      </c>
      <c r="X85" s="108">
        <v>0.08</v>
      </c>
      <c r="Y85" s="88">
        <v>0.21</v>
      </c>
      <c r="Z85" s="88">
        <v>-0.2</v>
      </c>
      <c r="AA85" s="88">
        <v>0.08</v>
      </c>
      <c r="AB85" s="88">
        <v>-0.03</v>
      </c>
      <c r="AC85" s="88">
        <v>0.04</v>
      </c>
      <c r="AD85" s="119">
        <v>0.21</v>
      </c>
      <c r="AE85" s="84">
        <f t="shared" si="6"/>
        <v>3.673853820598008</v>
      </c>
      <c r="AF85" s="105">
        <v>3.99</v>
      </c>
      <c r="AG85" s="84">
        <v>3.05</v>
      </c>
      <c r="AH85" s="84">
        <v>2.91</v>
      </c>
      <c r="AI85" s="84"/>
      <c r="AJ85" s="84">
        <v>8.92</v>
      </c>
      <c r="AK85" s="84">
        <v>3.61</v>
      </c>
      <c r="AL85" s="105">
        <v>2.16</v>
      </c>
      <c r="AM85" s="84">
        <v>0.6</v>
      </c>
      <c r="AN85" s="84">
        <v>0.08</v>
      </c>
      <c r="AO85" s="84">
        <v>2.91</v>
      </c>
      <c r="AP85" s="84">
        <v>0.06</v>
      </c>
      <c r="AQ85" s="84">
        <v>0.32</v>
      </c>
      <c r="AR85" s="84">
        <v>0.42</v>
      </c>
      <c r="AS85" s="118">
        <f t="shared" si="7"/>
        <v>3.673853820598008</v>
      </c>
      <c r="AT85" s="108">
        <v>3.99</v>
      </c>
      <c r="AU85" s="88">
        <v>3.05</v>
      </c>
      <c r="AV85" s="88">
        <v>2.91</v>
      </c>
      <c r="AW85" s="88"/>
      <c r="AX85" s="88">
        <v>8.92</v>
      </c>
      <c r="AY85" s="88">
        <v>3.61</v>
      </c>
      <c r="AZ85" s="108">
        <v>2.16</v>
      </c>
      <c r="BA85" s="88">
        <v>0.6</v>
      </c>
      <c r="BB85" s="88">
        <v>0.08</v>
      </c>
      <c r="BC85" s="88">
        <v>2.91</v>
      </c>
      <c r="BD85" s="88">
        <v>0.06</v>
      </c>
      <c r="BE85" s="88">
        <v>0.32</v>
      </c>
      <c r="BF85" s="119">
        <v>0.42</v>
      </c>
    </row>
    <row r="86" spans="1:58" x14ac:dyDescent="0.25">
      <c r="A86" s="418">
        <v>2015</v>
      </c>
      <c r="B86" s="236" t="s">
        <v>55</v>
      </c>
      <c r="C86" s="229">
        <f t="shared" si="4"/>
        <v>83.214454083133646</v>
      </c>
      <c r="D86" s="292">
        <v>82.9</v>
      </c>
      <c r="E86" s="229">
        <v>86.25</v>
      </c>
      <c r="F86" s="229">
        <v>85.95</v>
      </c>
      <c r="G86" s="229"/>
      <c r="H86" s="229">
        <v>73.73</v>
      </c>
      <c r="I86" s="229">
        <v>77.760000000000005</v>
      </c>
      <c r="J86" s="228">
        <v>84.74</v>
      </c>
      <c r="K86" s="229">
        <v>80.569999999999993</v>
      </c>
      <c r="L86" s="229">
        <v>81.319999999999993</v>
      </c>
      <c r="M86" s="229">
        <v>84.76</v>
      </c>
      <c r="N86" s="229">
        <v>87.73</v>
      </c>
      <c r="O86" s="229">
        <v>87.3</v>
      </c>
      <c r="P86" s="224">
        <v>88.53</v>
      </c>
      <c r="Q86" s="116">
        <f t="shared" si="5"/>
        <v>9.1029900332224023E-3</v>
      </c>
      <c r="R86" s="105">
        <v>-0.06</v>
      </c>
      <c r="S86" s="84">
        <v>0.28000000000000003</v>
      </c>
      <c r="T86" s="84">
        <v>0.24</v>
      </c>
      <c r="U86" s="84"/>
      <c r="V86" s="84">
        <v>-1.53</v>
      </c>
      <c r="W86" s="84">
        <v>0.04</v>
      </c>
      <c r="X86" s="105">
        <v>0.34</v>
      </c>
      <c r="Y86" s="84">
        <v>0.43</v>
      </c>
      <c r="Z86" s="84">
        <v>0.28999999999999998</v>
      </c>
      <c r="AA86" s="84">
        <v>0.35</v>
      </c>
      <c r="AB86" s="84">
        <v>-0.09</v>
      </c>
      <c r="AC86" s="84">
        <v>0.35</v>
      </c>
      <c r="AD86" s="117">
        <v>0.45</v>
      </c>
      <c r="AE86" s="229">
        <f t="shared" si="6"/>
        <v>9.1029900332224023E-3</v>
      </c>
      <c r="AF86" s="228">
        <v>-0.06</v>
      </c>
      <c r="AG86" s="229">
        <v>0.28000000000000003</v>
      </c>
      <c r="AH86" s="229">
        <v>0.24</v>
      </c>
      <c r="AI86" s="229"/>
      <c r="AJ86" s="229">
        <v>-1.53</v>
      </c>
      <c r="AK86" s="229">
        <v>0.04</v>
      </c>
      <c r="AL86" s="228">
        <v>0.34</v>
      </c>
      <c r="AM86" s="229">
        <v>0.43</v>
      </c>
      <c r="AN86" s="229">
        <v>0.28999999999999998</v>
      </c>
      <c r="AO86" s="229">
        <v>0.35</v>
      </c>
      <c r="AP86" s="229">
        <v>-0.09</v>
      </c>
      <c r="AQ86" s="229">
        <v>0.35</v>
      </c>
      <c r="AR86" s="229">
        <v>0.45</v>
      </c>
      <c r="AS86" s="220">
        <f t="shared" si="7"/>
        <v>3.4622259136212632</v>
      </c>
      <c r="AT86" s="228">
        <v>3.73</v>
      </c>
      <c r="AU86" s="229">
        <v>3.08</v>
      </c>
      <c r="AV86" s="229">
        <v>2.89</v>
      </c>
      <c r="AW86" s="229"/>
      <c r="AX86" s="229">
        <v>7.45</v>
      </c>
      <c r="AY86" s="229">
        <v>3.45</v>
      </c>
      <c r="AZ86" s="228">
        <v>2.1800000000000002</v>
      </c>
      <c r="BA86" s="229">
        <v>0.97</v>
      </c>
      <c r="BB86" s="229">
        <v>0.31</v>
      </c>
      <c r="BC86" s="229">
        <v>2.82</v>
      </c>
      <c r="BD86" s="229">
        <v>-0.44</v>
      </c>
      <c r="BE86" s="229">
        <v>0.81</v>
      </c>
      <c r="BF86" s="224">
        <v>0.74</v>
      </c>
    </row>
    <row r="87" spans="1:58" x14ac:dyDescent="0.25">
      <c r="A87" s="416"/>
      <c r="B87" s="53" t="s">
        <v>56</v>
      </c>
      <c r="C87" s="84">
        <f t="shared" si="4"/>
        <v>83.650530006176339</v>
      </c>
      <c r="D87" s="165">
        <v>83.36</v>
      </c>
      <c r="E87" s="84">
        <v>86.6</v>
      </c>
      <c r="F87" s="84">
        <v>86.25</v>
      </c>
      <c r="G87" s="84"/>
      <c r="H87" s="84">
        <v>74.680000000000007</v>
      </c>
      <c r="I87" s="84">
        <v>78.290000000000006</v>
      </c>
      <c r="J87" s="105">
        <v>85.08</v>
      </c>
      <c r="K87" s="84">
        <v>81.39</v>
      </c>
      <c r="L87" s="84">
        <v>81.510000000000005</v>
      </c>
      <c r="M87" s="84">
        <v>85.06</v>
      </c>
      <c r="N87" s="84">
        <v>87.92</v>
      </c>
      <c r="O87" s="84">
        <v>87.58</v>
      </c>
      <c r="P87" s="117">
        <v>88.81</v>
      </c>
      <c r="Q87" s="116">
        <f t="shared" si="5"/>
        <v>0.5240863787375416</v>
      </c>
      <c r="R87" s="105">
        <v>0.55000000000000004</v>
      </c>
      <c r="S87" s="84">
        <v>0.4</v>
      </c>
      <c r="T87" s="84">
        <v>0.36</v>
      </c>
      <c r="U87" s="84"/>
      <c r="V87" s="84">
        <v>1.29</v>
      </c>
      <c r="W87" s="84">
        <v>0.69</v>
      </c>
      <c r="X87" s="105">
        <v>0.4</v>
      </c>
      <c r="Y87" s="84">
        <v>1.02</v>
      </c>
      <c r="Z87" s="84">
        <v>0.23</v>
      </c>
      <c r="AA87" s="84">
        <v>0.36</v>
      </c>
      <c r="AB87" s="84">
        <v>0.22</v>
      </c>
      <c r="AC87" s="84">
        <v>0.32</v>
      </c>
      <c r="AD87" s="117">
        <v>0.31</v>
      </c>
      <c r="AE87" s="84">
        <f t="shared" si="6"/>
        <v>0.53318936877076406</v>
      </c>
      <c r="AF87" s="105">
        <v>0.49</v>
      </c>
      <c r="AG87" s="84">
        <v>0.68</v>
      </c>
      <c r="AH87" s="84">
        <v>0.6</v>
      </c>
      <c r="AI87" s="84"/>
      <c r="AJ87" s="84">
        <v>-0.26</v>
      </c>
      <c r="AK87" s="84">
        <v>0.72</v>
      </c>
      <c r="AL87" s="105">
        <v>0.74</v>
      </c>
      <c r="AM87" s="84">
        <v>1.45</v>
      </c>
      <c r="AN87" s="84">
        <v>0.52</v>
      </c>
      <c r="AO87" s="84">
        <v>0.71</v>
      </c>
      <c r="AP87" s="84">
        <v>0.13</v>
      </c>
      <c r="AQ87" s="84">
        <v>0.67</v>
      </c>
      <c r="AR87" s="84">
        <v>0.76</v>
      </c>
      <c r="AS87" s="116">
        <f t="shared" si="7"/>
        <v>3.3847840531561468</v>
      </c>
      <c r="AT87" s="105">
        <v>3.58</v>
      </c>
      <c r="AU87" s="84">
        <v>2.99</v>
      </c>
      <c r="AV87" s="84">
        <v>2.77</v>
      </c>
      <c r="AW87" s="84"/>
      <c r="AX87" s="84">
        <v>6.77</v>
      </c>
      <c r="AY87" s="84">
        <v>3.78</v>
      </c>
      <c r="AZ87" s="105">
        <v>2.4500000000000002</v>
      </c>
      <c r="BA87" s="84">
        <v>1.87</v>
      </c>
      <c r="BB87" s="84">
        <v>0.3</v>
      </c>
      <c r="BC87" s="84">
        <v>3</v>
      </c>
      <c r="BD87" s="84">
        <v>-7.0000000000000007E-2</v>
      </c>
      <c r="BE87" s="84">
        <v>1.17</v>
      </c>
      <c r="BF87" s="117">
        <v>1</v>
      </c>
    </row>
    <row r="88" spans="1:58" x14ac:dyDescent="0.25">
      <c r="A88" s="416"/>
      <c r="B88" s="53" t="s">
        <v>57</v>
      </c>
      <c r="C88" s="84">
        <f t="shared" si="4"/>
        <v>84.136834135378706</v>
      </c>
      <c r="D88" s="165">
        <v>83.86</v>
      </c>
      <c r="E88" s="84">
        <v>86.91</v>
      </c>
      <c r="F88" s="84">
        <v>86.56</v>
      </c>
      <c r="G88" s="84"/>
      <c r="H88" s="84">
        <v>75.78</v>
      </c>
      <c r="I88" s="84">
        <v>78.95</v>
      </c>
      <c r="J88" s="105">
        <v>85.5</v>
      </c>
      <c r="K88" s="84">
        <v>82.75</v>
      </c>
      <c r="L88" s="84">
        <v>82.1</v>
      </c>
      <c r="M88" s="84">
        <v>85.33</v>
      </c>
      <c r="N88" s="84">
        <v>87.85</v>
      </c>
      <c r="O88" s="84">
        <v>88.31</v>
      </c>
      <c r="P88" s="117">
        <v>89.36</v>
      </c>
      <c r="Q88" s="116">
        <f t="shared" si="5"/>
        <v>0.57445182724252497</v>
      </c>
      <c r="R88" s="105">
        <v>0.59</v>
      </c>
      <c r="S88" s="84">
        <v>0.36</v>
      </c>
      <c r="T88" s="84">
        <v>0.36</v>
      </c>
      <c r="U88" s="84"/>
      <c r="V88" s="84">
        <v>1.47</v>
      </c>
      <c r="W88" s="84">
        <v>0.84</v>
      </c>
      <c r="X88" s="105">
        <v>0.5</v>
      </c>
      <c r="Y88" s="84">
        <v>1.68</v>
      </c>
      <c r="Z88" s="84">
        <v>0.72</v>
      </c>
      <c r="AA88" s="84">
        <v>0.31</v>
      </c>
      <c r="AB88" s="84">
        <v>-7.0000000000000007E-2</v>
      </c>
      <c r="AC88" s="84">
        <v>0.84</v>
      </c>
      <c r="AD88" s="117">
        <v>0.62</v>
      </c>
      <c r="AE88" s="84">
        <f t="shared" si="6"/>
        <v>1.117641196013289</v>
      </c>
      <c r="AF88" s="105">
        <v>1.0900000000000001</v>
      </c>
      <c r="AG88" s="84">
        <v>1.05</v>
      </c>
      <c r="AH88" s="84">
        <v>0.96</v>
      </c>
      <c r="AI88" s="84"/>
      <c r="AJ88" s="84">
        <v>1.21</v>
      </c>
      <c r="AK88" s="84">
        <v>1.57</v>
      </c>
      <c r="AL88" s="105">
        <v>1.25</v>
      </c>
      <c r="AM88" s="84">
        <v>3.15</v>
      </c>
      <c r="AN88" s="84">
        <v>1.25</v>
      </c>
      <c r="AO88" s="84">
        <v>1.02</v>
      </c>
      <c r="AP88" s="84">
        <v>0.05</v>
      </c>
      <c r="AQ88" s="84">
        <v>1.52</v>
      </c>
      <c r="AR88" s="84">
        <v>1.39</v>
      </c>
      <c r="AS88" s="116">
        <f t="shared" si="7"/>
        <v>3.6034219269102996</v>
      </c>
      <c r="AT88" s="105">
        <v>3.79</v>
      </c>
      <c r="AU88" s="84">
        <v>3.03</v>
      </c>
      <c r="AV88" s="84">
        <v>2.82</v>
      </c>
      <c r="AW88" s="84"/>
      <c r="AX88" s="84">
        <v>7.4</v>
      </c>
      <c r="AY88" s="84">
        <v>4.45</v>
      </c>
      <c r="AZ88" s="105">
        <v>2.71</v>
      </c>
      <c r="BA88" s="84">
        <v>3.49</v>
      </c>
      <c r="BB88" s="84">
        <v>0.78</v>
      </c>
      <c r="BC88" s="84">
        <v>3.03</v>
      </c>
      <c r="BD88" s="84">
        <v>-0.01</v>
      </c>
      <c r="BE88" s="84">
        <v>1.73</v>
      </c>
      <c r="BF88" s="117">
        <v>1.64</v>
      </c>
    </row>
    <row r="89" spans="1:58" x14ac:dyDescent="0.25">
      <c r="A89" s="416"/>
      <c r="B89" s="53" t="s">
        <v>58</v>
      </c>
      <c r="C89" s="84">
        <f t="shared" si="4"/>
        <v>84.565584535783898</v>
      </c>
      <c r="D89" s="165">
        <v>84.24</v>
      </c>
      <c r="E89" s="84">
        <v>87.22</v>
      </c>
      <c r="F89" s="84">
        <v>86.89</v>
      </c>
      <c r="G89" s="84"/>
      <c r="H89" s="84">
        <v>75.930000000000007</v>
      </c>
      <c r="I89" s="84">
        <v>80.22</v>
      </c>
      <c r="J89" s="105">
        <v>86.16</v>
      </c>
      <c r="K89" s="84">
        <v>84.3</v>
      </c>
      <c r="L89" s="84">
        <v>82.9</v>
      </c>
      <c r="M89" s="84">
        <v>85.92</v>
      </c>
      <c r="N89" s="84">
        <v>88.41</v>
      </c>
      <c r="O89" s="84">
        <v>88.68</v>
      </c>
      <c r="P89" s="117">
        <v>89.88</v>
      </c>
      <c r="Q89" s="116">
        <f t="shared" si="5"/>
        <v>0.51355481727574737</v>
      </c>
      <c r="R89" s="105">
        <v>0.46</v>
      </c>
      <c r="S89" s="84">
        <v>0.35</v>
      </c>
      <c r="T89" s="84">
        <v>0.38</v>
      </c>
      <c r="U89" s="84"/>
      <c r="V89" s="84">
        <v>0.2</v>
      </c>
      <c r="W89" s="84">
        <v>1.61</v>
      </c>
      <c r="X89" s="105">
        <v>0.77</v>
      </c>
      <c r="Y89" s="84">
        <v>1.87</v>
      </c>
      <c r="Z89" s="84">
        <v>0.98</v>
      </c>
      <c r="AA89" s="84">
        <v>0.7</v>
      </c>
      <c r="AB89" s="84">
        <v>0.64</v>
      </c>
      <c r="AC89" s="84">
        <v>0.42</v>
      </c>
      <c r="AD89" s="117">
        <v>0.57999999999999996</v>
      </c>
      <c r="AE89" s="84">
        <f t="shared" si="6"/>
        <v>1.6329235880398669</v>
      </c>
      <c r="AF89" s="105">
        <v>1.55</v>
      </c>
      <c r="AG89" s="84">
        <v>1.4</v>
      </c>
      <c r="AH89" s="84">
        <v>1.34</v>
      </c>
      <c r="AI89" s="84"/>
      <c r="AJ89" s="84">
        <v>1.4</v>
      </c>
      <c r="AK89" s="84">
        <v>3.21</v>
      </c>
      <c r="AL89" s="105">
        <v>2.0299999999999998</v>
      </c>
      <c r="AM89" s="84">
        <v>5.08</v>
      </c>
      <c r="AN89" s="84">
        <v>2.2400000000000002</v>
      </c>
      <c r="AO89" s="84">
        <v>1.72</v>
      </c>
      <c r="AP89" s="84">
        <v>0.69</v>
      </c>
      <c r="AQ89" s="84">
        <v>1.94</v>
      </c>
      <c r="AR89" s="84">
        <v>1.98</v>
      </c>
      <c r="AS89" s="116">
        <f t="shared" si="7"/>
        <v>3.568803986710964</v>
      </c>
      <c r="AT89" s="105">
        <v>3.65</v>
      </c>
      <c r="AU89" s="84">
        <v>3.12</v>
      </c>
      <c r="AV89" s="84">
        <v>2.93</v>
      </c>
      <c r="AW89" s="84"/>
      <c r="AX89" s="84">
        <v>6.04</v>
      </c>
      <c r="AY89" s="84">
        <v>4.4800000000000004</v>
      </c>
      <c r="AZ89" s="105">
        <v>3.18</v>
      </c>
      <c r="BA89" s="84">
        <v>5.19</v>
      </c>
      <c r="BB89" s="84">
        <v>1.76</v>
      </c>
      <c r="BC89" s="84">
        <v>3.35</v>
      </c>
      <c r="BD89" s="84">
        <v>0.51</v>
      </c>
      <c r="BE89" s="84">
        <v>1.97</v>
      </c>
      <c r="BF89" s="117">
        <v>2.2799999999999998</v>
      </c>
    </row>
    <row r="90" spans="1:58" x14ac:dyDescent="0.25">
      <c r="A90" s="416"/>
      <c r="B90" s="53" t="s">
        <v>59</v>
      </c>
      <c r="C90" s="84">
        <f t="shared" si="4"/>
        <v>85.1402372323425</v>
      </c>
      <c r="D90" s="165">
        <v>84.84</v>
      </c>
      <c r="E90" s="84">
        <v>87.57</v>
      </c>
      <c r="F90" s="84">
        <v>87.24</v>
      </c>
      <c r="G90" s="84"/>
      <c r="H90" s="84">
        <v>77.650000000000006</v>
      </c>
      <c r="I90" s="84">
        <v>80.42</v>
      </c>
      <c r="J90" s="105">
        <v>86.63</v>
      </c>
      <c r="K90" s="84">
        <v>84.74</v>
      </c>
      <c r="L90" s="84">
        <v>83.31</v>
      </c>
      <c r="M90" s="84">
        <v>86.4</v>
      </c>
      <c r="N90" s="84">
        <v>89.22</v>
      </c>
      <c r="O90" s="84">
        <v>89.03</v>
      </c>
      <c r="P90" s="117">
        <v>90.32</v>
      </c>
      <c r="Q90" s="116">
        <f t="shared" si="5"/>
        <v>0.672358803986711</v>
      </c>
      <c r="R90" s="105">
        <v>0.7</v>
      </c>
      <c r="S90" s="84">
        <v>0.41</v>
      </c>
      <c r="T90" s="84">
        <v>0.4</v>
      </c>
      <c r="U90" s="84"/>
      <c r="V90" s="84">
        <v>2.27</v>
      </c>
      <c r="W90" s="84">
        <v>0.25</v>
      </c>
      <c r="X90" s="105">
        <v>0.54</v>
      </c>
      <c r="Y90" s="84">
        <v>0.52</v>
      </c>
      <c r="Z90" s="84">
        <v>0.49</v>
      </c>
      <c r="AA90" s="84">
        <v>0.55000000000000004</v>
      </c>
      <c r="AB90" s="84">
        <v>0.92</v>
      </c>
      <c r="AC90" s="84">
        <v>0.39</v>
      </c>
      <c r="AD90" s="117">
        <v>0.49</v>
      </c>
      <c r="AE90" s="84">
        <f t="shared" si="6"/>
        <v>2.3235548172757476</v>
      </c>
      <c r="AF90" s="105">
        <v>2.27</v>
      </c>
      <c r="AG90" s="84">
        <v>1.82</v>
      </c>
      <c r="AH90" s="84">
        <v>1.75</v>
      </c>
      <c r="AI90" s="84"/>
      <c r="AJ90" s="84">
        <v>3.71</v>
      </c>
      <c r="AK90" s="84">
        <v>3.46</v>
      </c>
      <c r="AL90" s="105">
        <v>2.58</v>
      </c>
      <c r="AM90" s="84">
        <v>5.62</v>
      </c>
      <c r="AN90" s="84">
        <v>2.75</v>
      </c>
      <c r="AO90" s="84">
        <v>2.29</v>
      </c>
      <c r="AP90" s="84">
        <v>1.61</v>
      </c>
      <c r="AQ90" s="84">
        <v>2.34</v>
      </c>
      <c r="AR90" s="84">
        <v>2.4700000000000002</v>
      </c>
      <c r="AS90" s="116">
        <f t="shared" si="7"/>
        <v>4.0773421926910309</v>
      </c>
      <c r="AT90" s="105">
        <v>4.2</v>
      </c>
      <c r="AU90" s="84">
        <v>3.28</v>
      </c>
      <c r="AV90" s="84">
        <v>3.11</v>
      </c>
      <c r="AW90" s="84"/>
      <c r="AX90" s="84">
        <v>9.2899999999999991</v>
      </c>
      <c r="AY90" s="84">
        <v>3.42</v>
      </c>
      <c r="AZ90" s="105">
        <v>3.49</v>
      </c>
      <c r="BA90" s="84">
        <v>5.63</v>
      </c>
      <c r="BB90" s="84">
        <v>2.34</v>
      </c>
      <c r="BC90" s="84">
        <v>3.62</v>
      </c>
      <c r="BD90" s="84">
        <v>1.17</v>
      </c>
      <c r="BE90" s="84">
        <v>2.21</v>
      </c>
      <c r="BF90" s="117">
        <v>2.69</v>
      </c>
    </row>
    <row r="91" spans="1:58" x14ac:dyDescent="0.25">
      <c r="A91" s="416"/>
      <c r="B91" s="53" t="s">
        <v>60</v>
      </c>
      <c r="C91" s="84">
        <f t="shared" si="4"/>
        <v>85.085033199485679</v>
      </c>
      <c r="D91" s="165">
        <v>84.7</v>
      </c>
      <c r="E91" s="84">
        <v>87.88</v>
      </c>
      <c r="F91" s="84">
        <v>87.55</v>
      </c>
      <c r="G91" s="84"/>
      <c r="H91" s="84">
        <v>75.760000000000005</v>
      </c>
      <c r="I91" s="84">
        <v>80.38</v>
      </c>
      <c r="J91" s="105">
        <v>86.99</v>
      </c>
      <c r="K91" s="84">
        <v>85.66</v>
      </c>
      <c r="L91" s="84">
        <v>83.76</v>
      </c>
      <c r="M91" s="84">
        <v>86.69</v>
      </c>
      <c r="N91" s="84">
        <v>89.77</v>
      </c>
      <c r="O91" s="84">
        <v>89.31</v>
      </c>
      <c r="P91" s="117">
        <v>90.7</v>
      </c>
      <c r="Q91" s="116">
        <f t="shared" si="5"/>
        <v>-5.9800664451827523E-2</v>
      </c>
      <c r="R91" s="105">
        <v>-0.16</v>
      </c>
      <c r="S91" s="84">
        <v>0.36</v>
      </c>
      <c r="T91" s="84">
        <v>0.35</v>
      </c>
      <c r="U91" s="84"/>
      <c r="V91" s="84">
        <v>-2.4300000000000002</v>
      </c>
      <c r="W91" s="84">
        <v>-0.05</v>
      </c>
      <c r="X91" s="105">
        <v>0.42</v>
      </c>
      <c r="Y91" s="84">
        <v>1.08</v>
      </c>
      <c r="Z91" s="84">
        <v>0.54</v>
      </c>
      <c r="AA91" s="84">
        <v>0.33</v>
      </c>
      <c r="AB91" s="84">
        <v>0.62</v>
      </c>
      <c r="AC91" s="84">
        <v>0.32</v>
      </c>
      <c r="AD91" s="117">
        <v>0.42</v>
      </c>
      <c r="AE91" s="84">
        <f t="shared" si="6"/>
        <v>2.257209302325581</v>
      </c>
      <c r="AF91" s="105">
        <v>2.1</v>
      </c>
      <c r="AG91" s="84">
        <v>2.1800000000000002</v>
      </c>
      <c r="AH91" s="84">
        <v>2.11</v>
      </c>
      <c r="AI91" s="84"/>
      <c r="AJ91" s="84">
        <v>1.19</v>
      </c>
      <c r="AK91" s="84">
        <v>3.41</v>
      </c>
      <c r="AL91" s="105">
        <v>3.01</v>
      </c>
      <c r="AM91" s="84">
        <v>6.77</v>
      </c>
      <c r="AN91" s="84">
        <v>3.3</v>
      </c>
      <c r="AO91" s="84">
        <v>2.63</v>
      </c>
      <c r="AP91" s="84">
        <v>2.2400000000000002</v>
      </c>
      <c r="AQ91" s="84">
        <v>2.67</v>
      </c>
      <c r="AR91" s="84">
        <v>2.91</v>
      </c>
      <c r="AS91" s="116">
        <f t="shared" si="7"/>
        <v>3.5924584717607977</v>
      </c>
      <c r="AT91" s="105">
        <v>3.57</v>
      </c>
      <c r="AU91" s="84">
        <v>3.33</v>
      </c>
      <c r="AV91" s="84">
        <v>3.23</v>
      </c>
      <c r="AW91" s="84"/>
      <c r="AX91" s="84">
        <v>4.8600000000000003</v>
      </c>
      <c r="AY91" s="84">
        <v>3.62</v>
      </c>
      <c r="AZ91" s="105">
        <v>3.7</v>
      </c>
      <c r="BA91" s="84">
        <v>6.85</v>
      </c>
      <c r="BB91" s="84">
        <v>3.03</v>
      </c>
      <c r="BC91" s="84">
        <v>3.65</v>
      </c>
      <c r="BD91" s="84">
        <v>2.2400000000000002</v>
      </c>
      <c r="BE91" s="84">
        <v>2.4</v>
      </c>
      <c r="BF91" s="117">
        <v>3.02</v>
      </c>
    </row>
    <row r="92" spans="1:58" x14ac:dyDescent="0.25">
      <c r="A92" s="416"/>
      <c r="B92" s="53" t="s">
        <v>61</v>
      </c>
      <c r="C92" s="84">
        <f t="shared" si="4"/>
        <v>85.571862554839385</v>
      </c>
      <c r="D92" s="165">
        <v>85.22</v>
      </c>
      <c r="E92" s="84">
        <v>88.19</v>
      </c>
      <c r="F92" s="84">
        <v>87.84</v>
      </c>
      <c r="G92" s="84"/>
      <c r="H92" s="84">
        <v>77.38</v>
      </c>
      <c r="I92" s="84">
        <v>80.47</v>
      </c>
      <c r="J92" s="105">
        <v>87.31</v>
      </c>
      <c r="K92" s="84">
        <v>86.7</v>
      </c>
      <c r="L92" s="84">
        <v>84.1</v>
      </c>
      <c r="M92" s="84">
        <v>86.89</v>
      </c>
      <c r="N92" s="84">
        <v>90.01</v>
      </c>
      <c r="O92" s="84">
        <v>89.79</v>
      </c>
      <c r="P92" s="117">
        <v>91.01</v>
      </c>
      <c r="Q92" s="116">
        <f t="shared" si="5"/>
        <v>0.57508305647840552</v>
      </c>
      <c r="R92" s="105">
        <v>0.62</v>
      </c>
      <c r="S92" s="84">
        <v>0.35</v>
      </c>
      <c r="T92" s="84">
        <v>0.33</v>
      </c>
      <c r="U92" s="84"/>
      <c r="V92" s="84">
        <v>2.13</v>
      </c>
      <c r="W92" s="84">
        <v>0.11</v>
      </c>
      <c r="X92" s="105">
        <v>0.36</v>
      </c>
      <c r="Y92" s="84">
        <v>1.22</v>
      </c>
      <c r="Z92" s="84">
        <v>0.4</v>
      </c>
      <c r="AA92" s="84">
        <v>0.23</v>
      </c>
      <c r="AB92" s="84">
        <v>0.27</v>
      </c>
      <c r="AC92" s="84">
        <v>0.53</v>
      </c>
      <c r="AD92" s="117">
        <v>0.34</v>
      </c>
      <c r="AE92" s="84">
        <f t="shared" si="6"/>
        <v>2.8422923588039866</v>
      </c>
      <c r="AF92" s="105">
        <v>2.73</v>
      </c>
      <c r="AG92" s="84">
        <v>2.54</v>
      </c>
      <c r="AH92" s="84">
        <v>2.4500000000000002</v>
      </c>
      <c r="AI92" s="84"/>
      <c r="AJ92" s="84">
        <v>3.35</v>
      </c>
      <c r="AK92" s="84">
        <v>3.53</v>
      </c>
      <c r="AL92" s="105">
        <v>3.38</v>
      </c>
      <c r="AM92" s="84">
        <v>8.07</v>
      </c>
      <c r="AN92" s="84">
        <v>3.72</v>
      </c>
      <c r="AO92" s="84">
        <v>2.87</v>
      </c>
      <c r="AP92" s="84">
        <v>2.52</v>
      </c>
      <c r="AQ92" s="84">
        <v>3.22</v>
      </c>
      <c r="AR92" s="84">
        <v>3.26</v>
      </c>
      <c r="AS92" s="116">
        <f t="shared" si="7"/>
        <v>3.9003654485049832</v>
      </c>
      <c r="AT92" s="105">
        <v>3.89</v>
      </c>
      <c r="AU92" s="84">
        <v>3.42</v>
      </c>
      <c r="AV92" s="84">
        <v>3.3</v>
      </c>
      <c r="AW92" s="84"/>
      <c r="AX92" s="84">
        <v>6.42</v>
      </c>
      <c r="AY92" s="84">
        <v>3.65</v>
      </c>
      <c r="AZ92" s="105">
        <v>3.95</v>
      </c>
      <c r="BA92" s="84">
        <v>8.16</v>
      </c>
      <c r="BB92" s="84">
        <v>3.28</v>
      </c>
      <c r="BC92" s="84">
        <v>3.71</v>
      </c>
      <c r="BD92" s="84">
        <v>2.64</v>
      </c>
      <c r="BE92" s="84">
        <v>2.9</v>
      </c>
      <c r="BF92" s="117">
        <v>3.53</v>
      </c>
    </row>
    <row r="93" spans="1:58" x14ac:dyDescent="0.25">
      <c r="A93" s="416"/>
      <c r="B93" s="53" t="s">
        <v>62</v>
      </c>
      <c r="C93" s="84">
        <f t="shared" si="4"/>
        <v>85.896590533792335</v>
      </c>
      <c r="D93" s="165">
        <v>85.58</v>
      </c>
      <c r="E93" s="84">
        <v>88.4</v>
      </c>
      <c r="F93" s="84">
        <v>88.02</v>
      </c>
      <c r="G93" s="84"/>
      <c r="H93" s="84">
        <v>78.44</v>
      </c>
      <c r="I93" s="84">
        <v>80.709999999999994</v>
      </c>
      <c r="J93" s="105">
        <v>87.47</v>
      </c>
      <c r="K93" s="84">
        <v>87.35</v>
      </c>
      <c r="L93" s="84">
        <v>84.26</v>
      </c>
      <c r="M93" s="84">
        <v>87</v>
      </c>
      <c r="N93" s="84">
        <v>89.8</v>
      </c>
      <c r="O93" s="84">
        <v>89.91</v>
      </c>
      <c r="P93" s="117">
        <v>91.68</v>
      </c>
      <c r="Q93" s="116">
        <f t="shared" si="5"/>
        <v>0.38026578073089712</v>
      </c>
      <c r="R93" s="105">
        <v>0.42</v>
      </c>
      <c r="S93" s="84">
        <v>0.24</v>
      </c>
      <c r="T93" s="84">
        <v>0.21</v>
      </c>
      <c r="U93" s="84"/>
      <c r="V93" s="84">
        <v>1.37</v>
      </c>
      <c r="W93" s="84">
        <v>0.3</v>
      </c>
      <c r="X93" s="105">
        <v>0.19</v>
      </c>
      <c r="Y93" s="84">
        <v>0.75</v>
      </c>
      <c r="Z93" s="84">
        <v>0.2</v>
      </c>
      <c r="AA93" s="84">
        <v>0.12</v>
      </c>
      <c r="AB93" s="84">
        <v>-0.24</v>
      </c>
      <c r="AC93" s="84">
        <v>0.13</v>
      </c>
      <c r="AD93" s="117">
        <v>0.74</v>
      </c>
      <c r="AE93" s="84">
        <f t="shared" si="6"/>
        <v>3.2325581395348841</v>
      </c>
      <c r="AF93" s="105">
        <v>3.16</v>
      </c>
      <c r="AG93" s="84">
        <v>2.78</v>
      </c>
      <c r="AH93" s="84">
        <v>2.66</v>
      </c>
      <c r="AI93" s="84"/>
      <c r="AJ93" s="84">
        <v>4.76</v>
      </c>
      <c r="AK93" s="84">
        <v>3.84</v>
      </c>
      <c r="AL93" s="105">
        <v>3.58</v>
      </c>
      <c r="AM93" s="84">
        <v>8.89</v>
      </c>
      <c r="AN93" s="84">
        <v>3.92</v>
      </c>
      <c r="AO93" s="84">
        <v>3</v>
      </c>
      <c r="AP93" s="84">
        <v>2.27</v>
      </c>
      <c r="AQ93" s="84">
        <v>3.35</v>
      </c>
      <c r="AR93" s="84">
        <v>4.0199999999999996</v>
      </c>
      <c r="AS93" s="116">
        <f t="shared" si="7"/>
        <v>3.9900000000000007</v>
      </c>
      <c r="AT93" s="105">
        <v>3.99</v>
      </c>
      <c r="AU93" s="84">
        <v>3.52</v>
      </c>
      <c r="AV93" s="84">
        <v>3.38</v>
      </c>
      <c r="AW93" s="84"/>
      <c r="AX93" s="84">
        <v>6.57</v>
      </c>
      <c r="AY93" s="84">
        <v>3.81</v>
      </c>
      <c r="AZ93" s="105">
        <v>3.99</v>
      </c>
      <c r="BA93" s="84">
        <v>8.99</v>
      </c>
      <c r="BB93" s="84">
        <v>3.52</v>
      </c>
      <c r="BC93" s="84">
        <v>3.59</v>
      </c>
      <c r="BD93" s="84">
        <v>2.38</v>
      </c>
      <c r="BE93" s="84">
        <v>3.22</v>
      </c>
      <c r="BF93" s="117">
        <v>4.22</v>
      </c>
    </row>
    <row r="94" spans="1:58" x14ac:dyDescent="0.25">
      <c r="A94" s="416"/>
      <c r="B94" s="53" t="s">
        <v>63</v>
      </c>
      <c r="C94" s="84">
        <f t="shared" si="4"/>
        <v>86.240917741235734</v>
      </c>
      <c r="D94" s="165">
        <v>85.91</v>
      </c>
      <c r="E94" s="84">
        <v>88.71</v>
      </c>
      <c r="F94" s="84">
        <v>88.31</v>
      </c>
      <c r="G94" s="84"/>
      <c r="H94" s="84">
        <v>79.08</v>
      </c>
      <c r="I94" s="84">
        <v>80.66</v>
      </c>
      <c r="J94" s="105">
        <v>87.87</v>
      </c>
      <c r="K94" s="84">
        <v>88.19</v>
      </c>
      <c r="L94" s="84">
        <v>84.6</v>
      </c>
      <c r="M94" s="84">
        <v>87.38</v>
      </c>
      <c r="N94" s="84">
        <v>90.08</v>
      </c>
      <c r="O94" s="84">
        <v>90.1</v>
      </c>
      <c r="P94" s="117">
        <v>92.22</v>
      </c>
      <c r="Q94" s="116">
        <f t="shared" si="5"/>
        <v>0.39382059800664448</v>
      </c>
      <c r="R94" s="105">
        <v>0.38</v>
      </c>
      <c r="S94" s="84">
        <v>0.35</v>
      </c>
      <c r="T94" s="84">
        <v>0.33</v>
      </c>
      <c r="U94" s="84"/>
      <c r="V94" s="84">
        <v>0.82</v>
      </c>
      <c r="W94" s="84">
        <v>-0.06</v>
      </c>
      <c r="X94" s="105">
        <v>0.46</v>
      </c>
      <c r="Y94" s="84">
        <v>0.95</v>
      </c>
      <c r="Z94" s="84">
        <v>0.4</v>
      </c>
      <c r="AA94" s="84">
        <v>0.45</v>
      </c>
      <c r="AB94" s="84">
        <v>0.31</v>
      </c>
      <c r="AC94" s="84">
        <v>0.21</v>
      </c>
      <c r="AD94" s="117">
        <v>0.6</v>
      </c>
      <c r="AE94" s="84">
        <f t="shared" si="6"/>
        <v>3.6463787375415282</v>
      </c>
      <c r="AF94" s="105">
        <v>3.56</v>
      </c>
      <c r="AG94" s="84">
        <v>3.14</v>
      </c>
      <c r="AH94" s="84">
        <v>3</v>
      </c>
      <c r="AI94" s="84"/>
      <c r="AJ94" s="84">
        <v>5.62</v>
      </c>
      <c r="AK94" s="84">
        <v>3.77</v>
      </c>
      <c r="AL94" s="105">
        <v>4.0599999999999996</v>
      </c>
      <c r="AM94" s="84">
        <v>9.92</v>
      </c>
      <c r="AN94" s="84">
        <v>4.33</v>
      </c>
      <c r="AO94" s="84">
        <v>3.45</v>
      </c>
      <c r="AP94" s="84">
        <v>2.59</v>
      </c>
      <c r="AQ94" s="84">
        <v>3.57</v>
      </c>
      <c r="AR94" s="84">
        <v>4.6399999999999997</v>
      </c>
      <c r="AS94" s="116">
        <f t="shared" si="7"/>
        <v>4.1882724252491705</v>
      </c>
      <c r="AT94" s="105">
        <v>4.1900000000000004</v>
      </c>
      <c r="AU94" s="84">
        <v>3.68</v>
      </c>
      <c r="AV94" s="84">
        <v>3.5</v>
      </c>
      <c r="AW94" s="84"/>
      <c r="AX94" s="84">
        <v>7.16</v>
      </c>
      <c r="AY94" s="84">
        <v>3.78</v>
      </c>
      <c r="AZ94" s="105">
        <v>4.18</v>
      </c>
      <c r="BA94" s="84">
        <v>9.86</v>
      </c>
      <c r="BB94" s="84">
        <v>3.82</v>
      </c>
      <c r="BC94" s="84">
        <v>3.64</v>
      </c>
      <c r="BD94" s="84">
        <v>2.79</v>
      </c>
      <c r="BE94" s="84">
        <v>3.58</v>
      </c>
      <c r="BF94" s="117">
        <v>4.79</v>
      </c>
    </row>
    <row r="95" spans="1:58" x14ac:dyDescent="0.25">
      <c r="A95" s="416"/>
      <c r="B95" s="53" t="s">
        <v>64</v>
      </c>
      <c r="C95" s="84">
        <f t="shared" si="4"/>
        <v>86.69703518847534</v>
      </c>
      <c r="D95" s="165">
        <v>86.41</v>
      </c>
      <c r="E95" s="84">
        <v>89.01</v>
      </c>
      <c r="F95" s="84">
        <v>88.59</v>
      </c>
      <c r="G95" s="84"/>
      <c r="H95" s="84">
        <v>80.540000000000006</v>
      </c>
      <c r="I95" s="84">
        <v>80.91</v>
      </c>
      <c r="J95" s="105">
        <v>88.13</v>
      </c>
      <c r="K95" s="84">
        <v>89.38</v>
      </c>
      <c r="L95" s="84">
        <v>84.69</v>
      </c>
      <c r="M95" s="84">
        <v>87.48</v>
      </c>
      <c r="N95" s="84">
        <v>90.91</v>
      </c>
      <c r="O95" s="84">
        <v>90.48</v>
      </c>
      <c r="P95" s="117">
        <v>92.74</v>
      </c>
      <c r="Q95" s="116">
        <f t="shared" si="5"/>
        <v>0.53990033222591371</v>
      </c>
      <c r="R95" s="105">
        <v>0.59</v>
      </c>
      <c r="S95" s="84">
        <v>0.34</v>
      </c>
      <c r="T95" s="84">
        <v>0.32</v>
      </c>
      <c r="U95" s="84"/>
      <c r="V95" s="84">
        <v>1.85</v>
      </c>
      <c r="W95" s="84">
        <v>0.31</v>
      </c>
      <c r="X95" s="105">
        <v>0.3</v>
      </c>
      <c r="Y95" s="84">
        <v>1.35</v>
      </c>
      <c r="Z95" s="84">
        <v>0.1</v>
      </c>
      <c r="AA95" s="84">
        <v>0.11</v>
      </c>
      <c r="AB95" s="84">
        <v>0.92</v>
      </c>
      <c r="AC95" s="84">
        <v>0.42</v>
      </c>
      <c r="AD95" s="117">
        <v>0.56000000000000005</v>
      </c>
      <c r="AE95" s="84">
        <f t="shared" si="6"/>
        <v>4.1945514950166114</v>
      </c>
      <c r="AF95" s="105">
        <v>4.16</v>
      </c>
      <c r="AG95" s="84">
        <v>3.49</v>
      </c>
      <c r="AH95" s="84">
        <v>3.33</v>
      </c>
      <c r="AI95" s="84"/>
      <c r="AJ95" s="84">
        <v>7.57</v>
      </c>
      <c r="AK95" s="84">
        <v>4.0999999999999996</v>
      </c>
      <c r="AL95" s="105">
        <v>4.3600000000000003</v>
      </c>
      <c r="AM95" s="84">
        <v>11.41</v>
      </c>
      <c r="AN95" s="84">
        <v>4.4400000000000004</v>
      </c>
      <c r="AO95" s="84">
        <v>3.57</v>
      </c>
      <c r="AP95" s="84">
        <v>3.54</v>
      </c>
      <c r="AQ95" s="84">
        <v>4.01</v>
      </c>
      <c r="AR95" s="84">
        <v>5.22</v>
      </c>
      <c r="AS95" s="116">
        <f t="shared" si="7"/>
        <v>4.4892691029900336</v>
      </c>
      <c r="AT95" s="105">
        <v>4.51</v>
      </c>
      <c r="AU95" s="84">
        <v>3.79</v>
      </c>
      <c r="AV95" s="84">
        <v>3.6</v>
      </c>
      <c r="AW95" s="84"/>
      <c r="AX95" s="84">
        <v>8.32</v>
      </c>
      <c r="AY95" s="84">
        <v>4.16</v>
      </c>
      <c r="AZ95" s="105">
        <v>4.3899999999999997</v>
      </c>
      <c r="BA95" s="84">
        <v>11.49</v>
      </c>
      <c r="BB95" s="84">
        <v>4.0999999999999996</v>
      </c>
      <c r="BC95" s="84">
        <v>3.6</v>
      </c>
      <c r="BD95" s="84">
        <v>3.47</v>
      </c>
      <c r="BE95" s="84">
        <v>4.08</v>
      </c>
      <c r="BF95" s="117">
        <v>5.37</v>
      </c>
    </row>
    <row r="96" spans="1:58" x14ac:dyDescent="0.25">
      <c r="A96" s="416"/>
      <c r="B96" s="53" t="s">
        <v>65</v>
      </c>
      <c r="C96" s="84">
        <f t="shared" si="4"/>
        <v>87.291204183079444</v>
      </c>
      <c r="D96" s="165">
        <v>87.02</v>
      </c>
      <c r="E96" s="84">
        <v>89.2</v>
      </c>
      <c r="F96" s="84">
        <v>88.79</v>
      </c>
      <c r="G96" s="84"/>
      <c r="H96" s="84">
        <v>82.09</v>
      </c>
      <c r="I96" s="84">
        <v>82.71</v>
      </c>
      <c r="J96" s="105">
        <v>88.63</v>
      </c>
      <c r="K96" s="84">
        <v>90.38</v>
      </c>
      <c r="L96" s="84">
        <v>85.07</v>
      </c>
      <c r="M96" s="84">
        <v>87.9</v>
      </c>
      <c r="N96" s="84">
        <v>91.89</v>
      </c>
      <c r="O96" s="84">
        <v>90.93</v>
      </c>
      <c r="P96" s="117">
        <v>93.23</v>
      </c>
      <c r="Q96" s="116">
        <f t="shared" si="5"/>
        <v>0.68581395348837215</v>
      </c>
      <c r="R96" s="105">
        <v>0.71</v>
      </c>
      <c r="S96" s="84">
        <v>0.21</v>
      </c>
      <c r="T96" s="84">
        <v>0.22</v>
      </c>
      <c r="U96" s="84"/>
      <c r="V96" s="84">
        <v>1.93</v>
      </c>
      <c r="W96" s="84">
        <v>2.2200000000000002</v>
      </c>
      <c r="X96" s="105">
        <v>0.56999999999999995</v>
      </c>
      <c r="Y96" s="84">
        <v>1.1200000000000001</v>
      </c>
      <c r="Z96" s="84">
        <v>0.46</v>
      </c>
      <c r="AA96" s="84">
        <v>0.49</v>
      </c>
      <c r="AB96" s="84">
        <v>1.08</v>
      </c>
      <c r="AC96" s="84">
        <v>0.5</v>
      </c>
      <c r="AD96" s="117">
        <v>0.53</v>
      </c>
      <c r="AE96" s="84">
        <f t="shared" si="6"/>
        <v>4.9086378737541541</v>
      </c>
      <c r="AF96" s="105">
        <v>4.9000000000000004</v>
      </c>
      <c r="AG96" s="84">
        <v>3.71</v>
      </c>
      <c r="AH96" s="84">
        <v>3.56</v>
      </c>
      <c r="AI96" s="84"/>
      <c r="AJ96" s="84">
        <v>9.64</v>
      </c>
      <c r="AK96" s="84">
        <v>6.41</v>
      </c>
      <c r="AL96" s="105">
        <v>4.95</v>
      </c>
      <c r="AM96" s="84">
        <v>12.66</v>
      </c>
      <c r="AN96" s="84">
        <v>4.92</v>
      </c>
      <c r="AO96" s="84">
        <v>4.07</v>
      </c>
      <c r="AP96" s="84">
        <v>4.6500000000000004</v>
      </c>
      <c r="AQ96" s="84">
        <v>4.54</v>
      </c>
      <c r="AR96" s="84">
        <v>5.78</v>
      </c>
      <c r="AS96" s="116">
        <f t="shared" si="7"/>
        <v>4.9969102990033232</v>
      </c>
      <c r="AT96" s="105">
        <v>4.99</v>
      </c>
      <c r="AU96" s="84">
        <v>3.81</v>
      </c>
      <c r="AV96" s="84">
        <v>3.65</v>
      </c>
      <c r="AW96" s="84"/>
      <c r="AX96" s="84">
        <v>9.64</v>
      </c>
      <c r="AY96" s="84">
        <v>6.61</v>
      </c>
      <c r="AZ96" s="105">
        <v>5.03</v>
      </c>
      <c r="BA96" s="84">
        <v>12.9</v>
      </c>
      <c r="BB96" s="84">
        <v>4.71</v>
      </c>
      <c r="BC96" s="84">
        <v>4.1500000000000004</v>
      </c>
      <c r="BD96" s="84">
        <v>4.63</v>
      </c>
      <c r="BE96" s="84">
        <v>4.58</v>
      </c>
      <c r="BF96" s="117">
        <v>6</v>
      </c>
    </row>
    <row r="97" spans="1:58" x14ac:dyDescent="0.25">
      <c r="A97" s="419"/>
      <c r="B97" s="54" t="s">
        <v>66</v>
      </c>
      <c r="C97" s="88">
        <f t="shared" si="4"/>
        <v>87.686892979430198</v>
      </c>
      <c r="D97" s="166">
        <v>87.4</v>
      </c>
      <c r="E97" s="88">
        <v>89.35</v>
      </c>
      <c r="F97" s="88">
        <v>88.95</v>
      </c>
      <c r="G97" s="88"/>
      <c r="H97" s="88">
        <v>83.49</v>
      </c>
      <c r="I97" s="88">
        <v>82.76</v>
      </c>
      <c r="J97" s="108">
        <v>89.09</v>
      </c>
      <c r="K97" s="88">
        <v>90.94</v>
      </c>
      <c r="L97" s="88">
        <v>85.52</v>
      </c>
      <c r="M97" s="88">
        <v>88.34</v>
      </c>
      <c r="N97" s="88">
        <v>92.64</v>
      </c>
      <c r="O97" s="88">
        <v>91.31</v>
      </c>
      <c r="P97" s="119">
        <v>93.85</v>
      </c>
      <c r="Q97" s="118">
        <f t="shared" si="5"/>
        <v>0.45382059800664448</v>
      </c>
      <c r="R97" s="108">
        <v>0.44</v>
      </c>
      <c r="S97" s="88">
        <v>0.18</v>
      </c>
      <c r="T97" s="88">
        <v>0.18</v>
      </c>
      <c r="U97" s="88"/>
      <c r="V97" s="88">
        <v>1.7</v>
      </c>
      <c r="W97" s="88">
        <v>0.06</v>
      </c>
      <c r="X97" s="108">
        <v>0.52</v>
      </c>
      <c r="Y97" s="88">
        <v>0.62</v>
      </c>
      <c r="Z97" s="88">
        <v>0.52</v>
      </c>
      <c r="AA97" s="88">
        <v>0.5</v>
      </c>
      <c r="AB97" s="88">
        <v>0.81</v>
      </c>
      <c r="AC97" s="88">
        <v>0.41</v>
      </c>
      <c r="AD97" s="119">
        <v>0.67</v>
      </c>
      <c r="AE97" s="88">
        <f t="shared" si="6"/>
        <v>5.384186046511628</v>
      </c>
      <c r="AF97" s="108">
        <v>5.36</v>
      </c>
      <c r="AG97" s="88">
        <v>3.89</v>
      </c>
      <c r="AH97" s="88">
        <v>3.75</v>
      </c>
      <c r="AI97" s="88"/>
      <c r="AJ97" s="88">
        <v>11.5</v>
      </c>
      <c r="AK97" s="88">
        <v>6.47</v>
      </c>
      <c r="AL97" s="108">
        <v>5.5</v>
      </c>
      <c r="AM97" s="88">
        <v>13.36</v>
      </c>
      <c r="AN97" s="88">
        <v>5.46</v>
      </c>
      <c r="AO97" s="88">
        <v>4.59</v>
      </c>
      <c r="AP97" s="88">
        <v>5.5</v>
      </c>
      <c r="AQ97" s="88">
        <v>4.97</v>
      </c>
      <c r="AR97" s="88">
        <v>6.49</v>
      </c>
      <c r="AS97" s="118">
        <f t="shared" si="7"/>
        <v>5.384186046511628</v>
      </c>
      <c r="AT97" s="108">
        <v>5.36</v>
      </c>
      <c r="AU97" s="88">
        <v>3.89</v>
      </c>
      <c r="AV97" s="88">
        <v>3.75</v>
      </c>
      <c r="AW97" s="88"/>
      <c r="AX97" s="88">
        <v>11.5</v>
      </c>
      <c r="AY97" s="88">
        <v>6.47</v>
      </c>
      <c r="AZ97" s="108">
        <v>5.5</v>
      </c>
      <c r="BA97" s="88">
        <v>13.36</v>
      </c>
      <c r="BB97" s="88">
        <v>5.46</v>
      </c>
      <c r="BC97" s="88">
        <v>4.59</v>
      </c>
      <c r="BD97" s="88">
        <v>5.5</v>
      </c>
      <c r="BE97" s="88">
        <v>4.97</v>
      </c>
      <c r="BF97" s="119">
        <v>6.49</v>
      </c>
    </row>
    <row r="98" spans="1:58" x14ac:dyDescent="0.25">
      <c r="A98" s="418">
        <v>2016</v>
      </c>
      <c r="B98" s="236" t="s">
        <v>55</v>
      </c>
      <c r="C98" s="229">
        <f t="shared" si="4"/>
        <v>88.237572493712648</v>
      </c>
      <c r="D98" s="292">
        <v>87.92</v>
      </c>
      <c r="E98" s="229">
        <v>89.71</v>
      </c>
      <c r="F98" s="229">
        <v>89.32</v>
      </c>
      <c r="G98" s="229"/>
      <c r="H98" s="229">
        <v>84.82</v>
      </c>
      <c r="I98" s="229">
        <v>82.86</v>
      </c>
      <c r="J98" s="228">
        <v>89.81</v>
      </c>
      <c r="K98" s="229">
        <v>92.36</v>
      </c>
      <c r="L98" s="229">
        <v>86.11</v>
      </c>
      <c r="M98" s="229">
        <v>89.02</v>
      </c>
      <c r="N98" s="229">
        <v>93.42</v>
      </c>
      <c r="O98" s="229">
        <v>91.78</v>
      </c>
      <c r="P98" s="224">
        <v>94.45</v>
      </c>
      <c r="Q98" s="116">
        <f t="shared" si="5"/>
        <v>0.62800664451827237</v>
      </c>
      <c r="R98" s="105">
        <v>0.59</v>
      </c>
      <c r="S98" s="84">
        <v>0.4</v>
      </c>
      <c r="T98" s="84">
        <v>0.42</v>
      </c>
      <c r="U98" s="84"/>
      <c r="V98" s="84">
        <v>1.59</v>
      </c>
      <c r="W98" s="84">
        <v>0.12</v>
      </c>
      <c r="X98" s="105">
        <v>0.81</v>
      </c>
      <c r="Y98" s="84">
        <v>1.55</v>
      </c>
      <c r="Z98" s="84">
        <v>0.69</v>
      </c>
      <c r="AA98" s="84">
        <v>0.77</v>
      </c>
      <c r="AB98" s="84">
        <v>0.84</v>
      </c>
      <c r="AC98" s="84">
        <v>0.51</v>
      </c>
      <c r="AD98" s="117">
        <v>0.64</v>
      </c>
      <c r="AE98" s="229">
        <f t="shared" si="6"/>
        <v>0.62800664451827237</v>
      </c>
      <c r="AF98" s="228">
        <v>0.59</v>
      </c>
      <c r="AG98" s="229">
        <v>0.4</v>
      </c>
      <c r="AH98" s="229">
        <v>0.42</v>
      </c>
      <c r="AI98" s="229"/>
      <c r="AJ98" s="229">
        <v>1.59</v>
      </c>
      <c r="AK98" s="229">
        <v>0.12</v>
      </c>
      <c r="AL98" s="228">
        <v>0.81</v>
      </c>
      <c r="AM98" s="229">
        <v>1.55</v>
      </c>
      <c r="AN98" s="229">
        <v>0.69</v>
      </c>
      <c r="AO98" s="229">
        <v>0.77</v>
      </c>
      <c r="AP98" s="229">
        <v>0.84</v>
      </c>
      <c r="AQ98" s="229">
        <v>0.51</v>
      </c>
      <c r="AR98" s="229">
        <v>0.64</v>
      </c>
      <c r="AS98" s="220">
        <f t="shared" si="7"/>
        <v>6.0479069767441862</v>
      </c>
      <c r="AT98" s="228">
        <v>6.06</v>
      </c>
      <c r="AU98" s="229">
        <v>4.01</v>
      </c>
      <c r="AV98" s="229">
        <v>3.93</v>
      </c>
      <c r="AW98" s="229"/>
      <c r="AX98" s="229">
        <v>15.04</v>
      </c>
      <c r="AY98" s="229">
        <v>6.56</v>
      </c>
      <c r="AZ98" s="228">
        <v>5.99</v>
      </c>
      <c r="BA98" s="229">
        <v>14.64</v>
      </c>
      <c r="BB98" s="229">
        <v>5.89</v>
      </c>
      <c r="BC98" s="229">
        <v>5.03</v>
      </c>
      <c r="BD98" s="229">
        <v>6.49</v>
      </c>
      <c r="BE98" s="229">
        <v>5.14</v>
      </c>
      <c r="BF98" s="224">
        <v>6.69</v>
      </c>
    </row>
    <row r="99" spans="1:58" x14ac:dyDescent="0.25">
      <c r="A99" s="416"/>
      <c r="B99" s="53" t="s">
        <v>56</v>
      </c>
      <c r="C99" s="84">
        <f t="shared" si="4"/>
        <v>88.931493354433584</v>
      </c>
      <c r="D99" s="165">
        <v>88.62</v>
      </c>
      <c r="E99" s="84">
        <v>90.03</v>
      </c>
      <c r="F99" s="84">
        <v>89.6</v>
      </c>
      <c r="G99" s="84"/>
      <c r="H99" s="84">
        <v>87.31</v>
      </c>
      <c r="I99" s="84">
        <v>83.04</v>
      </c>
      <c r="J99" s="105">
        <v>90.48</v>
      </c>
      <c r="K99" s="84">
        <v>93.78</v>
      </c>
      <c r="L99" s="84">
        <v>86.89</v>
      </c>
      <c r="M99" s="84">
        <v>89.64</v>
      </c>
      <c r="N99" s="84">
        <v>93.59</v>
      </c>
      <c r="O99" s="84">
        <v>92.25</v>
      </c>
      <c r="P99" s="117">
        <v>95.16</v>
      </c>
      <c r="Q99" s="116">
        <f t="shared" si="5"/>
        <v>0.78136212624584733</v>
      </c>
      <c r="R99" s="105">
        <v>0.79</v>
      </c>
      <c r="S99" s="84">
        <v>0.35</v>
      </c>
      <c r="T99" s="84">
        <v>0.31</v>
      </c>
      <c r="U99" s="84"/>
      <c r="V99" s="84">
        <v>2.93</v>
      </c>
      <c r="W99" s="84">
        <v>0.22</v>
      </c>
      <c r="X99" s="105">
        <v>0.74</v>
      </c>
      <c r="Y99" s="84">
        <v>1.54</v>
      </c>
      <c r="Z99" s="84">
        <v>0.91</v>
      </c>
      <c r="AA99" s="84">
        <v>0.69</v>
      </c>
      <c r="AB99" s="84">
        <v>0.19</v>
      </c>
      <c r="AC99" s="84">
        <v>0.51</v>
      </c>
      <c r="AD99" s="117">
        <v>0.75</v>
      </c>
      <c r="AE99" s="84">
        <f t="shared" si="6"/>
        <v>1.4193687707641194</v>
      </c>
      <c r="AF99" s="105">
        <v>1.39</v>
      </c>
      <c r="AG99" s="84">
        <v>0.76</v>
      </c>
      <c r="AH99" s="84">
        <v>0.73</v>
      </c>
      <c r="AI99" s="84"/>
      <c r="AJ99" s="84">
        <v>4.57</v>
      </c>
      <c r="AK99" s="84">
        <v>0.34</v>
      </c>
      <c r="AL99" s="105">
        <v>1.56</v>
      </c>
      <c r="AM99" s="84">
        <v>3.12</v>
      </c>
      <c r="AN99" s="84">
        <v>1.61</v>
      </c>
      <c r="AO99" s="84">
        <v>1.47</v>
      </c>
      <c r="AP99" s="84">
        <v>1.03</v>
      </c>
      <c r="AQ99" s="84">
        <v>1.03</v>
      </c>
      <c r="AR99" s="84">
        <v>1.39</v>
      </c>
      <c r="AS99" s="116">
        <f t="shared" si="7"/>
        <v>6.3086378737541526</v>
      </c>
      <c r="AT99" s="105">
        <v>6.3</v>
      </c>
      <c r="AU99" s="84">
        <v>3.97</v>
      </c>
      <c r="AV99" s="84">
        <v>3.88</v>
      </c>
      <c r="AW99" s="84"/>
      <c r="AX99" s="84">
        <v>16.91</v>
      </c>
      <c r="AY99" s="84">
        <v>6.06</v>
      </c>
      <c r="AZ99" s="105">
        <v>6.35</v>
      </c>
      <c r="BA99" s="84">
        <v>15.23</v>
      </c>
      <c r="BB99" s="84">
        <v>6.6</v>
      </c>
      <c r="BC99" s="84">
        <v>5.38</v>
      </c>
      <c r="BD99" s="84">
        <v>6.46</v>
      </c>
      <c r="BE99" s="84">
        <v>5.33</v>
      </c>
      <c r="BF99" s="117">
        <v>7.15</v>
      </c>
    </row>
    <row r="100" spans="1:58" x14ac:dyDescent="0.25">
      <c r="A100" s="416"/>
      <c r="B100" s="53" t="s">
        <v>57</v>
      </c>
      <c r="C100" s="84">
        <f t="shared" si="4"/>
        <v>89.671326023571652</v>
      </c>
      <c r="D100" s="165">
        <v>89.39</v>
      </c>
      <c r="E100" s="84">
        <v>90.33</v>
      </c>
      <c r="F100" s="84">
        <v>89.92</v>
      </c>
      <c r="G100" s="84"/>
      <c r="H100" s="84">
        <v>89.43</v>
      </c>
      <c r="I100" s="84">
        <v>84.55</v>
      </c>
      <c r="J100" s="105">
        <v>91.08</v>
      </c>
      <c r="K100" s="84">
        <v>95.45</v>
      </c>
      <c r="L100" s="84">
        <v>87.86</v>
      </c>
      <c r="M100" s="84">
        <v>90.11</v>
      </c>
      <c r="N100" s="84">
        <v>93.99</v>
      </c>
      <c r="O100" s="84">
        <v>92.84</v>
      </c>
      <c r="P100" s="117">
        <v>95.41</v>
      </c>
      <c r="Q100" s="116">
        <f t="shared" si="5"/>
        <v>0.83372093023255833</v>
      </c>
      <c r="R100" s="105">
        <v>0.87</v>
      </c>
      <c r="S100" s="84">
        <v>0.33</v>
      </c>
      <c r="T100" s="84">
        <v>0.35</v>
      </c>
      <c r="U100" s="84"/>
      <c r="V100" s="84">
        <v>2.4300000000000002</v>
      </c>
      <c r="W100" s="84">
        <v>1.81</v>
      </c>
      <c r="X100" s="105">
        <v>0.66</v>
      </c>
      <c r="Y100" s="84">
        <v>1.78</v>
      </c>
      <c r="Z100" s="84">
        <v>1.1200000000000001</v>
      </c>
      <c r="AA100" s="84">
        <v>0.52</v>
      </c>
      <c r="AB100" s="84">
        <v>0.42</v>
      </c>
      <c r="AC100" s="84">
        <v>0.65</v>
      </c>
      <c r="AD100" s="117">
        <v>0.26</v>
      </c>
      <c r="AE100" s="84">
        <f t="shared" si="6"/>
        <v>2.2630897009966779</v>
      </c>
      <c r="AF100" s="105">
        <v>2.27</v>
      </c>
      <c r="AG100" s="84">
        <v>1.0900000000000001</v>
      </c>
      <c r="AH100" s="84">
        <v>1.08</v>
      </c>
      <c r="AI100" s="84"/>
      <c r="AJ100" s="84">
        <v>7.12</v>
      </c>
      <c r="AK100" s="84">
        <v>2.16</v>
      </c>
      <c r="AL100" s="105">
        <v>2.23</v>
      </c>
      <c r="AM100" s="84">
        <v>4.95</v>
      </c>
      <c r="AN100" s="84">
        <v>2.74</v>
      </c>
      <c r="AO100" s="84">
        <v>2</v>
      </c>
      <c r="AP100" s="84">
        <v>1.46</v>
      </c>
      <c r="AQ100" s="84">
        <v>1.68</v>
      </c>
      <c r="AR100" s="84">
        <v>1.65</v>
      </c>
      <c r="AS100" s="116">
        <f t="shared" si="7"/>
        <v>6.5861794019933555</v>
      </c>
      <c r="AT100" s="105">
        <v>6.6</v>
      </c>
      <c r="AU100" s="84">
        <v>3.94</v>
      </c>
      <c r="AV100" s="84">
        <v>3.87</v>
      </c>
      <c r="AW100" s="84"/>
      <c r="AX100" s="84">
        <v>18.02</v>
      </c>
      <c r="AY100" s="84">
        <v>7.09</v>
      </c>
      <c r="AZ100" s="105">
        <v>6.52</v>
      </c>
      <c r="BA100" s="84">
        <v>15.34</v>
      </c>
      <c r="BB100" s="84">
        <v>7.02</v>
      </c>
      <c r="BC100" s="84">
        <v>5.6</v>
      </c>
      <c r="BD100" s="84">
        <v>6.99</v>
      </c>
      <c r="BE100" s="84">
        <v>5.13</v>
      </c>
      <c r="BF100" s="117">
        <v>6.77</v>
      </c>
    </row>
    <row r="101" spans="1:58" x14ac:dyDescent="0.25">
      <c r="A101" s="416"/>
      <c r="B101" s="53" t="s">
        <v>58</v>
      </c>
      <c r="C101" s="84">
        <f t="shared" si="4"/>
        <v>89.560158852937263</v>
      </c>
      <c r="D101" s="165">
        <v>89.08</v>
      </c>
      <c r="E101" s="84">
        <v>90.83</v>
      </c>
      <c r="F101" s="84">
        <v>90.5</v>
      </c>
      <c r="G101" s="84"/>
      <c r="H101" s="84">
        <v>85.15</v>
      </c>
      <c r="I101" s="84">
        <v>85.5</v>
      </c>
      <c r="J101" s="105">
        <v>91.95</v>
      </c>
      <c r="K101" s="84">
        <v>96.45</v>
      </c>
      <c r="L101" s="84">
        <v>89</v>
      </c>
      <c r="M101" s="84">
        <v>91</v>
      </c>
      <c r="N101" s="84">
        <v>94.7</v>
      </c>
      <c r="O101" s="84">
        <v>93.59</v>
      </c>
      <c r="P101" s="117">
        <v>95.8</v>
      </c>
      <c r="Q101" s="116">
        <f t="shared" si="5"/>
        <v>-0.12368770764119663</v>
      </c>
      <c r="R101" s="105">
        <v>-0.35</v>
      </c>
      <c r="S101" s="84">
        <v>0.55000000000000004</v>
      </c>
      <c r="T101" s="84">
        <v>0.65</v>
      </c>
      <c r="U101" s="84"/>
      <c r="V101" s="84">
        <v>-4.79</v>
      </c>
      <c r="W101" s="84">
        <v>1.1299999999999999</v>
      </c>
      <c r="X101" s="105">
        <v>0.96</v>
      </c>
      <c r="Y101" s="84">
        <v>1.05</v>
      </c>
      <c r="Z101" s="84">
        <v>1.3</v>
      </c>
      <c r="AA101" s="84">
        <v>0.99</v>
      </c>
      <c r="AB101" s="84">
        <v>0.75</v>
      </c>
      <c r="AC101" s="84">
        <v>0.81</v>
      </c>
      <c r="AD101" s="117">
        <v>0.41</v>
      </c>
      <c r="AE101" s="84">
        <f t="shared" si="6"/>
        <v>2.1363122923588036</v>
      </c>
      <c r="AF101" s="105">
        <v>1.91</v>
      </c>
      <c r="AG101" s="84">
        <v>1.65</v>
      </c>
      <c r="AH101" s="84">
        <v>1.74</v>
      </c>
      <c r="AI101" s="84"/>
      <c r="AJ101" s="84">
        <v>1.99</v>
      </c>
      <c r="AK101" s="84">
        <v>3.32</v>
      </c>
      <c r="AL101" s="105">
        <v>3.22</v>
      </c>
      <c r="AM101" s="84">
        <v>6.06</v>
      </c>
      <c r="AN101" s="84">
        <v>4.08</v>
      </c>
      <c r="AO101" s="84">
        <v>3.01</v>
      </c>
      <c r="AP101" s="84">
        <v>2.2200000000000002</v>
      </c>
      <c r="AQ101" s="84">
        <v>2.5</v>
      </c>
      <c r="AR101" s="84">
        <v>2.0699999999999998</v>
      </c>
      <c r="AS101" s="116">
        <f t="shared" si="7"/>
        <v>5.9110299003322258</v>
      </c>
      <c r="AT101" s="105">
        <v>5.74</v>
      </c>
      <c r="AU101" s="84">
        <v>4.1399999999999997</v>
      </c>
      <c r="AV101" s="84">
        <v>4.1500000000000004</v>
      </c>
      <c r="AW101" s="84"/>
      <c r="AX101" s="84">
        <v>12.15</v>
      </c>
      <c r="AY101" s="84">
        <v>6.58</v>
      </c>
      <c r="AZ101" s="105">
        <v>6.73</v>
      </c>
      <c r="BA101" s="84">
        <v>14.42</v>
      </c>
      <c r="BB101" s="84">
        <v>7.36</v>
      </c>
      <c r="BC101" s="84">
        <v>5.91</v>
      </c>
      <c r="BD101" s="84">
        <v>7.11</v>
      </c>
      <c r="BE101" s="84">
        <v>5.54</v>
      </c>
      <c r="BF101" s="117">
        <v>6.59</v>
      </c>
    </row>
    <row r="102" spans="1:58" x14ac:dyDescent="0.25">
      <c r="A102" s="416"/>
      <c r="B102" s="53" t="s">
        <v>59</v>
      </c>
      <c r="C102" s="84">
        <f t="shared" si="4"/>
        <v>90.241407355370498</v>
      </c>
      <c r="D102" s="165">
        <v>89.75</v>
      </c>
      <c r="E102" s="84">
        <v>91.2</v>
      </c>
      <c r="F102" s="84">
        <v>90.9</v>
      </c>
      <c r="G102" s="84"/>
      <c r="H102" s="84">
        <v>87.02</v>
      </c>
      <c r="I102" s="84">
        <v>85.92</v>
      </c>
      <c r="J102" s="105">
        <v>92.68</v>
      </c>
      <c r="K102" s="84">
        <v>96.78</v>
      </c>
      <c r="L102" s="84">
        <v>89.12</v>
      </c>
      <c r="M102" s="84">
        <v>91.82</v>
      </c>
      <c r="N102" s="84">
        <v>95.72</v>
      </c>
      <c r="O102" s="84">
        <v>94.24</v>
      </c>
      <c r="P102" s="117">
        <v>96.12</v>
      </c>
      <c r="Q102" s="116">
        <f t="shared" si="5"/>
        <v>0.7569102990033223</v>
      </c>
      <c r="R102" s="105">
        <v>0.75</v>
      </c>
      <c r="S102" s="84">
        <v>0.41</v>
      </c>
      <c r="T102" s="84">
        <v>0.45</v>
      </c>
      <c r="U102" s="84"/>
      <c r="V102" s="84">
        <v>2.2000000000000002</v>
      </c>
      <c r="W102" s="84">
        <v>0.49</v>
      </c>
      <c r="X102" s="105">
        <v>0.79</v>
      </c>
      <c r="Y102" s="84">
        <v>0.33</v>
      </c>
      <c r="Z102" s="84">
        <v>0.13</v>
      </c>
      <c r="AA102" s="84">
        <v>0.9</v>
      </c>
      <c r="AB102" s="84">
        <v>1.08</v>
      </c>
      <c r="AC102" s="84">
        <v>0.69</v>
      </c>
      <c r="AD102" s="117">
        <v>0.34</v>
      </c>
      <c r="AE102" s="84">
        <f t="shared" si="6"/>
        <v>2.9132225913621257</v>
      </c>
      <c r="AF102" s="105">
        <v>2.68</v>
      </c>
      <c r="AG102" s="84">
        <v>2.0699999999999998</v>
      </c>
      <c r="AH102" s="84">
        <v>2.19</v>
      </c>
      <c r="AI102" s="84"/>
      <c r="AJ102" s="84">
        <v>4.24</v>
      </c>
      <c r="AK102" s="84">
        <v>3.82</v>
      </c>
      <c r="AL102" s="105">
        <v>4.03</v>
      </c>
      <c r="AM102" s="84">
        <v>6.41</v>
      </c>
      <c r="AN102" s="84">
        <v>4.21</v>
      </c>
      <c r="AO102" s="84">
        <v>3.94</v>
      </c>
      <c r="AP102" s="84">
        <v>3.33</v>
      </c>
      <c r="AQ102" s="84">
        <v>3.21</v>
      </c>
      <c r="AR102" s="84">
        <v>2.42</v>
      </c>
      <c r="AS102" s="116">
        <f t="shared" si="7"/>
        <v>5.9973089700996676</v>
      </c>
      <c r="AT102" s="105">
        <v>5.79</v>
      </c>
      <c r="AU102" s="84">
        <v>4.1399999999999997</v>
      </c>
      <c r="AV102" s="84">
        <v>4.2</v>
      </c>
      <c r="AW102" s="84"/>
      <c r="AX102" s="84">
        <v>12.07</v>
      </c>
      <c r="AY102" s="84">
        <v>6.84</v>
      </c>
      <c r="AZ102" s="105">
        <v>6.99</v>
      </c>
      <c r="BA102" s="84">
        <v>14.21</v>
      </c>
      <c r="BB102" s="84">
        <v>6.97</v>
      </c>
      <c r="BC102" s="84">
        <v>6.28</v>
      </c>
      <c r="BD102" s="84">
        <v>7.28</v>
      </c>
      <c r="BE102" s="84">
        <v>5.86</v>
      </c>
      <c r="BF102" s="117">
        <v>6.43</v>
      </c>
    </row>
    <row r="103" spans="1:58" x14ac:dyDescent="0.25">
      <c r="A103" s="416"/>
      <c r="B103" s="53" t="s">
        <v>60</v>
      </c>
      <c r="C103" s="84">
        <f t="shared" si="4"/>
        <v>90.601244067025618</v>
      </c>
      <c r="D103" s="165">
        <v>90.09</v>
      </c>
      <c r="E103" s="84">
        <v>91.54</v>
      </c>
      <c r="F103" s="84">
        <v>91.21</v>
      </c>
      <c r="G103" s="84"/>
      <c r="H103" s="84">
        <v>87.27</v>
      </c>
      <c r="I103" s="84">
        <v>86.62</v>
      </c>
      <c r="J103" s="105">
        <v>93.09</v>
      </c>
      <c r="K103" s="84">
        <v>96.96</v>
      </c>
      <c r="L103" s="84">
        <v>89.43</v>
      </c>
      <c r="M103" s="84">
        <v>92.3</v>
      </c>
      <c r="N103" s="84">
        <v>96.22</v>
      </c>
      <c r="O103" s="84">
        <v>94.41</v>
      </c>
      <c r="P103" s="117">
        <v>96.45</v>
      </c>
      <c r="Q103" s="116">
        <f t="shared" si="5"/>
        <v>0.39863787375415283</v>
      </c>
      <c r="R103" s="105">
        <v>0.39</v>
      </c>
      <c r="S103" s="84">
        <v>0.37</v>
      </c>
      <c r="T103" s="84">
        <v>0.34</v>
      </c>
      <c r="U103" s="84"/>
      <c r="V103" s="84">
        <v>0.28999999999999998</v>
      </c>
      <c r="W103" s="84">
        <v>0.82</v>
      </c>
      <c r="X103" s="105">
        <v>0.44</v>
      </c>
      <c r="Y103" s="84">
        <v>0.19</v>
      </c>
      <c r="Z103" s="84">
        <v>0.35</v>
      </c>
      <c r="AA103" s="84">
        <v>0.52</v>
      </c>
      <c r="AB103" s="84">
        <v>0.52</v>
      </c>
      <c r="AC103" s="84">
        <v>0.18</v>
      </c>
      <c r="AD103" s="117">
        <v>0.34</v>
      </c>
      <c r="AE103" s="84">
        <f t="shared" si="6"/>
        <v>3.3235880398671092</v>
      </c>
      <c r="AF103" s="105">
        <v>3.08</v>
      </c>
      <c r="AG103" s="84">
        <v>2.4500000000000002</v>
      </c>
      <c r="AH103" s="84">
        <v>2.54</v>
      </c>
      <c r="AI103" s="84"/>
      <c r="AJ103" s="84">
        <v>4.54</v>
      </c>
      <c r="AK103" s="84">
        <v>4.67</v>
      </c>
      <c r="AL103" s="105">
        <v>4.49</v>
      </c>
      <c r="AM103" s="84">
        <v>6.61</v>
      </c>
      <c r="AN103" s="84">
        <v>4.57</v>
      </c>
      <c r="AO103" s="84">
        <v>4.4800000000000004</v>
      </c>
      <c r="AP103" s="84">
        <v>3.87</v>
      </c>
      <c r="AQ103" s="84">
        <v>3.4</v>
      </c>
      <c r="AR103" s="84">
        <v>2.77</v>
      </c>
      <c r="AS103" s="116">
        <f t="shared" si="7"/>
        <v>6.4822923588039867</v>
      </c>
      <c r="AT103" s="105">
        <v>6.37</v>
      </c>
      <c r="AU103" s="84">
        <v>4.16</v>
      </c>
      <c r="AV103" s="84">
        <v>4.18</v>
      </c>
      <c r="AW103" s="84"/>
      <c r="AX103" s="84">
        <v>15.19</v>
      </c>
      <c r="AY103" s="84">
        <v>7.76</v>
      </c>
      <c r="AZ103" s="105">
        <v>7.02</v>
      </c>
      <c r="BA103" s="84">
        <v>13.19</v>
      </c>
      <c r="BB103" s="84">
        <v>6.76</v>
      </c>
      <c r="BC103" s="84">
        <v>6.48</v>
      </c>
      <c r="BD103" s="84">
        <v>7.18</v>
      </c>
      <c r="BE103" s="84">
        <v>5.71</v>
      </c>
      <c r="BF103" s="117">
        <v>6.34</v>
      </c>
    </row>
    <row r="104" spans="1:58" x14ac:dyDescent="0.25">
      <c r="A104" s="416"/>
      <c r="B104" s="53" t="s">
        <v>61</v>
      </c>
      <c r="C104" s="84">
        <f t="shared" si="4"/>
        <v>91.000059204862296</v>
      </c>
      <c r="D104" s="165">
        <v>90.5</v>
      </c>
      <c r="E104" s="84">
        <v>91.8</v>
      </c>
      <c r="F104" s="84">
        <v>91.47</v>
      </c>
      <c r="G104" s="84"/>
      <c r="H104" s="84">
        <v>87.73</v>
      </c>
      <c r="I104" s="84">
        <v>87.97</v>
      </c>
      <c r="J104" s="105">
        <v>93.47</v>
      </c>
      <c r="K104" s="84">
        <v>96.92</v>
      </c>
      <c r="L104" s="84">
        <v>89.6</v>
      </c>
      <c r="M104" s="84">
        <v>92.76</v>
      </c>
      <c r="N104" s="84">
        <v>96.71</v>
      </c>
      <c r="O104" s="84">
        <v>94.65</v>
      </c>
      <c r="P104" s="117">
        <v>96.79</v>
      </c>
      <c r="Q104" s="116">
        <f t="shared" si="5"/>
        <v>0.44308970099667783</v>
      </c>
      <c r="R104" s="105">
        <v>0.45</v>
      </c>
      <c r="S104" s="84">
        <v>0.28999999999999998</v>
      </c>
      <c r="T104" s="84">
        <v>0.28999999999999998</v>
      </c>
      <c r="U104" s="84"/>
      <c r="V104" s="84">
        <v>0.52</v>
      </c>
      <c r="W104" s="84">
        <v>1.55</v>
      </c>
      <c r="X104" s="105">
        <v>0.41</v>
      </c>
      <c r="Y104" s="84">
        <v>-0.04</v>
      </c>
      <c r="Z104" s="84">
        <v>0.19</v>
      </c>
      <c r="AA104" s="84">
        <v>0.5</v>
      </c>
      <c r="AB104" s="84">
        <v>0.51</v>
      </c>
      <c r="AC104" s="84">
        <v>0.25</v>
      </c>
      <c r="AD104" s="117">
        <v>0.35</v>
      </c>
      <c r="AE104" s="84">
        <f t="shared" si="6"/>
        <v>3.7784053156146173</v>
      </c>
      <c r="AF104" s="105">
        <v>3.54</v>
      </c>
      <c r="AG104" s="84">
        <v>2.74</v>
      </c>
      <c r="AH104" s="84">
        <v>2.83</v>
      </c>
      <c r="AI104" s="84"/>
      <c r="AJ104" s="84">
        <v>5.08</v>
      </c>
      <c r="AK104" s="84">
        <v>6.29</v>
      </c>
      <c r="AL104" s="105">
        <v>4.92</v>
      </c>
      <c r="AM104" s="84">
        <v>6.57</v>
      </c>
      <c r="AN104" s="84">
        <v>4.7699999999999996</v>
      </c>
      <c r="AO104" s="84">
        <v>5.01</v>
      </c>
      <c r="AP104" s="84">
        <v>4.4000000000000004</v>
      </c>
      <c r="AQ104" s="84">
        <v>3.66</v>
      </c>
      <c r="AR104" s="84">
        <v>3.13</v>
      </c>
      <c r="AS104" s="116">
        <f t="shared" si="7"/>
        <v>6.3485714285714288</v>
      </c>
      <c r="AT104" s="105">
        <v>6.2</v>
      </c>
      <c r="AU104" s="84">
        <v>4.09</v>
      </c>
      <c r="AV104" s="84">
        <v>4.13</v>
      </c>
      <c r="AW104" s="84"/>
      <c r="AX104" s="84">
        <v>13.38</v>
      </c>
      <c r="AY104" s="84">
        <v>9.32</v>
      </c>
      <c r="AZ104" s="105">
        <v>7.06</v>
      </c>
      <c r="BA104" s="84">
        <v>11.78</v>
      </c>
      <c r="BB104" s="84">
        <v>6.54</v>
      </c>
      <c r="BC104" s="84">
        <v>6.76</v>
      </c>
      <c r="BD104" s="84">
        <v>7.44</v>
      </c>
      <c r="BE104" s="84">
        <v>5.41</v>
      </c>
      <c r="BF104" s="117">
        <v>6.36</v>
      </c>
    </row>
    <row r="105" spans="1:58" x14ac:dyDescent="0.25">
      <c r="A105" s="416"/>
      <c r="B105" s="53" t="s">
        <v>62</v>
      </c>
      <c r="C105" s="84">
        <f t="shared" si="4"/>
        <v>91.139804728324862</v>
      </c>
      <c r="D105" s="165">
        <v>90.62</v>
      </c>
      <c r="E105" s="84">
        <v>92.02</v>
      </c>
      <c r="F105" s="84">
        <v>91.72</v>
      </c>
      <c r="G105" s="84"/>
      <c r="H105" s="84">
        <v>88.98</v>
      </c>
      <c r="I105" s="84">
        <v>85.17</v>
      </c>
      <c r="J105" s="105">
        <v>93.74</v>
      </c>
      <c r="K105" s="84">
        <v>96.95</v>
      </c>
      <c r="L105" s="84">
        <v>89.95</v>
      </c>
      <c r="M105" s="84">
        <v>93.09</v>
      </c>
      <c r="N105" s="84">
        <v>96.64</v>
      </c>
      <c r="O105" s="84">
        <v>94.8</v>
      </c>
      <c r="P105" s="117">
        <v>96.97</v>
      </c>
      <c r="Q105" s="116">
        <f t="shared" si="5"/>
        <v>0.14764119601328898</v>
      </c>
      <c r="R105" s="105">
        <v>0.12</v>
      </c>
      <c r="S105" s="84">
        <v>0.23</v>
      </c>
      <c r="T105" s="84">
        <v>0.27</v>
      </c>
      <c r="U105" s="84"/>
      <c r="V105" s="84">
        <v>1.42</v>
      </c>
      <c r="W105" s="84">
        <v>-3.18</v>
      </c>
      <c r="X105" s="105">
        <v>0.28000000000000003</v>
      </c>
      <c r="Y105" s="84">
        <v>0.03</v>
      </c>
      <c r="Z105" s="84">
        <v>0.39</v>
      </c>
      <c r="AA105" s="84">
        <v>0.35</v>
      </c>
      <c r="AB105" s="84">
        <v>-0.08</v>
      </c>
      <c r="AC105" s="84">
        <v>0.15</v>
      </c>
      <c r="AD105" s="117">
        <v>0.18</v>
      </c>
      <c r="AE105" s="84">
        <f t="shared" si="6"/>
        <v>3.9377740863787372</v>
      </c>
      <c r="AF105" s="105">
        <v>3.67</v>
      </c>
      <c r="AG105" s="84">
        <v>2.98</v>
      </c>
      <c r="AH105" s="84">
        <v>3.11</v>
      </c>
      <c r="AI105" s="84"/>
      <c r="AJ105" s="84">
        <v>6.57</v>
      </c>
      <c r="AK105" s="84">
        <v>2.91</v>
      </c>
      <c r="AL105" s="105">
        <v>5.22</v>
      </c>
      <c r="AM105" s="84">
        <v>6.6</v>
      </c>
      <c r="AN105" s="84">
        <v>5.18</v>
      </c>
      <c r="AO105" s="84">
        <v>5.38</v>
      </c>
      <c r="AP105" s="84">
        <v>4.32</v>
      </c>
      <c r="AQ105" s="84">
        <v>3.82</v>
      </c>
      <c r="AR105" s="84">
        <v>3.32</v>
      </c>
      <c r="AS105" s="116">
        <f t="shared" si="7"/>
        <v>6.1028571428571423</v>
      </c>
      <c r="AT105" s="105">
        <v>5.88</v>
      </c>
      <c r="AU105" s="84">
        <v>4.09</v>
      </c>
      <c r="AV105" s="84">
        <v>4.2</v>
      </c>
      <c r="AW105" s="84"/>
      <c r="AX105" s="84">
        <v>13.44</v>
      </c>
      <c r="AY105" s="84">
        <v>5.52</v>
      </c>
      <c r="AZ105" s="105">
        <v>7.17</v>
      </c>
      <c r="BA105" s="84">
        <v>10.99</v>
      </c>
      <c r="BB105" s="84">
        <v>6.75</v>
      </c>
      <c r="BC105" s="84">
        <v>7.01</v>
      </c>
      <c r="BD105" s="84">
        <v>7.61</v>
      </c>
      <c r="BE105" s="84">
        <v>5.44</v>
      </c>
      <c r="BF105" s="117">
        <v>5.77</v>
      </c>
    </row>
    <row r="106" spans="1:58" x14ac:dyDescent="0.25">
      <c r="A106" s="416"/>
      <c r="B106" s="53" t="s">
        <v>63</v>
      </c>
      <c r="C106" s="84">
        <f t="shared" si="4"/>
        <v>91.443038239628137</v>
      </c>
      <c r="D106" s="165">
        <v>90.93</v>
      </c>
      <c r="E106" s="84">
        <v>92.25</v>
      </c>
      <c r="F106" s="84">
        <v>92.04</v>
      </c>
      <c r="G106" s="84"/>
      <c r="H106" s="84">
        <v>89.06</v>
      </c>
      <c r="I106" s="84">
        <v>86.15</v>
      </c>
      <c r="J106" s="105">
        <v>93.95</v>
      </c>
      <c r="K106" s="84">
        <v>96.91</v>
      </c>
      <c r="L106" s="84">
        <v>90.35</v>
      </c>
      <c r="M106" s="84">
        <v>93.35</v>
      </c>
      <c r="N106" s="84">
        <v>96.78</v>
      </c>
      <c r="O106" s="84">
        <v>94.89</v>
      </c>
      <c r="P106" s="117">
        <v>96.87</v>
      </c>
      <c r="Q106" s="116">
        <f t="shared" si="5"/>
        <v>0.32754152823920268</v>
      </c>
      <c r="R106" s="105">
        <v>0.35</v>
      </c>
      <c r="S106" s="84">
        <v>0.26</v>
      </c>
      <c r="T106" s="84">
        <v>0.34</v>
      </c>
      <c r="U106" s="84"/>
      <c r="V106" s="84">
        <v>0.09</v>
      </c>
      <c r="W106" s="84">
        <v>1.1399999999999999</v>
      </c>
      <c r="X106" s="105">
        <v>0.22</v>
      </c>
      <c r="Y106" s="84">
        <v>-0.04</v>
      </c>
      <c r="Z106" s="84">
        <v>0.45</v>
      </c>
      <c r="AA106" s="84">
        <v>0.28000000000000003</v>
      </c>
      <c r="AB106" s="84">
        <v>0.15</v>
      </c>
      <c r="AC106" s="84">
        <v>0.1</v>
      </c>
      <c r="AD106" s="117">
        <v>-0.1</v>
      </c>
      <c r="AE106" s="84">
        <f t="shared" si="6"/>
        <v>4.2835880398671096</v>
      </c>
      <c r="AF106" s="105">
        <v>4.04</v>
      </c>
      <c r="AG106" s="84">
        <v>3.25</v>
      </c>
      <c r="AH106" s="84">
        <v>3.47</v>
      </c>
      <c r="AI106" s="84"/>
      <c r="AJ106" s="84">
        <v>6.67</v>
      </c>
      <c r="AK106" s="84">
        <v>4.09</v>
      </c>
      <c r="AL106" s="105">
        <v>5.45</v>
      </c>
      <c r="AM106" s="84">
        <v>6.56</v>
      </c>
      <c r="AN106" s="84">
        <v>5.66</v>
      </c>
      <c r="AO106" s="84">
        <v>5.67</v>
      </c>
      <c r="AP106" s="84">
        <v>4.47</v>
      </c>
      <c r="AQ106" s="84">
        <v>3.91</v>
      </c>
      <c r="AR106" s="84">
        <v>3.22</v>
      </c>
      <c r="AS106" s="116">
        <f t="shared" si="7"/>
        <v>6.0331229235880395</v>
      </c>
      <c r="AT106" s="105">
        <v>5.85</v>
      </c>
      <c r="AU106" s="84">
        <v>4</v>
      </c>
      <c r="AV106" s="84">
        <v>4.22</v>
      </c>
      <c r="AW106" s="84"/>
      <c r="AX106" s="84">
        <v>12.62</v>
      </c>
      <c r="AY106" s="84">
        <v>6.8</v>
      </c>
      <c r="AZ106" s="105">
        <v>6.91</v>
      </c>
      <c r="BA106" s="84">
        <v>9.9</v>
      </c>
      <c r="BB106" s="84">
        <v>6.8</v>
      </c>
      <c r="BC106" s="84">
        <v>6.83</v>
      </c>
      <c r="BD106" s="84">
        <v>7.44</v>
      </c>
      <c r="BE106" s="84">
        <v>5.31</v>
      </c>
      <c r="BF106" s="117">
        <v>5.04</v>
      </c>
    </row>
    <row r="107" spans="1:58" x14ac:dyDescent="0.25">
      <c r="A107" s="416"/>
      <c r="B107" s="53" t="s">
        <v>64</v>
      </c>
      <c r="C107" s="84">
        <f t="shared" si="4"/>
        <v>91.53494925203681</v>
      </c>
      <c r="D107" s="165">
        <v>91.03</v>
      </c>
      <c r="E107" s="84">
        <v>92.45</v>
      </c>
      <c r="F107" s="84">
        <v>92.24</v>
      </c>
      <c r="G107" s="84"/>
      <c r="H107" s="84">
        <v>88.83</v>
      </c>
      <c r="I107" s="84">
        <v>86.16</v>
      </c>
      <c r="J107" s="105">
        <v>94.01</v>
      </c>
      <c r="K107" s="84">
        <v>96.83</v>
      </c>
      <c r="L107" s="84">
        <v>90.63</v>
      </c>
      <c r="M107" s="84">
        <v>93.43</v>
      </c>
      <c r="N107" s="84">
        <v>96.69</v>
      </c>
      <c r="O107" s="84">
        <v>94.98</v>
      </c>
      <c r="P107" s="117">
        <v>97.1</v>
      </c>
      <c r="Q107" s="116">
        <f t="shared" si="5"/>
        <v>0.10308970099667776</v>
      </c>
      <c r="R107" s="105">
        <v>0.11</v>
      </c>
      <c r="S107" s="84">
        <v>0.21</v>
      </c>
      <c r="T107" s="84">
        <v>0.22</v>
      </c>
      <c r="U107" s="84"/>
      <c r="V107" s="84">
        <v>-0.26</v>
      </c>
      <c r="W107" s="84">
        <v>0.01</v>
      </c>
      <c r="X107" s="105">
        <v>7.0000000000000007E-2</v>
      </c>
      <c r="Y107" s="84">
        <v>-0.09</v>
      </c>
      <c r="Z107" s="84">
        <v>0.31</v>
      </c>
      <c r="AA107" s="84">
        <v>0.08</v>
      </c>
      <c r="AB107" s="84">
        <v>-0.09</v>
      </c>
      <c r="AC107" s="84">
        <v>0.1</v>
      </c>
      <c r="AD107" s="117">
        <v>0.23</v>
      </c>
      <c r="AE107" s="84">
        <f t="shared" si="6"/>
        <v>4.3884053156146177</v>
      </c>
      <c r="AF107" s="105">
        <v>4.1500000000000004</v>
      </c>
      <c r="AG107" s="84">
        <v>3.47</v>
      </c>
      <c r="AH107" s="84">
        <v>3.69</v>
      </c>
      <c r="AI107" s="84"/>
      <c r="AJ107" s="84">
        <v>6.4</v>
      </c>
      <c r="AK107" s="84">
        <v>4.0999999999999996</v>
      </c>
      <c r="AL107" s="105">
        <v>5.53</v>
      </c>
      <c r="AM107" s="84">
        <v>6.47</v>
      </c>
      <c r="AN107" s="84">
        <v>5.98</v>
      </c>
      <c r="AO107" s="84">
        <v>5.76</v>
      </c>
      <c r="AP107" s="84">
        <v>4.37</v>
      </c>
      <c r="AQ107" s="84">
        <v>4.0199999999999996</v>
      </c>
      <c r="AR107" s="84">
        <v>3.46</v>
      </c>
      <c r="AS107" s="116">
        <f t="shared" si="7"/>
        <v>5.5780398671096343</v>
      </c>
      <c r="AT107" s="105">
        <v>5.35</v>
      </c>
      <c r="AU107" s="84">
        <v>3.87</v>
      </c>
      <c r="AV107" s="84">
        <v>4.1100000000000003</v>
      </c>
      <c r="AW107" s="84"/>
      <c r="AX107" s="84">
        <v>10.29</v>
      </c>
      <c r="AY107" s="84">
        <v>6.48</v>
      </c>
      <c r="AZ107" s="105">
        <v>6.67</v>
      </c>
      <c r="BA107" s="84">
        <v>8.33</v>
      </c>
      <c r="BB107" s="84">
        <v>7.02</v>
      </c>
      <c r="BC107" s="84">
        <v>6.8</v>
      </c>
      <c r="BD107" s="84">
        <v>6.36</v>
      </c>
      <c r="BE107" s="84">
        <v>4.97</v>
      </c>
      <c r="BF107" s="117">
        <v>4.7</v>
      </c>
    </row>
    <row r="108" spans="1:58" x14ac:dyDescent="0.25">
      <c r="A108" s="416"/>
      <c r="B108" s="53" t="s">
        <v>65</v>
      </c>
      <c r="C108" s="84">
        <f t="shared" si="4"/>
        <v>91.701233898258266</v>
      </c>
      <c r="D108" s="165">
        <v>91.21</v>
      </c>
      <c r="E108" s="84">
        <v>92.69</v>
      </c>
      <c r="F108" s="84">
        <v>92.46</v>
      </c>
      <c r="G108" s="84"/>
      <c r="H108" s="84">
        <v>88.79</v>
      </c>
      <c r="I108" s="84">
        <v>86.34</v>
      </c>
      <c r="J108" s="105">
        <v>94.14</v>
      </c>
      <c r="K108" s="84">
        <v>96.61</v>
      </c>
      <c r="L108" s="84">
        <v>90.98</v>
      </c>
      <c r="M108" s="84">
        <v>93.63</v>
      </c>
      <c r="N108" s="84">
        <v>96.46</v>
      </c>
      <c r="O108" s="84">
        <v>95</v>
      </c>
      <c r="P108" s="117">
        <v>96.99</v>
      </c>
      <c r="Q108" s="116">
        <f t="shared" si="5"/>
        <v>0.17963455149501667</v>
      </c>
      <c r="R108" s="105">
        <v>0.19</v>
      </c>
      <c r="S108" s="84">
        <v>0.25</v>
      </c>
      <c r="T108" s="84">
        <v>0.24</v>
      </c>
      <c r="U108" s="84"/>
      <c r="V108" s="84">
        <v>-0.04</v>
      </c>
      <c r="W108" s="84">
        <v>0.21</v>
      </c>
      <c r="X108" s="105">
        <v>0.13</v>
      </c>
      <c r="Y108" s="84">
        <v>-0.23</v>
      </c>
      <c r="Z108" s="84">
        <v>0.39</v>
      </c>
      <c r="AA108" s="84">
        <v>0.21</v>
      </c>
      <c r="AB108" s="84">
        <v>-0.24</v>
      </c>
      <c r="AC108" s="84">
        <v>0.02</v>
      </c>
      <c r="AD108" s="117">
        <v>-0.11</v>
      </c>
      <c r="AE108" s="84">
        <f t="shared" si="6"/>
        <v>4.5780398671096334</v>
      </c>
      <c r="AF108" s="105">
        <v>4.3499999999999996</v>
      </c>
      <c r="AG108" s="84">
        <v>3.73</v>
      </c>
      <c r="AH108" s="84">
        <v>3.94</v>
      </c>
      <c r="AI108" s="84"/>
      <c r="AJ108" s="84">
        <v>6.35</v>
      </c>
      <c r="AK108" s="84">
        <v>4.32</v>
      </c>
      <c r="AL108" s="105">
        <v>5.67</v>
      </c>
      <c r="AM108" s="84">
        <v>6.23</v>
      </c>
      <c r="AN108" s="84">
        <v>6.4</v>
      </c>
      <c r="AO108" s="84">
        <v>5.99</v>
      </c>
      <c r="AP108" s="84">
        <v>4.12</v>
      </c>
      <c r="AQ108" s="84">
        <v>4.04</v>
      </c>
      <c r="AR108" s="84">
        <v>3.35</v>
      </c>
      <c r="AS108" s="116">
        <f t="shared" si="7"/>
        <v>5.0435880398671094</v>
      </c>
      <c r="AT108" s="105">
        <v>4.8</v>
      </c>
      <c r="AU108" s="84">
        <v>3.91</v>
      </c>
      <c r="AV108" s="84">
        <v>4.13</v>
      </c>
      <c r="AW108" s="84"/>
      <c r="AX108" s="84">
        <v>8.16</v>
      </c>
      <c r="AY108" s="84">
        <v>4.3899999999999997</v>
      </c>
      <c r="AZ108" s="105">
        <v>6.21</v>
      </c>
      <c r="BA108" s="84">
        <v>6.89</v>
      </c>
      <c r="BB108" s="84">
        <v>6.95</v>
      </c>
      <c r="BC108" s="84">
        <v>6.51</v>
      </c>
      <c r="BD108" s="84">
        <v>4.97</v>
      </c>
      <c r="BE108" s="84">
        <v>4.47</v>
      </c>
      <c r="BF108" s="117">
        <v>4.04</v>
      </c>
    </row>
    <row r="109" spans="1:58" x14ac:dyDescent="0.25">
      <c r="A109" s="419"/>
      <c r="B109" s="54" t="s">
        <v>66</v>
      </c>
      <c r="C109" s="88">
        <f t="shared" si="4"/>
        <v>91.937988509302741</v>
      </c>
      <c r="D109" s="166">
        <v>91.44</v>
      </c>
      <c r="E109" s="88">
        <v>92.85</v>
      </c>
      <c r="F109" s="88">
        <v>92.64</v>
      </c>
      <c r="G109" s="88"/>
      <c r="H109" s="88">
        <v>89.09</v>
      </c>
      <c r="I109" s="88">
        <v>86.83</v>
      </c>
      <c r="J109" s="108">
        <v>94.38</v>
      </c>
      <c r="K109" s="88">
        <v>95.98</v>
      </c>
      <c r="L109" s="88">
        <v>91.21</v>
      </c>
      <c r="M109" s="88">
        <v>94</v>
      </c>
      <c r="N109" s="88">
        <v>96.7</v>
      </c>
      <c r="O109" s="88">
        <v>95.13</v>
      </c>
      <c r="P109" s="119">
        <v>97.16</v>
      </c>
      <c r="Q109" s="118">
        <f t="shared" si="5"/>
        <v>0.26</v>
      </c>
      <c r="R109" s="108">
        <v>0.26</v>
      </c>
      <c r="S109" s="88">
        <v>0.18</v>
      </c>
      <c r="T109" s="88">
        <v>0.2</v>
      </c>
      <c r="U109" s="88"/>
      <c r="V109" s="88">
        <v>0.34</v>
      </c>
      <c r="W109" s="88">
        <v>0.56999999999999995</v>
      </c>
      <c r="X109" s="108">
        <v>0.26</v>
      </c>
      <c r="Y109" s="88">
        <v>-0.65</v>
      </c>
      <c r="Z109" s="88">
        <v>0.25</v>
      </c>
      <c r="AA109" s="88">
        <v>0.4</v>
      </c>
      <c r="AB109" s="88">
        <v>0.24</v>
      </c>
      <c r="AC109" s="88">
        <v>0.13</v>
      </c>
      <c r="AD109" s="119">
        <v>0.18</v>
      </c>
      <c r="AE109" s="88">
        <f t="shared" si="6"/>
        <v>4.8480398671096339</v>
      </c>
      <c r="AF109" s="108">
        <v>4.62</v>
      </c>
      <c r="AG109" s="88">
        <v>3.92</v>
      </c>
      <c r="AH109" s="88">
        <v>4.1500000000000004</v>
      </c>
      <c r="AI109" s="88"/>
      <c r="AJ109" s="88">
        <v>6.72</v>
      </c>
      <c r="AK109" s="88">
        <v>4.92</v>
      </c>
      <c r="AL109" s="108">
        <v>5.94</v>
      </c>
      <c r="AM109" s="88">
        <v>5.54</v>
      </c>
      <c r="AN109" s="88">
        <v>6.66</v>
      </c>
      <c r="AO109" s="88">
        <v>6.41</v>
      </c>
      <c r="AP109" s="88">
        <v>4.38</v>
      </c>
      <c r="AQ109" s="88">
        <v>4.18</v>
      </c>
      <c r="AR109" s="88">
        <v>3.53</v>
      </c>
      <c r="AS109" s="118">
        <f t="shared" si="7"/>
        <v>4.8480398671096339</v>
      </c>
      <c r="AT109" s="108">
        <v>4.62</v>
      </c>
      <c r="AU109" s="88">
        <v>3.92</v>
      </c>
      <c r="AV109" s="88">
        <v>4.1500000000000004</v>
      </c>
      <c r="AW109" s="88"/>
      <c r="AX109" s="88">
        <v>6.72</v>
      </c>
      <c r="AY109" s="88">
        <v>4.92</v>
      </c>
      <c r="AZ109" s="108">
        <v>5.94</v>
      </c>
      <c r="BA109" s="88">
        <v>5.54</v>
      </c>
      <c r="BB109" s="88">
        <v>6.66</v>
      </c>
      <c r="BC109" s="88">
        <v>6.41</v>
      </c>
      <c r="BD109" s="88">
        <v>4.38</v>
      </c>
      <c r="BE109" s="88">
        <v>4.18</v>
      </c>
      <c r="BF109" s="119">
        <v>3.53</v>
      </c>
    </row>
    <row r="110" spans="1:58" x14ac:dyDescent="0.25">
      <c r="A110" s="418">
        <v>2017</v>
      </c>
      <c r="B110" s="236" t="s">
        <v>55</v>
      </c>
      <c r="C110" s="229">
        <f t="shared" si="4"/>
        <v>92.591175846270005</v>
      </c>
      <c r="D110" s="292">
        <v>92.04</v>
      </c>
      <c r="E110" s="229">
        <v>93.18</v>
      </c>
      <c r="F110" s="229">
        <v>93.03</v>
      </c>
      <c r="G110" s="229"/>
      <c r="H110" s="229">
        <v>90.38</v>
      </c>
      <c r="I110" s="229">
        <v>87.81</v>
      </c>
      <c r="J110" s="228">
        <v>95.33</v>
      </c>
      <c r="K110" s="229">
        <v>96.64</v>
      </c>
      <c r="L110" s="229">
        <v>91.89</v>
      </c>
      <c r="M110" s="229">
        <v>95.07</v>
      </c>
      <c r="N110" s="229">
        <v>97.38</v>
      </c>
      <c r="O110" s="229">
        <v>95.77</v>
      </c>
      <c r="P110" s="224">
        <v>97.61</v>
      </c>
      <c r="Q110" s="220">
        <f t="shared" si="5"/>
        <v>0.71046511627906961</v>
      </c>
      <c r="R110" s="228">
        <v>0.65</v>
      </c>
      <c r="S110" s="229">
        <v>0.35</v>
      </c>
      <c r="T110" s="229">
        <v>0.42</v>
      </c>
      <c r="U110" s="229"/>
      <c r="V110" s="229">
        <v>1.44</v>
      </c>
      <c r="W110" s="229">
        <v>1.1200000000000001</v>
      </c>
      <c r="X110" s="228">
        <v>1</v>
      </c>
      <c r="Y110" s="229">
        <v>0.69</v>
      </c>
      <c r="Z110" s="229">
        <v>0.74</v>
      </c>
      <c r="AA110" s="229">
        <v>1.1399999999999999</v>
      </c>
      <c r="AB110" s="229">
        <v>0.71</v>
      </c>
      <c r="AC110" s="229">
        <v>0.67</v>
      </c>
      <c r="AD110" s="224">
        <v>0.46</v>
      </c>
      <c r="AE110" s="229">
        <f t="shared" si="6"/>
        <v>0.71046511627906961</v>
      </c>
      <c r="AF110" s="228">
        <v>0.65</v>
      </c>
      <c r="AG110" s="229">
        <v>0.35</v>
      </c>
      <c r="AH110" s="229">
        <v>0.42</v>
      </c>
      <c r="AI110" s="229"/>
      <c r="AJ110" s="229">
        <v>1.44</v>
      </c>
      <c r="AK110" s="229">
        <v>1.1200000000000001</v>
      </c>
      <c r="AL110" s="228">
        <v>1</v>
      </c>
      <c r="AM110" s="229">
        <v>0.69</v>
      </c>
      <c r="AN110" s="229">
        <v>0.74</v>
      </c>
      <c r="AO110" s="229">
        <v>1.1399999999999999</v>
      </c>
      <c r="AP110" s="229">
        <v>0.71</v>
      </c>
      <c r="AQ110" s="229">
        <v>0.67</v>
      </c>
      <c r="AR110" s="229">
        <v>0.46</v>
      </c>
      <c r="AS110" s="220">
        <f t="shared" si="7"/>
        <v>4.9322259136212621</v>
      </c>
      <c r="AT110" s="228">
        <v>4.68</v>
      </c>
      <c r="AU110" s="229">
        <v>3.86</v>
      </c>
      <c r="AV110" s="229">
        <v>4.1500000000000004</v>
      </c>
      <c r="AW110" s="229"/>
      <c r="AX110" s="229">
        <v>6.55</v>
      </c>
      <c r="AY110" s="229">
        <v>5.97</v>
      </c>
      <c r="AZ110" s="228">
        <v>6.14</v>
      </c>
      <c r="BA110" s="229">
        <v>4.6399999999999997</v>
      </c>
      <c r="BB110" s="229">
        <v>6.71</v>
      </c>
      <c r="BC110" s="229">
        <v>6.79</v>
      </c>
      <c r="BD110" s="229">
        <v>4.24</v>
      </c>
      <c r="BE110" s="229">
        <v>4.34</v>
      </c>
      <c r="BF110" s="224">
        <v>3.35</v>
      </c>
    </row>
    <row r="111" spans="1:58" x14ac:dyDescent="0.25">
      <c r="A111" s="416"/>
      <c r="B111" s="53" t="s">
        <v>56</v>
      </c>
      <c r="C111" s="84">
        <f t="shared" si="4"/>
        <v>92.991457354381097</v>
      </c>
      <c r="D111" s="165">
        <v>92.34</v>
      </c>
      <c r="E111" s="84">
        <v>93.68</v>
      </c>
      <c r="F111" s="84">
        <v>93.49</v>
      </c>
      <c r="G111" s="84"/>
      <c r="H111" s="84">
        <v>89.77</v>
      </c>
      <c r="I111" s="84">
        <v>88.57</v>
      </c>
      <c r="J111" s="105">
        <v>96.21</v>
      </c>
      <c r="K111" s="84">
        <v>97.6</v>
      </c>
      <c r="L111" s="84">
        <v>92.66</v>
      </c>
      <c r="M111" s="84">
        <v>96.01</v>
      </c>
      <c r="N111" s="84">
        <v>98.44</v>
      </c>
      <c r="O111" s="84">
        <v>96.28</v>
      </c>
      <c r="P111" s="117">
        <v>98.22</v>
      </c>
      <c r="Q111" s="116">
        <f t="shared" si="5"/>
        <v>0.4319269102990031</v>
      </c>
      <c r="R111" s="105">
        <v>0.33</v>
      </c>
      <c r="S111" s="84">
        <v>0.54</v>
      </c>
      <c r="T111" s="84">
        <v>0.5</v>
      </c>
      <c r="U111" s="84"/>
      <c r="V111" s="84">
        <v>-0.67</v>
      </c>
      <c r="W111" s="84">
        <v>0.86</v>
      </c>
      <c r="X111" s="105">
        <v>0.92</v>
      </c>
      <c r="Y111" s="84">
        <v>0.99</v>
      </c>
      <c r="Z111" s="84">
        <v>0.84</v>
      </c>
      <c r="AA111" s="84">
        <v>0.98</v>
      </c>
      <c r="AB111" s="84">
        <v>1.08</v>
      </c>
      <c r="AC111" s="84">
        <v>0.53</v>
      </c>
      <c r="AD111" s="117">
        <v>0.62</v>
      </c>
      <c r="AE111" s="84">
        <f t="shared" si="6"/>
        <v>1.1458471760797337</v>
      </c>
      <c r="AF111" s="105">
        <v>0.98</v>
      </c>
      <c r="AG111" s="84">
        <v>0.89</v>
      </c>
      <c r="AH111" s="84">
        <v>0.92</v>
      </c>
      <c r="AI111" s="84"/>
      <c r="AJ111" s="84">
        <v>0.75</v>
      </c>
      <c r="AK111" s="84">
        <v>1.99</v>
      </c>
      <c r="AL111" s="105">
        <v>1.94</v>
      </c>
      <c r="AM111" s="84">
        <v>1.69</v>
      </c>
      <c r="AN111" s="84">
        <v>1.59</v>
      </c>
      <c r="AO111" s="84">
        <v>2.13</v>
      </c>
      <c r="AP111" s="84">
        <v>1.8</v>
      </c>
      <c r="AQ111" s="84">
        <v>1.21</v>
      </c>
      <c r="AR111" s="84">
        <v>1.0900000000000001</v>
      </c>
      <c r="AS111" s="116">
        <f t="shared" si="7"/>
        <v>4.5679734219269097</v>
      </c>
      <c r="AT111" s="105">
        <v>4.2</v>
      </c>
      <c r="AU111" s="84">
        <v>4.05</v>
      </c>
      <c r="AV111" s="84">
        <v>4.3499999999999996</v>
      </c>
      <c r="AW111" s="84"/>
      <c r="AX111" s="84">
        <v>2.82</v>
      </c>
      <c r="AY111" s="84">
        <v>6.65</v>
      </c>
      <c r="AZ111" s="105">
        <v>6.33</v>
      </c>
      <c r="BA111" s="84">
        <v>4.08</v>
      </c>
      <c r="BB111" s="84">
        <v>6.64</v>
      </c>
      <c r="BC111" s="84">
        <v>7.11</v>
      </c>
      <c r="BD111" s="84">
        <v>5.17</v>
      </c>
      <c r="BE111" s="84">
        <v>4.37</v>
      </c>
      <c r="BF111" s="117">
        <v>3.22</v>
      </c>
    </row>
    <row r="112" spans="1:58" x14ac:dyDescent="0.25">
      <c r="A112" s="416"/>
      <c r="B112" s="53" t="s">
        <v>57</v>
      </c>
      <c r="C112" s="84">
        <f t="shared" si="4"/>
        <v>93.488258478335865</v>
      </c>
      <c r="D112" s="165">
        <v>92.82</v>
      </c>
      <c r="E112" s="84">
        <v>94.19</v>
      </c>
      <c r="F112" s="84">
        <v>93.99</v>
      </c>
      <c r="G112" s="84"/>
      <c r="H112" s="84">
        <v>90.05</v>
      </c>
      <c r="I112" s="84">
        <v>89.25</v>
      </c>
      <c r="J112" s="105">
        <v>96.77</v>
      </c>
      <c r="K112" s="84">
        <v>98.84</v>
      </c>
      <c r="L112" s="84">
        <v>93.98</v>
      </c>
      <c r="M112" s="84">
        <v>96.39</v>
      </c>
      <c r="N112" s="84">
        <v>99.92</v>
      </c>
      <c r="O112" s="84">
        <v>96.95</v>
      </c>
      <c r="P112" s="117">
        <v>98.58</v>
      </c>
      <c r="Q112" s="116">
        <f t="shared" si="5"/>
        <v>0.53036544850498335</v>
      </c>
      <c r="R112" s="105">
        <v>0.52</v>
      </c>
      <c r="S112" s="84">
        <v>0.55000000000000004</v>
      </c>
      <c r="T112" s="84">
        <v>0.53</v>
      </c>
      <c r="U112" s="84"/>
      <c r="V112" s="84">
        <v>0.31</v>
      </c>
      <c r="W112" s="84">
        <v>0.77</v>
      </c>
      <c r="X112" s="105">
        <v>0.57999999999999996</v>
      </c>
      <c r="Y112" s="84">
        <v>1.27</v>
      </c>
      <c r="Z112" s="84">
        <v>1.42</v>
      </c>
      <c r="AA112" s="84">
        <v>0.4</v>
      </c>
      <c r="AB112" s="84">
        <v>1.51</v>
      </c>
      <c r="AC112" s="84">
        <v>0.7</v>
      </c>
      <c r="AD112" s="117">
        <v>0.37</v>
      </c>
      <c r="AE112" s="84">
        <f t="shared" si="6"/>
        <v>1.6862126245847171</v>
      </c>
      <c r="AF112" s="105">
        <v>1.51</v>
      </c>
      <c r="AG112" s="84">
        <v>1.44</v>
      </c>
      <c r="AH112" s="84">
        <v>1.45</v>
      </c>
      <c r="AI112" s="84"/>
      <c r="AJ112" s="84">
        <v>1.07</v>
      </c>
      <c r="AK112" s="84">
        <v>2.78</v>
      </c>
      <c r="AL112" s="105">
        <v>2.5299999999999998</v>
      </c>
      <c r="AM112" s="84">
        <v>2.98</v>
      </c>
      <c r="AN112" s="84">
        <v>3.03</v>
      </c>
      <c r="AO112" s="84">
        <v>2.54</v>
      </c>
      <c r="AP112" s="84">
        <v>3.34</v>
      </c>
      <c r="AQ112" s="84">
        <v>1.92</v>
      </c>
      <c r="AR112" s="84">
        <v>1.46</v>
      </c>
      <c r="AS112" s="116">
        <f t="shared" si="7"/>
        <v>4.2563455149501657</v>
      </c>
      <c r="AT112" s="105">
        <v>3.84</v>
      </c>
      <c r="AU112" s="84">
        <v>4.2699999999999996</v>
      </c>
      <c r="AV112" s="84">
        <v>4.53</v>
      </c>
      <c r="AW112" s="84"/>
      <c r="AX112" s="84">
        <v>0.69</v>
      </c>
      <c r="AY112" s="84">
        <v>5.56</v>
      </c>
      <c r="AZ112" s="105">
        <v>6.25</v>
      </c>
      <c r="BA112" s="84">
        <v>3.56</v>
      </c>
      <c r="BB112" s="84">
        <v>6.96</v>
      </c>
      <c r="BC112" s="84">
        <v>6.98</v>
      </c>
      <c r="BD112" s="84">
        <v>6.31</v>
      </c>
      <c r="BE112" s="84">
        <v>4.43</v>
      </c>
      <c r="BF112" s="117">
        <v>3.33</v>
      </c>
    </row>
    <row r="113" spans="1:58" x14ac:dyDescent="0.25">
      <c r="A113" s="416"/>
      <c r="B113" s="53" t="s">
        <v>58</v>
      </c>
      <c r="C113" s="84">
        <f t="shared" si="4"/>
        <v>94.114353125665986</v>
      </c>
      <c r="D113" s="165">
        <v>93.46</v>
      </c>
      <c r="E113" s="84">
        <v>94.67</v>
      </c>
      <c r="F113" s="84">
        <v>94.41</v>
      </c>
      <c r="G113" s="84"/>
      <c r="H113" s="84">
        <v>90.71</v>
      </c>
      <c r="I113" s="84">
        <v>91.24</v>
      </c>
      <c r="J113" s="105">
        <v>97.33</v>
      </c>
      <c r="K113" s="84">
        <v>99.14</v>
      </c>
      <c r="L113" s="84">
        <v>94.91</v>
      </c>
      <c r="M113" s="84">
        <v>97.03</v>
      </c>
      <c r="N113" s="84">
        <v>100.14</v>
      </c>
      <c r="O113" s="84">
        <v>97.25</v>
      </c>
      <c r="P113" s="117">
        <v>98.91</v>
      </c>
      <c r="Q113" s="116">
        <f t="shared" si="5"/>
        <v>0.67099667774086391</v>
      </c>
      <c r="R113" s="105">
        <v>0.69</v>
      </c>
      <c r="S113" s="84">
        <v>0.5</v>
      </c>
      <c r="T113" s="84">
        <v>0.44</v>
      </c>
      <c r="U113" s="84"/>
      <c r="V113" s="84">
        <v>0.74</v>
      </c>
      <c r="W113" s="84">
        <v>2.2400000000000002</v>
      </c>
      <c r="X113" s="105">
        <v>0.57999999999999996</v>
      </c>
      <c r="Y113" s="84">
        <v>0.3</v>
      </c>
      <c r="Z113" s="84">
        <v>0.99</v>
      </c>
      <c r="AA113" s="84">
        <v>0.66</v>
      </c>
      <c r="AB113" s="84">
        <v>0.21</v>
      </c>
      <c r="AC113" s="84">
        <v>0.31</v>
      </c>
      <c r="AD113" s="117">
        <v>0.34</v>
      </c>
      <c r="AE113" s="84">
        <f t="shared" si="6"/>
        <v>2.3672093023255809</v>
      </c>
      <c r="AF113" s="105">
        <v>2.21</v>
      </c>
      <c r="AG113" s="84">
        <v>1.95</v>
      </c>
      <c r="AH113" s="84">
        <v>1.9</v>
      </c>
      <c r="AI113" s="84"/>
      <c r="AJ113" s="84">
        <v>1.82</v>
      </c>
      <c r="AK113" s="84">
        <v>5.08</v>
      </c>
      <c r="AL113" s="105">
        <v>3.12</v>
      </c>
      <c r="AM113" s="84">
        <v>3.29</v>
      </c>
      <c r="AN113" s="84">
        <v>4.05</v>
      </c>
      <c r="AO113" s="84">
        <v>3.22</v>
      </c>
      <c r="AP113" s="84">
        <v>3.56</v>
      </c>
      <c r="AQ113" s="84">
        <v>2.23</v>
      </c>
      <c r="AR113" s="84">
        <v>1.8</v>
      </c>
      <c r="AS113" s="116">
        <f t="shared" si="7"/>
        <v>5.0872093023255811</v>
      </c>
      <c r="AT113" s="105">
        <v>4.93</v>
      </c>
      <c r="AU113" s="84">
        <v>4.2300000000000004</v>
      </c>
      <c r="AV113" s="84">
        <v>4.32</v>
      </c>
      <c r="AW113" s="84"/>
      <c r="AX113" s="84">
        <v>6.53</v>
      </c>
      <c r="AY113" s="84">
        <v>6.71</v>
      </c>
      <c r="AZ113" s="105">
        <v>5.84</v>
      </c>
      <c r="BA113" s="84">
        <v>2.78</v>
      </c>
      <c r="BB113" s="84">
        <v>6.63</v>
      </c>
      <c r="BC113" s="84">
        <v>6.63</v>
      </c>
      <c r="BD113" s="84">
        <v>5.74</v>
      </c>
      <c r="BE113" s="84">
        <v>3.91</v>
      </c>
      <c r="BF113" s="117">
        <v>3.25</v>
      </c>
    </row>
    <row r="114" spans="1:58" x14ac:dyDescent="0.25">
      <c r="A114" s="416"/>
      <c r="B114" s="53" t="s">
        <v>59</v>
      </c>
      <c r="C114" s="84">
        <f t="shared" si="4"/>
        <v>94.576211705150754</v>
      </c>
      <c r="D114" s="165">
        <v>93.94</v>
      </c>
      <c r="E114" s="84">
        <v>95.1</v>
      </c>
      <c r="F114" s="84">
        <v>94.89</v>
      </c>
      <c r="G114" s="84"/>
      <c r="H114" s="84">
        <v>91.1</v>
      </c>
      <c r="I114" s="84">
        <v>92.01</v>
      </c>
      <c r="J114" s="105">
        <v>97.68</v>
      </c>
      <c r="K114" s="84">
        <v>99.17</v>
      </c>
      <c r="L114" s="84">
        <v>95.46</v>
      </c>
      <c r="M114" s="84">
        <v>97.51</v>
      </c>
      <c r="N114" s="84">
        <v>99.08</v>
      </c>
      <c r="O114" s="84">
        <v>97.47</v>
      </c>
      <c r="P114" s="117">
        <v>98.95</v>
      </c>
      <c r="Q114" s="116">
        <f t="shared" si="5"/>
        <v>0.48408637873754162</v>
      </c>
      <c r="R114" s="105">
        <v>0.51</v>
      </c>
      <c r="S114" s="84">
        <v>0.46</v>
      </c>
      <c r="T114" s="84">
        <v>0.51</v>
      </c>
      <c r="U114" s="84"/>
      <c r="V114" s="84">
        <v>0.42</v>
      </c>
      <c r="W114" s="84">
        <v>0.85</v>
      </c>
      <c r="X114" s="105">
        <v>0.36</v>
      </c>
      <c r="Y114" s="84">
        <v>0.03</v>
      </c>
      <c r="Z114" s="84">
        <v>0.57999999999999996</v>
      </c>
      <c r="AA114" s="84">
        <v>0.5</v>
      </c>
      <c r="AB114" s="84">
        <v>-1.05</v>
      </c>
      <c r="AC114" s="84">
        <v>0.23</v>
      </c>
      <c r="AD114" s="117">
        <v>0.03</v>
      </c>
      <c r="AE114" s="84">
        <f t="shared" si="6"/>
        <v>2.8695681063122924</v>
      </c>
      <c r="AF114" s="105">
        <v>2.74</v>
      </c>
      <c r="AG114" s="84">
        <v>2.42</v>
      </c>
      <c r="AH114" s="84">
        <v>2.4300000000000002</v>
      </c>
      <c r="AI114" s="84"/>
      <c r="AJ114" s="84">
        <v>2.25</v>
      </c>
      <c r="AK114" s="84">
        <v>5.97</v>
      </c>
      <c r="AL114" s="105">
        <v>3.49</v>
      </c>
      <c r="AM114" s="84">
        <v>3.33</v>
      </c>
      <c r="AN114" s="84">
        <v>4.66</v>
      </c>
      <c r="AO114" s="84">
        <v>3.73</v>
      </c>
      <c r="AP114" s="84">
        <v>2.4700000000000002</v>
      </c>
      <c r="AQ114" s="84">
        <v>2.46</v>
      </c>
      <c r="AR114" s="84">
        <v>1.83</v>
      </c>
      <c r="AS114" s="116">
        <f t="shared" si="7"/>
        <v>4.8026578073089699</v>
      </c>
      <c r="AT114" s="105">
        <v>4.68</v>
      </c>
      <c r="AU114" s="84">
        <v>4.28</v>
      </c>
      <c r="AV114" s="84">
        <v>4.3899999999999997</v>
      </c>
      <c r="AW114" s="84"/>
      <c r="AX114" s="84">
        <v>4.68</v>
      </c>
      <c r="AY114" s="84">
        <v>7.09</v>
      </c>
      <c r="AZ114" s="105">
        <v>5.39</v>
      </c>
      <c r="BA114" s="84">
        <v>2.48</v>
      </c>
      <c r="BB114" s="84">
        <v>7.12</v>
      </c>
      <c r="BC114" s="84">
        <v>6.2</v>
      </c>
      <c r="BD114" s="84">
        <v>3.51</v>
      </c>
      <c r="BE114" s="84">
        <v>3.42</v>
      </c>
      <c r="BF114" s="117">
        <v>2.94</v>
      </c>
    </row>
    <row r="115" spans="1:58" x14ac:dyDescent="0.25">
      <c r="A115" s="416"/>
      <c r="B115" s="53" t="s">
        <v>60</v>
      </c>
      <c r="C115" s="84">
        <f t="shared" si="4"/>
        <v>94.798451175048982</v>
      </c>
      <c r="D115" s="165">
        <v>94.17</v>
      </c>
      <c r="E115" s="84">
        <v>95.41</v>
      </c>
      <c r="F115" s="84">
        <v>95.22</v>
      </c>
      <c r="G115" s="84"/>
      <c r="H115" s="84">
        <v>90.99</v>
      </c>
      <c r="I115" s="84">
        <v>92.16</v>
      </c>
      <c r="J115" s="105">
        <v>97.92</v>
      </c>
      <c r="K115" s="84">
        <v>99.05</v>
      </c>
      <c r="L115" s="84">
        <v>95.77</v>
      </c>
      <c r="M115" s="84">
        <v>97.78</v>
      </c>
      <c r="N115" s="84">
        <v>99.41</v>
      </c>
      <c r="O115" s="84">
        <v>97.71</v>
      </c>
      <c r="P115" s="117">
        <v>99.28</v>
      </c>
      <c r="Q115" s="116">
        <f t="shared" si="5"/>
        <v>0.24000000000000002</v>
      </c>
      <c r="R115" s="105">
        <v>0.24</v>
      </c>
      <c r="S115" s="84">
        <v>0.33</v>
      </c>
      <c r="T115" s="84">
        <v>0.35</v>
      </c>
      <c r="U115" s="84"/>
      <c r="V115" s="84">
        <v>-0.12</v>
      </c>
      <c r="W115" s="84">
        <v>0.16</v>
      </c>
      <c r="X115" s="105">
        <v>0.24</v>
      </c>
      <c r="Y115" s="84">
        <v>-0.12</v>
      </c>
      <c r="Z115" s="84">
        <v>0.33</v>
      </c>
      <c r="AA115" s="84">
        <v>0.28000000000000003</v>
      </c>
      <c r="AB115" s="84">
        <v>0.33</v>
      </c>
      <c r="AC115" s="84">
        <v>0.25</v>
      </c>
      <c r="AD115" s="117">
        <v>0.34</v>
      </c>
      <c r="AE115" s="84">
        <f t="shared" si="6"/>
        <v>3.1112956810631225</v>
      </c>
      <c r="AF115" s="105">
        <v>2.98</v>
      </c>
      <c r="AG115" s="84">
        <v>2.76</v>
      </c>
      <c r="AH115" s="84">
        <v>2.78</v>
      </c>
      <c r="AI115" s="84"/>
      <c r="AJ115" s="84">
        <v>2.13</v>
      </c>
      <c r="AK115" s="84">
        <v>6.13</v>
      </c>
      <c r="AL115" s="105">
        <v>3.74</v>
      </c>
      <c r="AM115" s="84">
        <v>3.2</v>
      </c>
      <c r="AN115" s="84">
        <v>5</v>
      </c>
      <c r="AO115" s="84">
        <v>4.0199999999999996</v>
      </c>
      <c r="AP115" s="84">
        <v>2.81</v>
      </c>
      <c r="AQ115" s="84">
        <v>2.72</v>
      </c>
      <c r="AR115" s="84">
        <v>2.1800000000000002</v>
      </c>
      <c r="AS115" s="116">
        <f t="shared" si="7"/>
        <v>4.6422923588039868</v>
      </c>
      <c r="AT115" s="105">
        <v>4.53</v>
      </c>
      <c r="AU115" s="84">
        <v>4.2300000000000004</v>
      </c>
      <c r="AV115" s="84">
        <v>4.4000000000000004</v>
      </c>
      <c r="AW115" s="84"/>
      <c r="AX115" s="84">
        <v>4.26</v>
      </c>
      <c r="AY115" s="84">
        <v>6.39</v>
      </c>
      <c r="AZ115" s="105">
        <v>5.18</v>
      </c>
      <c r="BA115" s="84">
        <v>2.16</v>
      </c>
      <c r="BB115" s="84">
        <v>7.1</v>
      </c>
      <c r="BC115" s="84">
        <v>5.94</v>
      </c>
      <c r="BD115" s="84">
        <v>3.31</v>
      </c>
      <c r="BE115" s="84">
        <v>3.49</v>
      </c>
      <c r="BF115" s="117">
        <v>2.93</v>
      </c>
    </row>
    <row r="116" spans="1:58" x14ac:dyDescent="0.25">
      <c r="A116" s="416"/>
      <c r="B116" s="53" t="s">
        <v>61</v>
      </c>
      <c r="C116" s="84">
        <f t="shared" si="4"/>
        <v>94.69991564317823</v>
      </c>
      <c r="D116" s="165">
        <v>94.04</v>
      </c>
      <c r="E116" s="84">
        <v>95.58</v>
      </c>
      <c r="F116" s="84">
        <v>95.41</v>
      </c>
      <c r="G116" s="84"/>
      <c r="H116" s="84">
        <v>89.22</v>
      </c>
      <c r="I116" s="84">
        <v>92.9</v>
      </c>
      <c r="J116" s="105">
        <v>97.96</v>
      </c>
      <c r="K116" s="84">
        <v>99.23</v>
      </c>
      <c r="L116" s="84">
        <v>96.01</v>
      </c>
      <c r="M116" s="84">
        <v>97.78</v>
      </c>
      <c r="N116" s="84">
        <v>99.02</v>
      </c>
      <c r="O116" s="84">
        <v>97.95</v>
      </c>
      <c r="P116" s="117">
        <v>99.47</v>
      </c>
      <c r="Q116" s="116">
        <f t="shared" si="5"/>
        <v>-0.10890365448504993</v>
      </c>
      <c r="R116" s="105">
        <v>-0.14000000000000001</v>
      </c>
      <c r="S116" s="84">
        <v>0.17</v>
      </c>
      <c r="T116" s="84">
        <v>0.2</v>
      </c>
      <c r="U116" s="84"/>
      <c r="V116" s="84">
        <v>-1.94</v>
      </c>
      <c r="W116" s="84">
        <v>0.8</v>
      </c>
      <c r="X116" s="105">
        <v>0.04</v>
      </c>
      <c r="Y116" s="84">
        <v>0.17</v>
      </c>
      <c r="Z116" s="84">
        <v>0.24</v>
      </c>
      <c r="AA116" s="84">
        <v>0</v>
      </c>
      <c r="AB116" s="84">
        <v>-0.39</v>
      </c>
      <c r="AC116" s="84">
        <v>0.24</v>
      </c>
      <c r="AD116" s="117">
        <v>0.19</v>
      </c>
      <c r="AE116" s="84">
        <f t="shared" si="6"/>
        <v>3.0041196013289033</v>
      </c>
      <c r="AF116" s="105">
        <v>2.84</v>
      </c>
      <c r="AG116" s="84">
        <v>2.93</v>
      </c>
      <c r="AH116" s="84">
        <v>2.99</v>
      </c>
      <c r="AI116" s="84"/>
      <c r="AJ116" s="84">
        <v>0.14000000000000001</v>
      </c>
      <c r="AK116" s="84">
        <v>6.98</v>
      </c>
      <c r="AL116" s="105">
        <v>3.79</v>
      </c>
      <c r="AM116" s="84">
        <v>3.38</v>
      </c>
      <c r="AN116" s="84">
        <v>5.26</v>
      </c>
      <c r="AO116" s="84">
        <v>4.0199999999999996</v>
      </c>
      <c r="AP116" s="84">
        <v>2.41</v>
      </c>
      <c r="AQ116" s="84">
        <v>2.96</v>
      </c>
      <c r="AR116" s="84">
        <v>2.38</v>
      </c>
      <c r="AS116" s="116">
        <f t="shared" si="7"/>
        <v>4.0637541528239201</v>
      </c>
      <c r="AT116" s="105">
        <v>3.91</v>
      </c>
      <c r="AU116" s="84">
        <v>4.1100000000000003</v>
      </c>
      <c r="AV116" s="84">
        <v>4.3099999999999996</v>
      </c>
      <c r="AW116" s="84"/>
      <c r="AX116" s="84">
        <v>1.7</v>
      </c>
      <c r="AY116" s="84">
        <v>5.6</v>
      </c>
      <c r="AZ116" s="105">
        <v>4.8</v>
      </c>
      <c r="BA116" s="84">
        <v>2.38</v>
      </c>
      <c r="BB116" s="84">
        <v>7.15</v>
      </c>
      <c r="BC116" s="84">
        <v>5.41</v>
      </c>
      <c r="BD116" s="84">
        <v>2.39</v>
      </c>
      <c r="BE116" s="84">
        <v>3.48</v>
      </c>
      <c r="BF116" s="117">
        <v>2.77</v>
      </c>
    </row>
    <row r="117" spans="1:58" x14ac:dyDescent="0.25">
      <c r="A117" s="416"/>
      <c r="B117" s="53" t="s">
        <v>62</v>
      </c>
      <c r="C117" s="84">
        <f t="shared" si="4"/>
        <v>95.115377609857148</v>
      </c>
      <c r="D117" s="165">
        <v>94.53</v>
      </c>
      <c r="E117" s="84">
        <v>95.84</v>
      </c>
      <c r="F117" s="84">
        <v>95.7</v>
      </c>
      <c r="G117" s="84"/>
      <c r="H117" s="84">
        <v>90.65</v>
      </c>
      <c r="I117" s="84">
        <v>93.16</v>
      </c>
      <c r="J117" s="105">
        <v>97.99</v>
      </c>
      <c r="K117" s="84">
        <v>99.25</v>
      </c>
      <c r="L117" s="84">
        <v>96.14</v>
      </c>
      <c r="M117" s="84">
        <v>97.85</v>
      </c>
      <c r="N117" s="84">
        <v>98.78</v>
      </c>
      <c r="O117" s="84">
        <v>97.9</v>
      </c>
      <c r="P117" s="117">
        <v>99.27</v>
      </c>
      <c r="Q117" s="116">
        <f t="shared" si="5"/>
        <v>0.43707641196013314</v>
      </c>
      <c r="R117" s="105">
        <v>0.52</v>
      </c>
      <c r="S117" s="84">
        <v>0.28000000000000003</v>
      </c>
      <c r="T117" s="84">
        <v>0.3</v>
      </c>
      <c r="U117" s="84"/>
      <c r="V117" s="84">
        <v>1.6</v>
      </c>
      <c r="W117" s="84">
        <v>0.28000000000000003</v>
      </c>
      <c r="X117" s="105">
        <v>0.04</v>
      </c>
      <c r="Y117" s="84">
        <v>0.02</v>
      </c>
      <c r="Z117" s="84">
        <v>0.14000000000000001</v>
      </c>
      <c r="AA117" s="84">
        <v>7.0000000000000007E-2</v>
      </c>
      <c r="AB117" s="84">
        <v>-0.24</v>
      </c>
      <c r="AC117" s="84">
        <v>-0.05</v>
      </c>
      <c r="AD117" s="117">
        <v>-0.2</v>
      </c>
      <c r="AE117" s="84">
        <f t="shared" si="6"/>
        <v>3.4560132890365449</v>
      </c>
      <c r="AF117" s="105">
        <v>3.38</v>
      </c>
      <c r="AG117" s="84">
        <v>3.22</v>
      </c>
      <c r="AH117" s="84">
        <v>3.3</v>
      </c>
      <c r="AI117" s="84"/>
      <c r="AJ117" s="84">
        <v>1.74</v>
      </c>
      <c r="AK117" s="84">
        <v>7.28</v>
      </c>
      <c r="AL117" s="105">
        <v>3.82</v>
      </c>
      <c r="AM117" s="84">
        <v>3.4</v>
      </c>
      <c r="AN117" s="84">
        <v>5.4</v>
      </c>
      <c r="AO117" s="84">
        <v>4.09</v>
      </c>
      <c r="AP117" s="84">
        <v>2.16</v>
      </c>
      <c r="AQ117" s="84">
        <v>2.91</v>
      </c>
      <c r="AR117" s="84">
        <v>2.17</v>
      </c>
      <c r="AS117" s="116">
        <f t="shared" si="7"/>
        <v>4.358006644518273</v>
      </c>
      <c r="AT117" s="105">
        <v>4.32</v>
      </c>
      <c r="AU117" s="84">
        <v>4.16</v>
      </c>
      <c r="AV117" s="84">
        <v>4.34</v>
      </c>
      <c r="AW117" s="84"/>
      <c r="AX117" s="84">
        <v>1.88</v>
      </c>
      <c r="AY117" s="84">
        <v>9.3800000000000008</v>
      </c>
      <c r="AZ117" s="105">
        <v>4.54</v>
      </c>
      <c r="BA117" s="84">
        <v>2.37</v>
      </c>
      <c r="BB117" s="84">
        <v>6.88</v>
      </c>
      <c r="BC117" s="84">
        <v>5.1100000000000003</v>
      </c>
      <c r="BD117" s="84">
        <v>2.2200000000000002</v>
      </c>
      <c r="BE117" s="84">
        <v>3.27</v>
      </c>
      <c r="BF117" s="117">
        <v>2.37</v>
      </c>
    </row>
    <row r="118" spans="1:58" x14ac:dyDescent="0.25">
      <c r="A118" s="416"/>
      <c r="B118" s="53" t="s">
        <v>63</v>
      </c>
      <c r="C118" s="84">
        <f t="shared" si="4"/>
        <v>95.444338452463498</v>
      </c>
      <c r="D118" s="165">
        <v>94.91</v>
      </c>
      <c r="E118" s="84">
        <v>96.06</v>
      </c>
      <c r="F118" s="84">
        <v>95.94</v>
      </c>
      <c r="G118" s="84"/>
      <c r="H118" s="84">
        <v>91.72</v>
      </c>
      <c r="I118" s="84">
        <v>93.3</v>
      </c>
      <c r="J118" s="105">
        <v>98.04</v>
      </c>
      <c r="K118" s="84">
        <v>99.48</v>
      </c>
      <c r="L118" s="84">
        <v>96.36</v>
      </c>
      <c r="M118" s="84">
        <v>97.86</v>
      </c>
      <c r="N118" s="84">
        <v>99.01</v>
      </c>
      <c r="O118" s="84">
        <v>97.95</v>
      </c>
      <c r="P118" s="117">
        <v>99.3</v>
      </c>
      <c r="Q118" s="116">
        <f t="shared" si="5"/>
        <v>0.33953488372093044</v>
      </c>
      <c r="R118" s="105">
        <v>0.4</v>
      </c>
      <c r="S118" s="84">
        <v>0.22</v>
      </c>
      <c r="T118" s="84">
        <v>0.25</v>
      </c>
      <c r="U118" s="84"/>
      <c r="V118" s="84">
        <v>1.19</v>
      </c>
      <c r="W118" s="84">
        <v>0.15</v>
      </c>
      <c r="X118" s="105">
        <v>0.05</v>
      </c>
      <c r="Y118" s="84">
        <v>0.24</v>
      </c>
      <c r="Z118" s="84">
        <v>0.23</v>
      </c>
      <c r="AA118" s="84">
        <v>0.01</v>
      </c>
      <c r="AB118" s="84">
        <v>0.23</v>
      </c>
      <c r="AC118" s="84">
        <v>0.06</v>
      </c>
      <c r="AD118" s="117">
        <v>0.03</v>
      </c>
      <c r="AE118" s="84">
        <f t="shared" si="6"/>
        <v>3.8138205980066444</v>
      </c>
      <c r="AF118" s="105">
        <v>3.8</v>
      </c>
      <c r="AG118" s="84">
        <v>3.45</v>
      </c>
      <c r="AH118" s="84">
        <v>3.56</v>
      </c>
      <c r="AI118" s="84"/>
      <c r="AJ118" s="84">
        <v>2.95</v>
      </c>
      <c r="AK118" s="84">
        <v>7.45</v>
      </c>
      <c r="AL118" s="105">
        <v>3.88</v>
      </c>
      <c r="AM118" s="84">
        <v>3.65</v>
      </c>
      <c r="AN118" s="84">
        <v>5.65</v>
      </c>
      <c r="AO118" s="84">
        <v>4.0999999999999996</v>
      </c>
      <c r="AP118" s="84">
        <v>2.39</v>
      </c>
      <c r="AQ118" s="84">
        <v>2.97</v>
      </c>
      <c r="AR118" s="84">
        <v>2.2000000000000002</v>
      </c>
      <c r="AS118" s="116">
        <f t="shared" si="7"/>
        <v>4.3765448504983393</v>
      </c>
      <c r="AT118" s="105">
        <v>4.38</v>
      </c>
      <c r="AU118" s="84">
        <v>4.12</v>
      </c>
      <c r="AV118" s="84">
        <v>4.24</v>
      </c>
      <c r="AW118" s="84"/>
      <c r="AX118" s="84">
        <v>2.99</v>
      </c>
      <c r="AY118" s="84">
        <v>8.31</v>
      </c>
      <c r="AZ118" s="105">
        <v>4.3600000000000003</v>
      </c>
      <c r="BA118" s="84">
        <v>2.65</v>
      </c>
      <c r="BB118" s="84">
        <v>6.65</v>
      </c>
      <c r="BC118" s="84">
        <v>4.83</v>
      </c>
      <c r="BD118" s="84">
        <v>2.2999999999999998</v>
      </c>
      <c r="BE118" s="84">
        <v>3.23</v>
      </c>
      <c r="BF118" s="117">
        <v>2.5</v>
      </c>
    </row>
    <row r="119" spans="1:58" x14ac:dyDescent="0.25">
      <c r="A119" s="416"/>
      <c r="B119" s="53" t="s">
        <v>64</v>
      </c>
      <c r="C119" s="84">
        <f t="shared" si="4"/>
        <v>95.644586111156869</v>
      </c>
      <c r="D119" s="165">
        <v>95.17</v>
      </c>
      <c r="E119" s="84">
        <v>96.27</v>
      </c>
      <c r="F119" s="84">
        <v>96.18</v>
      </c>
      <c r="G119" s="84"/>
      <c r="H119" s="84">
        <v>92.1</v>
      </c>
      <c r="I119" s="84">
        <v>93.56</v>
      </c>
      <c r="J119" s="105">
        <v>97.97</v>
      </c>
      <c r="K119" s="84">
        <v>99.22</v>
      </c>
      <c r="L119" s="84">
        <v>96.25</v>
      </c>
      <c r="M119" s="84">
        <v>97.8</v>
      </c>
      <c r="N119" s="84">
        <v>98.81</v>
      </c>
      <c r="O119" s="84">
        <v>97.96</v>
      </c>
      <c r="P119" s="117">
        <v>99.34</v>
      </c>
      <c r="Q119" s="116">
        <f t="shared" si="5"/>
        <v>0.20953488372093043</v>
      </c>
      <c r="R119" s="105">
        <v>0.27</v>
      </c>
      <c r="S119" s="84">
        <v>0.22</v>
      </c>
      <c r="T119" s="84">
        <v>0.25</v>
      </c>
      <c r="U119" s="84"/>
      <c r="V119" s="84">
        <v>0.41</v>
      </c>
      <c r="W119" s="84">
        <v>0.28000000000000003</v>
      </c>
      <c r="X119" s="105">
        <v>-0.08</v>
      </c>
      <c r="Y119" s="84">
        <v>-0.27</v>
      </c>
      <c r="Z119" s="84">
        <v>-0.12</v>
      </c>
      <c r="AA119" s="84">
        <v>-0.06</v>
      </c>
      <c r="AB119" s="84">
        <v>-0.2</v>
      </c>
      <c r="AC119" s="84">
        <v>0.01</v>
      </c>
      <c r="AD119" s="117">
        <v>0.05</v>
      </c>
      <c r="AE119" s="84">
        <f t="shared" si="6"/>
        <v>4.0316279069767447</v>
      </c>
      <c r="AF119" s="105">
        <v>4.08</v>
      </c>
      <c r="AG119" s="84">
        <v>3.68</v>
      </c>
      <c r="AH119" s="84">
        <v>3.82</v>
      </c>
      <c r="AI119" s="84"/>
      <c r="AJ119" s="84">
        <v>3.37</v>
      </c>
      <c r="AK119" s="84">
        <v>7.75</v>
      </c>
      <c r="AL119" s="105">
        <v>3.8</v>
      </c>
      <c r="AM119" s="84">
        <v>3.37</v>
      </c>
      <c r="AN119" s="84">
        <v>5.53</v>
      </c>
      <c r="AO119" s="84">
        <v>4.04</v>
      </c>
      <c r="AP119" s="84">
        <v>2.1800000000000002</v>
      </c>
      <c r="AQ119" s="84">
        <v>2.98</v>
      </c>
      <c r="AR119" s="84">
        <v>2.2400000000000002</v>
      </c>
      <c r="AS119" s="116">
        <f t="shared" si="7"/>
        <v>4.4895348837209301</v>
      </c>
      <c r="AT119" s="105">
        <v>4.55</v>
      </c>
      <c r="AU119" s="84">
        <v>4.13</v>
      </c>
      <c r="AV119" s="84">
        <v>4.28</v>
      </c>
      <c r="AW119" s="84"/>
      <c r="AX119" s="84">
        <v>3.69</v>
      </c>
      <c r="AY119" s="84">
        <v>8.59</v>
      </c>
      <c r="AZ119" s="105">
        <v>4.2</v>
      </c>
      <c r="BA119" s="84">
        <v>2.4700000000000002</v>
      </c>
      <c r="BB119" s="84">
        <v>6.2</v>
      </c>
      <c r="BC119" s="84">
        <v>4.67</v>
      </c>
      <c r="BD119" s="84">
        <v>2.19</v>
      </c>
      <c r="BE119" s="84">
        <v>3.14</v>
      </c>
      <c r="BF119" s="117">
        <v>2.31</v>
      </c>
    </row>
    <row r="120" spans="1:58" x14ac:dyDescent="0.25">
      <c r="A120" s="416"/>
      <c r="B120" s="53" t="s">
        <v>65</v>
      </c>
      <c r="C120" s="84">
        <f t="shared" si="4"/>
        <v>95.932006865931783</v>
      </c>
      <c r="D120" s="165">
        <v>95.52</v>
      </c>
      <c r="E120" s="84">
        <v>96.58</v>
      </c>
      <c r="F120" s="84">
        <v>96.5</v>
      </c>
      <c r="G120" s="84"/>
      <c r="H120" s="84">
        <v>92.58</v>
      </c>
      <c r="I120" s="84">
        <v>93.87</v>
      </c>
      <c r="J120" s="105">
        <v>97.95</v>
      </c>
      <c r="K120" s="84">
        <v>99.27</v>
      </c>
      <c r="L120" s="84">
        <v>96.23</v>
      </c>
      <c r="M120" s="84">
        <v>97.77</v>
      </c>
      <c r="N120" s="84">
        <v>99.12</v>
      </c>
      <c r="O120" s="84">
        <v>97.85</v>
      </c>
      <c r="P120" s="117">
        <v>99.48</v>
      </c>
      <c r="Q120" s="116">
        <f t="shared" si="5"/>
        <v>0.29607973421926925</v>
      </c>
      <c r="R120" s="105">
        <v>0.36</v>
      </c>
      <c r="S120" s="84">
        <v>0.32</v>
      </c>
      <c r="T120" s="84">
        <v>0.33</v>
      </c>
      <c r="U120" s="84"/>
      <c r="V120" s="84">
        <v>0.51</v>
      </c>
      <c r="W120" s="84">
        <v>0.33</v>
      </c>
      <c r="X120" s="105">
        <v>-0.01</v>
      </c>
      <c r="Y120" s="84">
        <v>0.05</v>
      </c>
      <c r="Z120" s="84">
        <v>-0.02</v>
      </c>
      <c r="AA120" s="84">
        <v>-0.02</v>
      </c>
      <c r="AB120" s="84">
        <v>0.32</v>
      </c>
      <c r="AC120" s="84">
        <v>-0.11</v>
      </c>
      <c r="AD120" s="117">
        <v>0.14000000000000001</v>
      </c>
      <c r="AE120" s="84">
        <f t="shared" si="6"/>
        <v>4.3442524916943528</v>
      </c>
      <c r="AF120" s="105">
        <v>4.46</v>
      </c>
      <c r="AG120" s="84">
        <v>4.01</v>
      </c>
      <c r="AH120" s="84">
        <v>4.16</v>
      </c>
      <c r="AI120" s="84"/>
      <c r="AJ120" s="84">
        <v>3.91</v>
      </c>
      <c r="AK120" s="84">
        <v>8.1</v>
      </c>
      <c r="AL120" s="105">
        <v>3.79</v>
      </c>
      <c r="AM120" s="84">
        <v>3.43</v>
      </c>
      <c r="AN120" s="84">
        <v>5.51</v>
      </c>
      <c r="AO120" s="84">
        <v>4.01</v>
      </c>
      <c r="AP120" s="84">
        <v>2.5</v>
      </c>
      <c r="AQ120" s="84">
        <v>2.87</v>
      </c>
      <c r="AR120" s="84">
        <v>2.39</v>
      </c>
      <c r="AS120" s="116">
        <f t="shared" si="7"/>
        <v>4.6125249169435225</v>
      </c>
      <c r="AT120" s="105">
        <v>4.7300000000000004</v>
      </c>
      <c r="AU120" s="84">
        <v>4.2</v>
      </c>
      <c r="AV120" s="84">
        <v>4.37</v>
      </c>
      <c r="AW120" s="84"/>
      <c r="AX120" s="84">
        <v>4.26</v>
      </c>
      <c r="AY120" s="84">
        <v>8.7200000000000006</v>
      </c>
      <c r="AZ120" s="105">
        <v>4.05</v>
      </c>
      <c r="BA120" s="84">
        <v>2.76</v>
      </c>
      <c r="BB120" s="84">
        <v>5.77</v>
      </c>
      <c r="BC120" s="84">
        <v>4.43</v>
      </c>
      <c r="BD120" s="84">
        <v>2.76</v>
      </c>
      <c r="BE120" s="84">
        <v>3</v>
      </c>
      <c r="BF120" s="117">
        <v>2.57</v>
      </c>
    </row>
    <row r="121" spans="1:58" x14ac:dyDescent="0.25">
      <c r="A121" s="419"/>
      <c r="B121" s="54" t="s">
        <v>66</v>
      </c>
      <c r="C121" s="88">
        <f t="shared" si="4"/>
        <v>96.062644333325252</v>
      </c>
      <c r="D121" s="166">
        <v>95.64</v>
      </c>
      <c r="E121" s="88">
        <v>96.79</v>
      </c>
      <c r="F121" s="88">
        <v>96.63</v>
      </c>
      <c r="G121" s="88"/>
      <c r="H121" s="88">
        <v>92.61</v>
      </c>
      <c r="I121" s="88">
        <v>93.85</v>
      </c>
      <c r="J121" s="108">
        <v>98.15</v>
      </c>
      <c r="K121" s="88">
        <v>99.22</v>
      </c>
      <c r="L121" s="88">
        <v>96.27</v>
      </c>
      <c r="M121" s="88">
        <v>98.04</v>
      </c>
      <c r="N121" s="88">
        <v>99.39</v>
      </c>
      <c r="O121" s="88">
        <v>97.87</v>
      </c>
      <c r="P121" s="119">
        <v>99.3</v>
      </c>
      <c r="Q121" s="118">
        <f t="shared" si="5"/>
        <v>0.14209302325581391</v>
      </c>
      <c r="R121" s="108">
        <v>0.13</v>
      </c>
      <c r="S121" s="88">
        <v>0.22</v>
      </c>
      <c r="T121" s="88">
        <v>0.13</v>
      </c>
      <c r="U121" s="88"/>
      <c r="V121" s="88">
        <v>0.04</v>
      </c>
      <c r="W121" s="88">
        <v>-0.02</v>
      </c>
      <c r="X121" s="108">
        <v>0.2</v>
      </c>
      <c r="Y121" s="88">
        <v>-0.05</v>
      </c>
      <c r="Z121" s="88">
        <v>0.04</v>
      </c>
      <c r="AA121" s="88">
        <v>0.27</v>
      </c>
      <c r="AB121" s="88">
        <v>0.27</v>
      </c>
      <c r="AC121" s="88">
        <v>0.02</v>
      </c>
      <c r="AD121" s="119">
        <v>-0.18</v>
      </c>
      <c r="AE121" s="88">
        <f t="shared" si="6"/>
        <v>4.4863455149501661</v>
      </c>
      <c r="AF121" s="108">
        <v>4.59</v>
      </c>
      <c r="AG121" s="88">
        <v>4.24</v>
      </c>
      <c r="AH121" s="88">
        <v>4.3</v>
      </c>
      <c r="AI121" s="88"/>
      <c r="AJ121" s="88">
        <v>3.95</v>
      </c>
      <c r="AK121" s="88">
        <v>8.07</v>
      </c>
      <c r="AL121" s="108">
        <v>3.99</v>
      </c>
      <c r="AM121" s="88">
        <v>3.37</v>
      </c>
      <c r="AN121" s="88">
        <v>5.54</v>
      </c>
      <c r="AO121" s="88">
        <v>4.3</v>
      </c>
      <c r="AP121" s="88">
        <v>2.78</v>
      </c>
      <c r="AQ121" s="88">
        <v>2.89</v>
      </c>
      <c r="AR121" s="88">
        <v>2.2000000000000002</v>
      </c>
      <c r="AS121" s="118">
        <f t="shared" si="7"/>
        <v>4.4863455149501661</v>
      </c>
      <c r="AT121" s="108">
        <v>4.59</v>
      </c>
      <c r="AU121" s="88">
        <v>4.24</v>
      </c>
      <c r="AV121" s="88">
        <v>4.3</v>
      </c>
      <c r="AW121" s="88"/>
      <c r="AX121" s="88">
        <v>3.95</v>
      </c>
      <c r="AY121" s="88">
        <v>8.07</v>
      </c>
      <c r="AZ121" s="108">
        <v>3.99</v>
      </c>
      <c r="BA121" s="88">
        <v>3.37</v>
      </c>
      <c r="BB121" s="88">
        <v>5.54</v>
      </c>
      <c r="BC121" s="88">
        <v>4.3</v>
      </c>
      <c r="BD121" s="88">
        <v>2.78</v>
      </c>
      <c r="BE121" s="88">
        <v>2.89</v>
      </c>
      <c r="BF121" s="119">
        <v>2.2000000000000002</v>
      </c>
    </row>
    <row r="122" spans="1:58" x14ac:dyDescent="0.25">
      <c r="A122" s="534">
        <v>2018</v>
      </c>
      <c r="B122" s="236" t="s">
        <v>55</v>
      </c>
      <c r="C122" s="229">
        <f t="shared" si="4"/>
        <v>96.375725576152476</v>
      </c>
      <c r="D122" s="292">
        <v>95.93</v>
      </c>
      <c r="E122" s="229">
        <v>97.13</v>
      </c>
      <c r="F122" s="229">
        <v>97.02</v>
      </c>
      <c r="G122" s="229"/>
      <c r="H122" s="229">
        <v>92.65</v>
      </c>
      <c r="I122" s="229">
        <v>94.02</v>
      </c>
      <c r="J122" s="228">
        <v>98.59</v>
      </c>
      <c r="K122" s="229">
        <v>99.37</v>
      </c>
      <c r="L122" s="229">
        <v>96.69</v>
      </c>
      <c r="M122" s="229">
        <v>98.6</v>
      </c>
      <c r="N122" s="229">
        <v>99.29</v>
      </c>
      <c r="O122" s="229">
        <v>98.08</v>
      </c>
      <c r="P122" s="224">
        <v>99.36</v>
      </c>
      <c r="Q122" s="220">
        <f t="shared" si="5"/>
        <v>0.32591362126245843</v>
      </c>
      <c r="R122" s="228">
        <v>0.3</v>
      </c>
      <c r="S122" s="229">
        <v>0.35</v>
      </c>
      <c r="T122" s="229">
        <v>0.4</v>
      </c>
      <c r="U122" s="229"/>
      <c r="V122" s="229">
        <v>0.04</v>
      </c>
      <c r="W122" s="229">
        <v>0.19</v>
      </c>
      <c r="X122" s="228">
        <v>0.45</v>
      </c>
      <c r="Y122" s="229">
        <v>0.15</v>
      </c>
      <c r="Z122" s="229">
        <v>0.44</v>
      </c>
      <c r="AA122" s="229">
        <v>0.56999999999999995</v>
      </c>
      <c r="AB122" s="229">
        <v>-0.1</v>
      </c>
      <c r="AC122" s="229">
        <v>0.21</v>
      </c>
      <c r="AD122" s="224">
        <v>0.06</v>
      </c>
      <c r="AE122" s="229">
        <f t="shared" si="6"/>
        <v>0.32591362126245843</v>
      </c>
      <c r="AF122" s="228">
        <v>0.3</v>
      </c>
      <c r="AG122" s="229">
        <v>0.35</v>
      </c>
      <c r="AH122" s="229">
        <v>0.4</v>
      </c>
      <c r="AI122" s="229"/>
      <c r="AJ122" s="229">
        <v>0.04</v>
      </c>
      <c r="AK122" s="229">
        <v>0.19</v>
      </c>
      <c r="AL122" s="228">
        <v>0.45</v>
      </c>
      <c r="AM122" s="229">
        <v>0.15</v>
      </c>
      <c r="AN122" s="229">
        <v>0.44</v>
      </c>
      <c r="AO122" s="229">
        <v>0.56999999999999995</v>
      </c>
      <c r="AP122" s="229">
        <v>-0.1</v>
      </c>
      <c r="AQ122" s="229">
        <v>0.21</v>
      </c>
      <c r="AR122" s="229">
        <v>0.06</v>
      </c>
      <c r="AS122" s="220">
        <f t="shared" si="7"/>
        <v>4.0817940199335556</v>
      </c>
      <c r="AT122" s="228">
        <v>4.22</v>
      </c>
      <c r="AU122" s="229">
        <v>4.25</v>
      </c>
      <c r="AV122" s="229">
        <v>4.29</v>
      </c>
      <c r="AW122" s="229"/>
      <c r="AX122" s="229">
        <v>2.52</v>
      </c>
      <c r="AY122" s="229">
        <v>7.08</v>
      </c>
      <c r="AZ122" s="228">
        <v>3.42</v>
      </c>
      <c r="BA122" s="229">
        <v>2.82</v>
      </c>
      <c r="BB122" s="229">
        <v>5.23</v>
      </c>
      <c r="BC122" s="229">
        <v>3.71</v>
      </c>
      <c r="BD122" s="229">
        <v>1.96</v>
      </c>
      <c r="BE122" s="229">
        <v>2.42</v>
      </c>
      <c r="BF122" s="224">
        <v>1.79</v>
      </c>
    </row>
    <row r="123" spans="1:58" ht="12.75" customHeight="1" x14ac:dyDescent="0.25">
      <c r="A123" s="447"/>
      <c r="B123" s="53" t="s">
        <v>56</v>
      </c>
      <c r="C123" s="84">
        <f t="shared" si="4"/>
        <v>96.744082732596084</v>
      </c>
      <c r="D123" s="165">
        <v>96.28</v>
      </c>
      <c r="E123" s="84">
        <v>97.44</v>
      </c>
      <c r="F123" s="84">
        <v>97.31</v>
      </c>
      <c r="G123" s="84"/>
      <c r="H123" s="84">
        <v>92.93</v>
      </c>
      <c r="I123" s="84">
        <v>94.98</v>
      </c>
      <c r="J123" s="105">
        <v>98.98</v>
      </c>
      <c r="K123" s="84">
        <v>99.78</v>
      </c>
      <c r="L123" s="84">
        <v>97.08</v>
      </c>
      <c r="M123" s="84">
        <v>99.05</v>
      </c>
      <c r="N123" s="84">
        <v>99.26</v>
      </c>
      <c r="O123" s="84">
        <v>98.28</v>
      </c>
      <c r="P123" s="117">
        <v>99.4</v>
      </c>
      <c r="Q123" s="116">
        <f t="shared" si="5"/>
        <v>0.38345514950166115</v>
      </c>
      <c r="R123" s="105">
        <v>0.38</v>
      </c>
      <c r="S123" s="84">
        <v>0.31</v>
      </c>
      <c r="T123" s="84">
        <v>0.3</v>
      </c>
      <c r="U123" s="84"/>
      <c r="V123" s="84">
        <v>0.3</v>
      </c>
      <c r="W123" s="84">
        <v>1.02</v>
      </c>
      <c r="X123" s="105">
        <v>0.4</v>
      </c>
      <c r="Y123" s="84">
        <v>0.42</v>
      </c>
      <c r="Z123" s="84">
        <v>0.4</v>
      </c>
      <c r="AA123" s="84">
        <v>0.46</v>
      </c>
      <c r="AB123" s="84">
        <v>-0.03</v>
      </c>
      <c r="AC123" s="84">
        <v>0.2</v>
      </c>
      <c r="AD123" s="117">
        <v>0.05</v>
      </c>
      <c r="AE123" s="84">
        <f t="shared" si="6"/>
        <v>0.70936877076411964</v>
      </c>
      <c r="AF123" s="105">
        <v>0.68</v>
      </c>
      <c r="AG123" s="84">
        <v>0.67</v>
      </c>
      <c r="AH123" s="84">
        <v>0.7</v>
      </c>
      <c r="AI123" s="84"/>
      <c r="AJ123" s="84">
        <v>0.34</v>
      </c>
      <c r="AK123" s="84">
        <v>1.21</v>
      </c>
      <c r="AL123" s="105">
        <v>0.85</v>
      </c>
      <c r="AM123" s="84">
        <v>0.56999999999999995</v>
      </c>
      <c r="AN123" s="84">
        <v>0.85</v>
      </c>
      <c r="AO123" s="84">
        <v>1.03</v>
      </c>
      <c r="AP123" s="84">
        <v>-0.13</v>
      </c>
      <c r="AQ123" s="84">
        <v>0.42</v>
      </c>
      <c r="AR123" s="84">
        <v>0.1</v>
      </c>
      <c r="AS123" s="116">
        <f t="shared" si="7"/>
        <v>4.0298671096345515</v>
      </c>
      <c r="AT123" s="105">
        <v>4.2699999999999996</v>
      </c>
      <c r="AU123" s="84">
        <v>4.01</v>
      </c>
      <c r="AV123" s="84">
        <v>4.08</v>
      </c>
      <c r="AW123" s="84"/>
      <c r="AX123" s="84">
        <v>3.52</v>
      </c>
      <c r="AY123" s="84">
        <v>7.24</v>
      </c>
      <c r="AZ123" s="105">
        <v>2.88</v>
      </c>
      <c r="BA123" s="84">
        <v>2.23</v>
      </c>
      <c r="BB123" s="84">
        <v>4.7699999999999996</v>
      </c>
      <c r="BC123" s="84">
        <v>3.17</v>
      </c>
      <c r="BD123" s="84">
        <v>0.84</v>
      </c>
      <c r="BE123" s="84">
        <v>2.08</v>
      </c>
      <c r="BF123" s="117">
        <v>1.2</v>
      </c>
    </row>
    <row r="124" spans="1:58" ht="12.75" customHeight="1" x14ac:dyDescent="0.25">
      <c r="A124" s="447"/>
      <c r="B124" s="53" t="s">
        <v>57</v>
      </c>
      <c r="C124" s="84">
        <f t="shared" si="4"/>
        <v>97.13024817991608</v>
      </c>
      <c r="D124" s="165">
        <v>96.7</v>
      </c>
      <c r="E124" s="84">
        <v>97.82</v>
      </c>
      <c r="F124" s="84">
        <v>97.7</v>
      </c>
      <c r="G124" s="84"/>
      <c r="H124" s="84">
        <v>93.36</v>
      </c>
      <c r="I124" s="84">
        <v>95.59</v>
      </c>
      <c r="J124" s="105">
        <v>99.2</v>
      </c>
      <c r="K124" s="84">
        <v>99.84</v>
      </c>
      <c r="L124" s="84">
        <v>97.65</v>
      </c>
      <c r="M124" s="84">
        <v>99.24</v>
      </c>
      <c r="N124" s="84">
        <v>99.87</v>
      </c>
      <c r="O124" s="84">
        <v>98.6</v>
      </c>
      <c r="P124" s="117">
        <v>99.38</v>
      </c>
      <c r="Q124" s="116">
        <f t="shared" si="5"/>
        <v>0.40199335548172765</v>
      </c>
      <c r="R124" s="105">
        <v>0.44</v>
      </c>
      <c r="S124" s="84">
        <v>0.39</v>
      </c>
      <c r="T124" s="84">
        <v>0.41</v>
      </c>
      <c r="U124" s="84"/>
      <c r="V124" s="84">
        <v>0.46</v>
      </c>
      <c r="W124" s="84">
        <v>0.64</v>
      </c>
      <c r="X124" s="105">
        <v>0.22</v>
      </c>
      <c r="Y124" s="84">
        <v>0.06</v>
      </c>
      <c r="Z124" s="84">
        <v>0.59</v>
      </c>
      <c r="AA124" s="84">
        <v>0.2</v>
      </c>
      <c r="AB124" s="84">
        <v>0.61</v>
      </c>
      <c r="AC124" s="84">
        <v>0.32</v>
      </c>
      <c r="AD124" s="117">
        <v>-0.03</v>
      </c>
      <c r="AE124" s="84">
        <f t="shared" si="6"/>
        <v>1.1113621262458473</v>
      </c>
      <c r="AF124" s="105">
        <v>1.1200000000000001</v>
      </c>
      <c r="AG124" s="84">
        <v>1.06</v>
      </c>
      <c r="AH124" s="84">
        <v>1.1100000000000001</v>
      </c>
      <c r="AI124" s="84"/>
      <c r="AJ124" s="84">
        <v>0.8</v>
      </c>
      <c r="AK124" s="84">
        <v>1.85</v>
      </c>
      <c r="AL124" s="105">
        <v>1.07</v>
      </c>
      <c r="AM124" s="84">
        <v>0.63</v>
      </c>
      <c r="AN124" s="84">
        <v>1.44</v>
      </c>
      <c r="AO124" s="84">
        <v>1.23</v>
      </c>
      <c r="AP124" s="84">
        <v>0.48</v>
      </c>
      <c r="AQ124" s="84">
        <v>0.74</v>
      </c>
      <c r="AR124" s="84">
        <v>7.0000000000000007E-2</v>
      </c>
      <c r="AS124" s="116">
        <f t="shared" si="7"/>
        <v>3.8914950166112963</v>
      </c>
      <c r="AT124" s="105">
        <v>4.18</v>
      </c>
      <c r="AU124" s="84">
        <v>3.85</v>
      </c>
      <c r="AV124" s="84">
        <v>3.95</v>
      </c>
      <c r="AW124" s="84"/>
      <c r="AX124" s="84">
        <v>3.67</v>
      </c>
      <c r="AY124" s="84">
        <v>7.1</v>
      </c>
      <c r="AZ124" s="105">
        <v>2.5099999999999998</v>
      </c>
      <c r="BA124" s="84">
        <v>1.01</v>
      </c>
      <c r="BB124" s="84">
        <v>3.91</v>
      </c>
      <c r="BC124" s="84">
        <v>2.96</v>
      </c>
      <c r="BD124" s="84">
        <v>-0.06</v>
      </c>
      <c r="BE124" s="84">
        <v>1.69</v>
      </c>
      <c r="BF124" s="117">
        <v>0.81</v>
      </c>
    </row>
    <row r="125" spans="1:58" ht="12.75" customHeight="1" x14ac:dyDescent="0.25">
      <c r="A125" s="447"/>
      <c r="B125" s="53" t="s">
        <v>58</v>
      </c>
      <c r="C125" s="84">
        <f t="shared" si="4"/>
        <v>97.884579296681025</v>
      </c>
      <c r="D125" s="165">
        <v>97.59</v>
      </c>
      <c r="E125" s="84">
        <v>98.17</v>
      </c>
      <c r="F125" s="84">
        <v>98.07</v>
      </c>
      <c r="G125" s="84"/>
      <c r="H125" s="84">
        <v>95.86</v>
      </c>
      <c r="I125" s="84">
        <v>97.09</v>
      </c>
      <c r="J125" s="105">
        <v>99.33</v>
      </c>
      <c r="K125" s="84">
        <v>100.28</v>
      </c>
      <c r="L125" s="84">
        <v>98.32</v>
      </c>
      <c r="M125" s="84">
        <v>99.26</v>
      </c>
      <c r="N125" s="84">
        <v>100.15</v>
      </c>
      <c r="O125" s="84">
        <v>99.09</v>
      </c>
      <c r="P125" s="117">
        <v>99.45</v>
      </c>
      <c r="Q125" s="116">
        <f t="shared" si="5"/>
        <v>0.7769767441860469</v>
      </c>
      <c r="R125" s="105">
        <v>0.91</v>
      </c>
      <c r="S125" s="84">
        <v>0.36</v>
      </c>
      <c r="T125" s="84">
        <v>0.38</v>
      </c>
      <c r="U125" s="84"/>
      <c r="V125" s="84">
        <v>2.68</v>
      </c>
      <c r="W125" s="84">
        <v>1.58</v>
      </c>
      <c r="X125" s="105">
        <v>0.14000000000000001</v>
      </c>
      <c r="Y125" s="84">
        <v>0.44</v>
      </c>
      <c r="Z125" s="84">
        <v>0.69</v>
      </c>
      <c r="AA125" s="84">
        <v>0.01</v>
      </c>
      <c r="AB125" s="84">
        <v>0.28000000000000003</v>
      </c>
      <c r="AC125" s="84">
        <v>0.5</v>
      </c>
      <c r="AD125" s="117">
        <v>7.0000000000000007E-2</v>
      </c>
      <c r="AE125" s="84">
        <f t="shared" si="6"/>
        <v>1.8966112956810637</v>
      </c>
      <c r="AF125" s="105">
        <v>2.04</v>
      </c>
      <c r="AG125" s="84">
        <v>1.43</v>
      </c>
      <c r="AH125" s="84">
        <v>1.49</v>
      </c>
      <c r="AI125" s="84"/>
      <c r="AJ125" s="84">
        <v>3.51</v>
      </c>
      <c r="AK125" s="84">
        <v>3.46</v>
      </c>
      <c r="AL125" s="105">
        <v>1.21</v>
      </c>
      <c r="AM125" s="84">
        <v>1.07</v>
      </c>
      <c r="AN125" s="84">
        <v>2.13</v>
      </c>
      <c r="AO125" s="84">
        <v>1.24</v>
      </c>
      <c r="AP125" s="84">
        <v>0.77</v>
      </c>
      <c r="AQ125" s="84">
        <v>1.25</v>
      </c>
      <c r="AR125" s="84">
        <v>0.15</v>
      </c>
      <c r="AS125" s="116">
        <f t="shared" si="7"/>
        <v>4.0040199335548188</v>
      </c>
      <c r="AT125" s="105">
        <v>4.41</v>
      </c>
      <c r="AU125" s="84">
        <v>3.71</v>
      </c>
      <c r="AV125" s="84">
        <v>3.88</v>
      </c>
      <c r="AW125" s="84"/>
      <c r="AX125" s="84">
        <v>5.67</v>
      </c>
      <c r="AY125" s="84">
        <v>6.41</v>
      </c>
      <c r="AZ125" s="105">
        <v>2.06</v>
      </c>
      <c r="BA125" s="84">
        <v>1.1499999999999999</v>
      </c>
      <c r="BB125" s="84">
        <v>3.6</v>
      </c>
      <c r="BC125" s="84">
        <v>2.29</v>
      </c>
      <c r="BD125" s="84">
        <v>0.01</v>
      </c>
      <c r="BE125" s="84">
        <v>1.9</v>
      </c>
      <c r="BF125" s="117">
        <v>0.54</v>
      </c>
    </row>
    <row r="126" spans="1:58" ht="12.75" customHeight="1" x14ac:dyDescent="0.25">
      <c r="A126" s="447"/>
      <c r="B126" s="53" t="s">
        <v>59</v>
      </c>
      <c r="C126" s="84">
        <f t="shared" si="4"/>
        <v>98.325063222624067</v>
      </c>
      <c r="D126" s="165">
        <v>98.07</v>
      </c>
      <c r="E126" s="84">
        <v>98.5</v>
      </c>
      <c r="F126" s="84">
        <v>98.43</v>
      </c>
      <c r="G126" s="84"/>
      <c r="H126" s="84">
        <v>96.73</v>
      </c>
      <c r="I126" s="84">
        <v>97.78</v>
      </c>
      <c r="J126" s="105">
        <v>99.59</v>
      </c>
      <c r="K126" s="84">
        <v>100.14</v>
      </c>
      <c r="L126" s="84">
        <v>98.43</v>
      </c>
      <c r="M126" s="84">
        <v>99.56</v>
      </c>
      <c r="N126" s="84">
        <v>100.06</v>
      </c>
      <c r="O126" s="84">
        <v>99.52</v>
      </c>
      <c r="P126" s="117">
        <v>99.65</v>
      </c>
      <c r="Q126" s="116">
        <f t="shared" si="5"/>
        <v>0.45026578073089718</v>
      </c>
      <c r="R126" s="105">
        <v>0.49</v>
      </c>
      <c r="S126" s="84">
        <v>0.34</v>
      </c>
      <c r="T126" s="84">
        <v>0.37</v>
      </c>
      <c r="U126" s="84"/>
      <c r="V126" s="84">
        <v>0.91</v>
      </c>
      <c r="W126" s="84">
        <v>0.7</v>
      </c>
      <c r="X126" s="105">
        <v>0.26</v>
      </c>
      <c r="Y126" s="84">
        <v>-0.14000000000000001</v>
      </c>
      <c r="Z126" s="84">
        <v>0.11</v>
      </c>
      <c r="AA126" s="84">
        <v>0.31</v>
      </c>
      <c r="AB126" s="84">
        <v>-0.09</v>
      </c>
      <c r="AC126" s="84">
        <v>0.43</v>
      </c>
      <c r="AD126" s="117">
        <v>0.2</v>
      </c>
      <c r="AE126" s="84">
        <f t="shared" si="6"/>
        <v>2.3551495016611299</v>
      </c>
      <c r="AF126" s="105">
        <v>2.54</v>
      </c>
      <c r="AG126" s="84">
        <v>1.77</v>
      </c>
      <c r="AH126" s="84">
        <v>1.86</v>
      </c>
      <c r="AI126" s="84"/>
      <c r="AJ126" s="84">
        <v>4.45</v>
      </c>
      <c r="AK126" s="84">
        <v>4.1900000000000004</v>
      </c>
      <c r="AL126" s="105">
        <v>1.47</v>
      </c>
      <c r="AM126" s="84">
        <v>0.93</v>
      </c>
      <c r="AN126" s="84">
        <v>2.25</v>
      </c>
      <c r="AO126" s="84">
        <v>1.55</v>
      </c>
      <c r="AP126" s="84">
        <v>0.68</v>
      </c>
      <c r="AQ126" s="84">
        <v>1.68</v>
      </c>
      <c r="AR126" s="84">
        <v>0.35</v>
      </c>
      <c r="AS126" s="116">
        <f t="shared" si="7"/>
        <v>3.9701993355481737</v>
      </c>
      <c r="AT126" s="105">
        <v>4.3899999999999997</v>
      </c>
      <c r="AU126" s="84">
        <v>3.58</v>
      </c>
      <c r="AV126" s="84">
        <v>3.73</v>
      </c>
      <c r="AW126" s="84"/>
      <c r="AX126" s="84">
        <v>6.18</v>
      </c>
      <c r="AY126" s="84">
        <v>6.26</v>
      </c>
      <c r="AZ126" s="105">
        <v>1.96</v>
      </c>
      <c r="BA126" s="84">
        <v>0.97</v>
      </c>
      <c r="BB126" s="84">
        <v>3.12</v>
      </c>
      <c r="BC126" s="84">
        <v>2.1</v>
      </c>
      <c r="BD126" s="84">
        <v>0.99</v>
      </c>
      <c r="BE126" s="84">
        <v>2.1</v>
      </c>
      <c r="BF126" s="117">
        <v>0.72</v>
      </c>
    </row>
    <row r="127" spans="1:58" ht="12.75" customHeight="1" x14ac:dyDescent="0.25">
      <c r="A127" s="447"/>
      <c r="B127" s="53" t="s">
        <v>60</v>
      </c>
      <c r="C127" s="84">
        <f t="shared" si="4"/>
        <v>98.400604843599808</v>
      </c>
      <c r="D127" s="165">
        <v>98.13</v>
      </c>
      <c r="E127" s="84">
        <v>98.78</v>
      </c>
      <c r="F127" s="84">
        <v>98.71</v>
      </c>
      <c r="G127" s="84"/>
      <c r="H127" s="84">
        <v>95.28</v>
      </c>
      <c r="I127" s="84">
        <v>99.14</v>
      </c>
      <c r="J127" s="105">
        <v>99.7</v>
      </c>
      <c r="K127" s="84">
        <v>100.09</v>
      </c>
      <c r="L127" s="84">
        <v>98.92</v>
      </c>
      <c r="M127" s="84">
        <v>99.67</v>
      </c>
      <c r="N127" s="84">
        <v>100.17</v>
      </c>
      <c r="O127" s="84">
        <v>99.7</v>
      </c>
      <c r="P127" s="117">
        <v>99.76</v>
      </c>
      <c r="Q127" s="116">
        <f t="shared" si="5"/>
        <v>7.6910299003322247E-2</v>
      </c>
      <c r="R127" s="105">
        <v>7.0000000000000007E-2</v>
      </c>
      <c r="S127" s="84">
        <v>0.28000000000000003</v>
      </c>
      <c r="T127" s="84">
        <v>0.28999999999999998</v>
      </c>
      <c r="U127" s="84"/>
      <c r="V127" s="84">
        <v>-1.5</v>
      </c>
      <c r="W127" s="84">
        <v>1.4</v>
      </c>
      <c r="X127" s="105">
        <v>0.11</v>
      </c>
      <c r="Y127" s="84">
        <v>-0.05</v>
      </c>
      <c r="Z127" s="84">
        <v>0.49</v>
      </c>
      <c r="AA127" s="84">
        <v>0.11</v>
      </c>
      <c r="AB127" s="84">
        <v>0.11</v>
      </c>
      <c r="AC127" s="84">
        <v>0.18</v>
      </c>
      <c r="AD127" s="117">
        <v>0.11</v>
      </c>
      <c r="AE127" s="84">
        <f t="shared" si="6"/>
        <v>2.4337873754152826</v>
      </c>
      <c r="AF127" s="105">
        <v>2.61</v>
      </c>
      <c r="AG127" s="84">
        <v>2.06</v>
      </c>
      <c r="AH127" s="84">
        <v>2.15</v>
      </c>
      <c r="AI127" s="84"/>
      <c r="AJ127" s="84">
        <v>2.88</v>
      </c>
      <c r="AK127" s="84">
        <v>5.64</v>
      </c>
      <c r="AL127" s="105">
        <v>1.59</v>
      </c>
      <c r="AM127" s="84">
        <v>0.88</v>
      </c>
      <c r="AN127" s="84">
        <v>2.76</v>
      </c>
      <c r="AO127" s="84">
        <v>1.66</v>
      </c>
      <c r="AP127" s="84">
        <v>0.79</v>
      </c>
      <c r="AQ127" s="84">
        <v>1.86</v>
      </c>
      <c r="AR127" s="84">
        <v>0.46</v>
      </c>
      <c r="AS127" s="116">
        <f t="shared" si="7"/>
        <v>3.7988372093023273</v>
      </c>
      <c r="AT127" s="105">
        <v>4.21</v>
      </c>
      <c r="AU127" s="84">
        <v>3.53</v>
      </c>
      <c r="AV127" s="84">
        <v>3.66</v>
      </c>
      <c r="AW127" s="84"/>
      <c r="AX127" s="84">
        <v>4.71</v>
      </c>
      <c r="AY127" s="84">
        <v>7.58</v>
      </c>
      <c r="AZ127" s="105">
        <v>1.83</v>
      </c>
      <c r="BA127" s="84">
        <v>1.05</v>
      </c>
      <c r="BB127" s="84">
        <v>3.29</v>
      </c>
      <c r="BC127" s="84">
        <v>1.93</v>
      </c>
      <c r="BD127" s="84">
        <v>0.77</v>
      </c>
      <c r="BE127" s="84">
        <v>2.0299999999999998</v>
      </c>
      <c r="BF127" s="117">
        <v>0.49</v>
      </c>
    </row>
    <row r="128" spans="1:58" ht="12.75" customHeight="1" x14ac:dyDescent="0.25">
      <c r="A128" s="447"/>
      <c r="B128" s="53" t="s">
        <v>61</v>
      </c>
      <c r="C128" s="84">
        <f>IF($B128="Diciembre",C185/(1+AE185/100),
IF($B128="Enero",C127*(1+AE128/100),
IF($B128="Febrero",C126*(1+AE128/100),
IF($B128="Marzo",C125*(1+AE128/100),
IF($B128="Abril",C124*(1+AE128/100),
IF($B128="Mayo",C123*(1+AE128/100),
IF($B128="Junio",C122*(1+AE128/100),
IF($B128="Julio",C121*(1+AE128/100),
IF($B128="Agosto",C120*(1+AE128/100),
IF($B128="Septiembre",C119*(1+AE128/100),
IF($B128="Octubre",C118*(1+AE128/100),
IF($B128="Noviembre",C117*(1+AE128/100),"Error"))))))))))))</f>
        <v>98.649920915869558</v>
      </c>
      <c r="D128" s="165">
        <v>98.44</v>
      </c>
      <c r="E128" s="84">
        <v>98.98</v>
      </c>
      <c r="F128" s="84">
        <v>98.9</v>
      </c>
      <c r="G128" s="84"/>
      <c r="H128" s="84">
        <v>95.83</v>
      </c>
      <c r="I128" s="84">
        <v>99.75</v>
      </c>
      <c r="J128" s="105">
        <v>99.67</v>
      </c>
      <c r="K128" s="84">
        <v>100.33</v>
      </c>
      <c r="L128" s="84">
        <v>99.17</v>
      </c>
      <c r="M128" s="84">
        <v>99.56</v>
      </c>
      <c r="N128" s="84">
        <v>100.55</v>
      </c>
      <c r="O128" s="84">
        <v>99.74</v>
      </c>
      <c r="P128" s="117">
        <v>99.74</v>
      </c>
      <c r="Q128" s="116">
        <f t="shared" si="5"/>
        <v>0.25126245847176099</v>
      </c>
      <c r="R128" s="105">
        <v>0.31</v>
      </c>
      <c r="S128" s="84">
        <v>0.2</v>
      </c>
      <c r="T128" s="84">
        <v>0.19</v>
      </c>
      <c r="U128" s="84"/>
      <c r="V128" s="84">
        <v>0.59</v>
      </c>
      <c r="W128" s="84">
        <v>0.61</v>
      </c>
      <c r="X128" s="105">
        <v>-0.03</v>
      </c>
      <c r="Y128" s="84">
        <v>0.24</v>
      </c>
      <c r="Z128" s="84">
        <v>0.25</v>
      </c>
      <c r="AA128" s="84">
        <v>-0.11</v>
      </c>
      <c r="AB128" s="84">
        <v>0.37</v>
      </c>
      <c r="AC128" s="84">
        <v>0.04</v>
      </c>
      <c r="AD128" s="117">
        <v>-0.03</v>
      </c>
      <c r="AE128" s="84">
        <f t="shared" si="6"/>
        <v>2.6933222591362136</v>
      </c>
      <c r="AF128" s="105">
        <v>2.93</v>
      </c>
      <c r="AG128" s="84">
        <v>2.2599999999999998</v>
      </c>
      <c r="AH128" s="84">
        <v>2.35</v>
      </c>
      <c r="AI128" s="84"/>
      <c r="AJ128" s="84">
        <v>3.48</v>
      </c>
      <c r="AK128" s="84">
        <v>6.29</v>
      </c>
      <c r="AL128" s="105">
        <v>1.56</v>
      </c>
      <c r="AM128" s="84">
        <v>1.1200000000000001</v>
      </c>
      <c r="AN128" s="84">
        <v>3.01</v>
      </c>
      <c r="AO128" s="84">
        <v>1.55</v>
      </c>
      <c r="AP128" s="84">
        <v>1.17</v>
      </c>
      <c r="AQ128" s="84">
        <v>1.91</v>
      </c>
      <c r="AR128" s="84">
        <v>0.43</v>
      </c>
      <c r="AS128" s="116">
        <f t="shared" si="7"/>
        <v>4.1655481727574761</v>
      </c>
      <c r="AT128" s="105">
        <v>4.67</v>
      </c>
      <c r="AU128" s="84">
        <v>3.56</v>
      </c>
      <c r="AV128" s="84">
        <v>3.66</v>
      </c>
      <c r="AW128" s="84"/>
      <c r="AX128" s="84">
        <v>7.41</v>
      </c>
      <c r="AY128" s="84">
        <v>7.37</v>
      </c>
      <c r="AZ128" s="105">
        <v>1.75</v>
      </c>
      <c r="BA128" s="84">
        <v>1.1100000000000001</v>
      </c>
      <c r="BB128" s="84">
        <v>3.29</v>
      </c>
      <c r="BC128" s="84">
        <v>1.82</v>
      </c>
      <c r="BD128" s="84">
        <v>1.54</v>
      </c>
      <c r="BE128" s="84">
        <v>1.84</v>
      </c>
      <c r="BF128" s="117">
        <v>0.27</v>
      </c>
    </row>
    <row r="129" spans="1:58" ht="12.75" customHeight="1" x14ac:dyDescent="0.25">
      <c r="A129" s="447"/>
      <c r="B129" s="53" t="s">
        <v>62</v>
      </c>
      <c r="C129" s="84">
        <f>IF($B129="Diciembre",C186/(1+AE186/100),
IF($B129="Enero",C128*(1+AE129/100),
IF($B129="Febrero",C127*(1+AE129/100),
IF($B129="Marzo",C126*(1+AE129/100),
IF($B129="Abril",C125*(1+AE129/100),
IF($B129="Mayo",C124*(1+AE129/100),
IF($B129="Junio",C123*(1+AE129/100),
IF($B129="Julio",C122*(1+AE129/100),
IF($B129="Agosto",C121*(1+AE129/100),
IF($B129="Septiembre",C120*(1+AE129/100),
IF($B129="Octubre",C119*(1+AE129/100),
IF($B129="Noviembre",C118*(1+AE129/100),"Error"))))))))))))</f>
        <v>98.992331583993234</v>
      </c>
      <c r="D129" s="165">
        <v>98.83</v>
      </c>
      <c r="E129" s="84">
        <v>99.16</v>
      </c>
      <c r="F129" s="84">
        <v>99.1</v>
      </c>
      <c r="G129" s="84"/>
      <c r="H129" s="84">
        <v>97.25</v>
      </c>
      <c r="I129" s="84">
        <v>99.66</v>
      </c>
      <c r="J129" s="105">
        <v>99.78</v>
      </c>
      <c r="K129" s="84">
        <v>100.37</v>
      </c>
      <c r="L129" s="84">
        <v>99.59</v>
      </c>
      <c r="M129" s="84">
        <v>99.7</v>
      </c>
      <c r="N129" s="84">
        <v>99.98</v>
      </c>
      <c r="O129" s="84">
        <v>99.74</v>
      </c>
      <c r="P129" s="117">
        <v>99.93</v>
      </c>
      <c r="Q129" s="116">
        <f t="shared" si="5"/>
        <v>0.34817275747508325</v>
      </c>
      <c r="R129" s="105">
        <v>0.4</v>
      </c>
      <c r="S129" s="84">
        <v>0.19</v>
      </c>
      <c r="T129" s="84">
        <v>0.2</v>
      </c>
      <c r="U129" s="84"/>
      <c r="V129" s="84">
        <v>1.48</v>
      </c>
      <c r="W129" s="84">
        <v>-0.08</v>
      </c>
      <c r="X129" s="105">
        <v>0.1</v>
      </c>
      <c r="Y129" s="84">
        <v>0.04</v>
      </c>
      <c r="Z129" s="84">
        <v>0.42</v>
      </c>
      <c r="AA129" s="84">
        <v>0.14000000000000001</v>
      </c>
      <c r="AB129" s="84">
        <v>-0.56000000000000005</v>
      </c>
      <c r="AC129" s="84">
        <v>-0.01</v>
      </c>
      <c r="AD129" s="117">
        <v>0.2</v>
      </c>
      <c r="AE129" s="84">
        <f t="shared" si="6"/>
        <v>3.0497674418604657</v>
      </c>
      <c r="AF129" s="105">
        <v>3.34</v>
      </c>
      <c r="AG129" s="84">
        <v>2.4500000000000002</v>
      </c>
      <c r="AH129" s="84">
        <v>2.56</v>
      </c>
      <c r="AI129" s="84"/>
      <c r="AJ129" s="84">
        <v>5.01</v>
      </c>
      <c r="AK129" s="84">
        <v>6.2</v>
      </c>
      <c r="AL129" s="105">
        <v>1.66</v>
      </c>
      <c r="AM129" s="84">
        <v>1.1599999999999999</v>
      </c>
      <c r="AN129" s="84">
        <v>3.45</v>
      </c>
      <c r="AO129" s="84">
        <v>1.7</v>
      </c>
      <c r="AP129" s="84">
        <v>0.6</v>
      </c>
      <c r="AQ129" s="84">
        <v>1.9</v>
      </c>
      <c r="AR129" s="84">
        <v>0.63</v>
      </c>
      <c r="AS129" s="116">
        <f t="shared" si="7"/>
        <v>4.0783720930232574</v>
      </c>
      <c r="AT129" s="105">
        <v>4.55</v>
      </c>
      <c r="AU129" s="84">
        <v>3.46</v>
      </c>
      <c r="AV129" s="84">
        <v>3.55</v>
      </c>
      <c r="AW129" s="84"/>
      <c r="AX129" s="84">
        <v>7.29</v>
      </c>
      <c r="AY129" s="84">
        <v>6.98</v>
      </c>
      <c r="AZ129" s="105">
        <v>1.82</v>
      </c>
      <c r="BA129" s="84">
        <v>1.1299999999999999</v>
      </c>
      <c r="BB129" s="84">
        <v>3.58</v>
      </c>
      <c r="BC129" s="84">
        <v>1.9</v>
      </c>
      <c r="BD129" s="84">
        <v>1.21</v>
      </c>
      <c r="BE129" s="84">
        <v>1.88</v>
      </c>
      <c r="BF129" s="117">
        <v>0.67</v>
      </c>
    </row>
    <row r="130" spans="1:58" ht="12.75" customHeight="1" x14ac:dyDescent="0.25">
      <c r="A130" s="447"/>
      <c r="B130" s="53" t="s">
        <v>63</v>
      </c>
      <c r="C130" s="84">
        <f>IF($B130="Diciembre",C187/(1+AE187/100),
IF($B130="Enero",C129*(1+AE130/100),
IF($B130="Febrero",C128*(1+AE130/100),
IF($B130="Marzo",C127*(1+AE130/100),
IF($B130="Abril",C126*(1+AE130/100),
IF($B130="Mayo",C125*(1+AE130/100),
IF($B130="Junio",C124*(1+AE130/100),
IF($B130="Julio",C123*(1+AE130/100),
IF($B130="Agosto",C122*(1+AE130/100),
IF($B130="Septiembre",C121*(1+AE130/100),
IF($B130="Octubre",C120*(1+AE130/100),
IF($B130="Noviembre",C119*(1+AE130/100),"Error"))))))))))))</f>
        <v>99.172488935242924</v>
      </c>
      <c r="D130" s="165">
        <v>99.03</v>
      </c>
      <c r="E130" s="84">
        <v>99.33</v>
      </c>
      <c r="F130" s="84">
        <v>99.29</v>
      </c>
      <c r="G130" s="84"/>
      <c r="H130" s="84">
        <v>97.55</v>
      </c>
      <c r="I130" s="84">
        <v>99.8</v>
      </c>
      <c r="J130" s="105">
        <v>99.86</v>
      </c>
      <c r="K130" s="84">
        <v>100.43</v>
      </c>
      <c r="L130" s="84">
        <v>100.01</v>
      </c>
      <c r="M130" s="84">
        <v>99.8</v>
      </c>
      <c r="N130" s="84">
        <v>99.89</v>
      </c>
      <c r="O130" s="84">
        <v>99.69</v>
      </c>
      <c r="P130" s="117">
        <v>99.86</v>
      </c>
      <c r="Q130" s="116">
        <f t="shared" si="5"/>
        <v>0.17926910299003329</v>
      </c>
      <c r="R130" s="105">
        <v>0.2</v>
      </c>
      <c r="S130" s="84">
        <v>0.17</v>
      </c>
      <c r="T130" s="84">
        <v>0.19</v>
      </c>
      <c r="U130" s="84"/>
      <c r="V130" s="84">
        <v>0.31</v>
      </c>
      <c r="W130" s="84">
        <v>0.14000000000000001</v>
      </c>
      <c r="X130" s="105">
        <v>0.08</v>
      </c>
      <c r="Y130" s="84">
        <v>0.06</v>
      </c>
      <c r="Z130" s="84">
        <v>0.42</v>
      </c>
      <c r="AA130" s="84">
        <v>0.1</v>
      </c>
      <c r="AB130" s="84">
        <v>-0.09</v>
      </c>
      <c r="AC130" s="84">
        <v>-0.04</v>
      </c>
      <c r="AD130" s="117">
        <v>-0.08</v>
      </c>
      <c r="AE130" s="84">
        <f t="shared" si="6"/>
        <v>3.2373089700996687</v>
      </c>
      <c r="AF130" s="105">
        <v>3.55</v>
      </c>
      <c r="AG130" s="84">
        <v>2.63</v>
      </c>
      <c r="AH130" s="84">
        <v>2.75</v>
      </c>
      <c r="AI130" s="84"/>
      <c r="AJ130" s="84">
        <v>5.33</v>
      </c>
      <c r="AK130" s="84">
        <v>6.34</v>
      </c>
      <c r="AL130" s="105">
        <v>1.74</v>
      </c>
      <c r="AM130" s="84">
        <v>1.22</v>
      </c>
      <c r="AN130" s="84">
        <v>3.88</v>
      </c>
      <c r="AO130" s="84">
        <v>1.8</v>
      </c>
      <c r="AP130" s="84">
        <v>0.5</v>
      </c>
      <c r="AQ130" s="84">
        <v>1.86</v>
      </c>
      <c r="AR130" s="84">
        <v>0.56000000000000005</v>
      </c>
      <c r="AS130" s="116">
        <f t="shared" si="7"/>
        <v>3.9015614617940213</v>
      </c>
      <c r="AT130" s="105">
        <v>4.33</v>
      </c>
      <c r="AU130" s="84">
        <v>3.41</v>
      </c>
      <c r="AV130" s="84">
        <v>3.49</v>
      </c>
      <c r="AW130" s="84"/>
      <c r="AX130" s="84">
        <v>6.35</v>
      </c>
      <c r="AY130" s="84">
        <v>6.96</v>
      </c>
      <c r="AZ130" s="105">
        <v>1.85</v>
      </c>
      <c r="BA130" s="84">
        <v>0.95</v>
      </c>
      <c r="BB130" s="84">
        <v>3.78</v>
      </c>
      <c r="BC130" s="84">
        <v>1.99</v>
      </c>
      <c r="BD130" s="84">
        <v>0.89</v>
      </c>
      <c r="BE130" s="84">
        <v>1.78</v>
      </c>
      <c r="BF130" s="117">
        <v>0.56000000000000005</v>
      </c>
    </row>
    <row r="131" spans="1:58" ht="12.75" customHeight="1" x14ac:dyDescent="0.25">
      <c r="A131" s="447"/>
      <c r="B131" s="53" t="s">
        <v>64</v>
      </c>
      <c r="C131" s="59">
        <f>IF($B131="Diciembre",C195/(1+AE195/100),
IF($B131="Enero",C130*(1+AE131/100),
IF($B131="Febrero",C129*(1+AE131/100),
IF($B131="Marzo",C128*(1+AE131/100),
IF($B131="Abril",C127*(1+AE131/100),
IF($B131="Mayo",C126*(1+AE131/100),
IF($B131="Junio",C125*(1+AE131/100),
IF($B131="Julio",C124*(1+AE131/100),
IF($B131="Agosto",C123*(1+AE131/100),
IF($B131="Septiembre",C122*(1+AE131/100),
IF($B131="Octubre",C121*(1+AE131/100),
IF($B131="Noviembre",C120*(1+AE131/100),"Error"))))))))))))</f>
        <v>99.522144194816335</v>
      </c>
      <c r="D131" s="293">
        <v>99.45</v>
      </c>
      <c r="E131" s="59">
        <v>99.6</v>
      </c>
      <c r="F131" s="59">
        <v>99.59</v>
      </c>
      <c r="G131" s="59"/>
      <c r="H131" s="59">
        <v>98.6</v>
      </c>
      <c r="I131" s="59">
        <v>99.97</v>
      </c>
      <c r="J131" s="110">
        <v>99.86</v>
      </c>
      <c r="K131" s="59">
        <v>100.37</v>
      </c>
      <c r="L131" s="59">
        <v>99.88</v>
      </c>
      <c r="M131" s="59">
        <v>99.79</v>
      </c>
      <c r="N131" s="59">
        <v>99.92</v>
      </c>
      <c r="O131" s="59">
        <v>99.82</v>
      </c>
      <c r="P131" s="150">
        <v>99.93</v>
      </c>
      <c r="Q131" s="116">
        <f t="shared" si="5"/>
        <v>0.35571428571428593</v>
      </c>
      <c r="R131" s="105">
        <v>0.43</v>
      </c>
      <c r="S131" s="84">
        <v>0.27</v>
      </c>
      <c r="T131" s="84">
        <v>0.31</v>
      </c>
      <c r="U131" s="84"/>
      <c r="V131" s="84">
        <v>1.08</v>
      </c>
      <c r="W131" s="84">
        <v>0.17</v>
      </c>
      <c r="X131" s="105">
        <v>0</v>
      </c>
      <c r="Y131" s="84">
        <v>-0.06</v>
      </c>
      <c r="Z131" s="84">
        <v>-0.13</v>
      </c>
      <c r="AA131" s="84">
        <v>-0.01</v>
      </c>
      <c r="AB131" s="84">
        <v>0.03</v>
      </c>
      <c r="AC131" s="84">
        <v>0.13</v>
      </c>
      <c r="AD131" s="117">
        <v>7.0000000000000007E-2</v>
      </c>
      <c r="AE131" s="84">
        <f t="shared" si="6"/>
        <v>3.6012956810631245</v>
      </c>
      <c r="AF131" s="105">
        <v>3.99</v>
      </c>
      <c r="AG131" s="84">
        <v>2.91</v>
      </c>
      <c r="AH131" s="84">
        <v>3.06</v>
      </c>
      <c r="AI131" s="84"/>
      <c r="AJ131" s="84">
        <v>6.47</v>
      </c>
      <c r="AK131" s="84">
        <v>6.53</v>
      </c>
      <c r="AL131" s="105">
        <v>1.74</v>
      </c>
      <c r="AM131" s="84">
        <v>1.1599999999999999</v>
      </c>
      <c r="AN131" s="84">
        <v>3.75</v>
      </c>
      <c r="AO131" s="84">
        <v>1.78</v>
      </c>
      <c r="AP131" s="84">
        <v>0.54</v>
      </c>
      <c r="AQ131" s="84">
        <v>1.99</v>
      </c>
      <c r="AR131" s="84">
        <v>0.63</v>
      </c>
      <c r="AS131" s="116">
        <f t="shared" si="7"/>
        <v>4.0477408637873769</v>
      </c>
      <c r="AT131" s="105">
        <v>4.49</v>
      </c>
      <c r="AU131" s="84">
        <v>3.46</v>
      </c>
      <c r="AV131" s="84">
        <v>3.55</v>
      </c>
      <c r="AW131" s="84"/>
      <c r="AX131" s="84">
        <v>7.06</v>
      </c>
      <c r="AY131" s="84">
        <v>6.85</v>
      </c>
      <c r="AZ131" s="105">
        <v>1.93</v>
      </c>
      <c r="BA131" s="84">
        <v>1.1599999999999999</v>
      </c>
      <c r="BB131" s="84">
        <v>3.77</v>
      </c>
      <c r="BC131" s="84">
        <v>2.04</v>
      </c>
      <c r="BD131" s="84">
        <v>1.1299999999999999</v>
      </c>
      <c r="BE131" s="84">
        <v>1.9</v>
      </c>
      <c r="BF131" s="117">
        <v>0.59</v>
      </c>
    </row>
    <row r="132" spans="1:58" x14ac:dyDescent="0.25">
      <c r="A132" s="447"/>
      <c r="B132" s="53" t="s">
        <v>65</v>
      </c>
      <c r="C132" s="59">
        <f>IF($B132="Diciembre",C199/(1+AE199/100),
IF($B132="Enero",C131*(1+AE132/100),
IF($B132="Febrero",C130*(1+AE132/100),
IF($B132="Marzo",C129*(1+AE132/100),
IF($B132="Abril",C128*(1+AE132/100),
IF($B132="Mayo",C127*(1+AE132/100),
IF($B132="Junio",C126*(1+AE132/100),
IF($B132="Julio",C125*(1+AE132/100),
IF($B132="Agosto",C124*(1+AE132/100),
IF($B132="Septiembre",C123*(1+AE132/100),
IF($B132="Octubre",C122*(1+AE132/100),
IF($B132="Noviembre",C121*(1+AE132/100),"Error"))))))))))))</f>
        <v>99.699333497586636</v>
      </c>
      <c r="D132" s="293">
        <v>99.65</v>
      </c>
      <c r="E132" s="59">
        <v>99.76</v>
      </c>
      <c r="F132" s="59">
        <v>99.79</v>
      </c>
      <c r="G132" s="59"/>
      <c r="H132" s="59">
        <v>99.22</v>
      </c>
      <c r="I132" s="59">
        <v>99.51</v>
      </c>
      <c r="J132" s="110">
        <v>99.96</v>
      </c>
      <c r="K132" s="59">
        <v>100.27</v>
      </c>
      <c r="L132" s="59">
        <v>100.11</v>
      </c>
      <c r="M132" s="59">
        <v>99.94</v>
      </c>
      <c r="N132" s="59">
        <v>99.93</v>
      </c>
      <c r="O132" s="59">
        <v>99.85</v>
      </c>
      <c r="P132" s="150">
        <v>99.83</v>
      </c>
      <c r="Q132" s="116">
        <f t="shared" si="5"/>
        <v>0.18445182724252496</v>
      </c>
      <c r="R132" s="105">
        <v>0.2</v>
      </c>
      <c r="S132" s="84">
        <v>0.16</v>
      </c>
      <c r="T132" s="84">
        <v>0.2</v>
      </c>
      <c r="U132" s="84"/>
      <c r="V132" s="84">
        <v>0.63</v>
      </c>
      <c r="W132" s="84">
        <v>-0.47</v>
      </c>
      <c r="X132" s="105">
        <v>0.11</v>
      </c>
      <c r="Y132" s="84">
        <v>-0.1</v>
      </c>
      <c r="Z132" s="84">
        <v>0.24</v>
      </c>
      <c r="AA132" s="84">
        <v>0.15</v>
      </c>
      <c r="AB132" s="84">
        <v>0.01</v>
      </c>
      <c r="AC132" s="84">
        <v>0.03</v>
      </c>
      <c r="AD132" s="117">
        <v>-0.1</v>
      </c>
      <c r="AE132" s="84">
        <f t="shared" si="6"/>
        <v>3.7857475083056498</v>
      </c>
      <c r="AF132" s="105">
        <v>4.1900000000000004</v>
      </c>
      <c r="AG132" s="84">
        <v>3.07</v>
      </c>
      <c r="AH132" s="84">
        <v>3.27</v>
      </c>
      <c r="AI132" s="84"/>
      <c r="AJ132" s="84">
        <v>7.14</v>
      </c>
      <c r="AK132" s="84">
        <v>6.03</v>
      </c>
      <c r="AL132" s="105">
        <v>1.85</v>
      </c>
      <c r="AM132" s="84">
        <v>1.06</v>
      </c>
      <c r="AN132" s="84">
        <v>3.99</v>
      </c>
      <c r="AO132" s="84">
        <v>1.94</v>
      </c>
      <c r="AP132" s="84">
        <v>0.54</v>
      </c>
      <c r="AQ132" s="84">
        <v>2.02</v>
      </c>
      <c r="AR132" s="84">
        <v>0.53</v>
      </c>
      <c r="AS132" s="116">
        <f t="shared" si="7"/>
        <v>3.9278405315614635</v>
      </c>
      <c r="AT132" s="105">
        <v>4.32</v>
      </c>
      <c r="AU132" s="84">
        <v>3.3</v>
      </c>
      <c r="AV132" s="84">
        <v>3.41</v>
      </c>
      <c r="AW132" s="84"/>
      <c r="AX132" s="84">
        <v>7.18</v>
      </c>
      <c r="AY132" s="84">
        <v>6.01</v>
      </c>
      <c r="AZ132" s="105">
        <v>2.0499999999999998</v>
      </c>
      <c r="BA132" s="84">
        <v>1.01</v>
      </c>
      <c r="BB132" s="84">
        <v>4.03</v>
      </c>
      <c r="BC132" s="84">
        <v>2.2200000000000002</v>
      </c>
      <c r="BD132" s="84">
        <v>0.82</v>
      </c>
      <c r="BE132" s="84">
        <v>2.04</v>
      </c>
      <c r="BF132" s="117">
        <v>0.35</v>
      </c>
    </row>
    <row r="133" spans="1:58" x14ac:dyDescent="0.25">
      <c r="A133" s="535"/>
      <c r="B133" s="54" t="s">
        <v>66</v>
      </c>
      <c r="C133" s="40">
        <v>100</v>
      </c>
      <c r="D133" s="294">
        <v>100</v>
      </c>
      <c r="E133" s="40">
        <v>100</v>
      </c>
      <c r="F133" s="40">
        <v>100</v>
      </c>
      <c r="G133" s="40"/>
      <c r="H133" s="40">
        <v>100</v>
      </c>
      <c r="I133" s="40">
        <v>100</v>
      </c>
      <c r="J133" s="111">
        <v>100</v>
      </c>
      <c r="K133" s="40">
        <v>100</v>
      </c>
      <c r="L133" s="40">
        <v>100</v>
      </c>
      <c r="M133" s="40">
        <v>100</v>
      </c>
      <c r="N133" s="40">
        <v>100</v>
      </c>
      <c r="O133" s="40">
        <v>100</v>
      </c>
      <c r="P133" s="152">
        <v>100</v>
      </c>
      <c r="Q133" s="118">
        <f t="shared" si="5"/>
        <v>0.29644518272425263</v>
      </c>
      <c r="R133" s="108">
        <v>0.35</v>
      </c>
      <c r="S133" s="88">
        <v>0.24</v>
      </c>
      <c r="T133" s="88">
        <v>0.21</v>
      </c>
      <c r="U133" s="88"/>
      <c r="V133" s="88">
        <v>0.78</v>
      </c>
      <c r="W133" s="88">
        <v>0.5</v>
      </c>
      <c r="X133" s="108">
        <v>0.04</v>
      </c>
      <c r="Y133" s="88">
        <v>-0.27</v>
      </c>
      <c r="Z133" s="88">
        <v>-0.11</v>
      </c>
      <c r="AA133" s="88">
        <v>0.06</v>
      </c>
      <c r="AB133" s="88">
        <v>7.0000000000000007E-2</v>
      </c>
      <c r="AC133" s="88">
        <v>0.15</v>
      </c>
      <c r="AD133" s="119">
        <v>0.17</v>
      </c>
      <c r="AE133" s="40">
        <f t="shared" si="6"/>
        <v>4.0987375415282408</v>
      </c>
      <c r="AF133" s="111">
        <v>4.5599999999999996</v>
      </c>
      <c r="AG133" s="40">
        <v>3.32</v>
      </c>
      <c r="AH133" s="40">
        <v>3.49</v>
      </c>
      <c r="AI133" s="40"/>
      <c r="AJ133" s="40">
        <v>7.98</v>
      </c>
      <c r="AK133" s="40">
        <v>6.56</v>
      </c>
      <c r="AL133" s="111">
        <v>1.89</v>
      </c>
      <c r="AM133" s="40">
        <v>0.79</v>
      </c>
      <c r="AN133" s="40">
        <v>3.88</v>
      </c>
      <c r="AO133" s="40">
        <v>2</v>
      </c>
      <c r="AP133" s="40">
        <v>0.62</v>
      </c>
      <c r="AQ133" s="40">
        <v>2.17</v>
      </c>
      <c r="AR133" s="40">
        <v>0.7</v>
      </c>
      <c r="AS133" s="151">
        <f t="shared" si="7"/>
        <v>4.0987375415282408</v>
      </c>
      <c r="AT133" s="108">
        <v>4.5599999999999996</v>
      </c>
      <c r="AU133" s="88">
        <v>3.32</v>
      </c>
      <c r="AV133" s="88">
        <v>3.49</v>
      </c>
      <c r="AW133" s="88"/>
      <c r="AX133" s="88">
        <v>7.98</v>
      </c>
      <c r="AY133" s="88">
        <v>6.56</v>
      </c>
      <c r="AZ133" s="108">
        <v>1.89</v>
      </c>
      <c r="BA133" s="88">
        <v>0.79</v>
      </c>
      <c r="BB133" s="88">
        <v>3.88</v>
      </c>
      <c r="BC133" s="88">
        <v>2</v>
      </c>
      <c r="BD133" s="88">
        <v>0.62</v>
      </c>
      <c r="BE133" s="88">
        <v>2.17</v>
      </c>
      <c r="BF133" s="119">
        <v>0.7</v>
      </c>
    </row>
    <row r="134" spans="1:58" x14ac:dyDescent="0.25">
      <c r="A134" s="534">
        <v>2019</v>
      </c>
      <c r="B134" s="236" t="s">
        <v>55</v>
      </c>
      <c r="C134" s="229">
        <f>IF($B134="Diciembre",C210/(1+AE210/100),
IF($B134="Enero",C133*(1+AE134/100),
IF($B134="Febrero",C132*(1+AE134/100),
IF($B134="Marzo",C131*(1+AE134/100),
IF($B134="Abril",C130*(1+AE134/100),
IF($B134="Mayo",C129*(1+AE134/100),
IF($B134="Junio",C128*(1+AE134/100),
IF($B134="Julio",C127*(1+AE134/100),
IF($B134="Agosto",C126*(1+AE134/100),
IF($B134="Septiembre",C125*(1+AE134/100),
IF($B134="Octubre",C124*(1+AE134/100),
IF($B134="Noviembre",C123*(1+AE134/100),"Error"))))))))))))</f>
        <v>100.27358348968104</v>
      </c>
      <c r="D134" s="292">
        <v>100.25</v>
      </c>
      <c r="E134" s="229">
        <v>100.25</v>
      </c>
      <c r="F134" s="229">
        <v>100.27</v>
      </c>
      <c r="G134" s="229">
        <v>100.13</v>
      </c>
      <c r="H134" s="229">
        <v>100.28</v>
      </c>
      <c r="I134" s="229">
        <v>100.18</v>
      </c>
      <c r="J134" s="228">
        <v>100.46</v>
      </c>
      <c r="K134" s="229">
        <v>100.17</v>
      </c>
      <c r="L134" s="229">
        <v>100.24</v>
      </c>
      <c r="M134" s="229">
        <v>100.6</v>
      </c>
      <c r="N134" s="229">
        <v>99.91</v>
      </c>
      <c r="O134" s="229">
        <v>100.2</v>
      </c>
      <c r="P134" s="224">
        <v>100.32</v>
      </c>
      <c r="Q134" s="220">
        <f t="shared" ref="Q134:Q139" si="8">+R134*0.887697668185473+X134*0.112302331814527</f>
        <v>0.27358348968104529</v>
      </c>
      <c r="R134" s="228">
        <v>0.24999999999999467</v>
      </c>
      <c r="S134" s="229">
        <v>0.25</v>
      </c>
      <c r="T134" s="229">
        <v>0.27</v>
      </c>
      <c r="U134" s="229">
        <v>0.13</v>
      </c>
      <c r="V134" s="229">
        <v>0.28000000000000003</v>
      </c>
      <c r="W134" s="229">
        <v>0.18</v>
      </c>
      <c r="X134" s="228">
        <v>0.45999999999999375</v>
      </c>
      <c r="Y134" s="229">
        <v>0.17</v>
      </c>
      <c r="Z134" s="229">
        <v>0.24</v>
      </c>
      <c r="AA134" s="229">
        <v>0.6</v>
      </c>
      <c r="AB134" s="229">
        <v>-0.09</v>
      </c>
      <c r="AC134" s="229">
        <v>0.2</v>
      </c>
      <c r="AD134" s="224">
        <v>0.32</v>
      </c>
      <c r="AE134" s="229">
        <f t="shared" ref="AE134:AE139" si="9">+AF134*0.887697668185473+AL134*0.112302331814527</f>
        <v>0.27358348968104529</v>
      </c>
      <c r="AF134" s="228">
        <v>0.24999999999999467</v>
      </c>
      <c r="AG134" s="229">
        <v>0.25</v>
      </c>
      <c r="AH134" s="229">
        <v>0.27</v>
      </c>
      <c r="AI134" s="229">
        <v>0.13</v>
      </c>
      <c r="AJ134" s="229">
        <v>0.28000000000000003</v>
      </c>
      <c r="AK134" s="229">
        <v>0.18</v>
      </c>
      <c r="AL134" s="228">
        <v>0.45999999999999375</v>
      </c>
      <c r="AM134" s="229">
        <v>0.17</v>
      </c>
      <c r="AN134" s="229">
        <v>0.24</v>
      </c>
      <c r="AO134" s="229">
        <v>0.6</v>
      </c>
      <c r="AP134" s="229">
        <v>-0.09</v>
      </c>
      <c r="AQ134" s="229">
        <v>0.2</v>
      </c>
      <c r="AR134" s="229">
        <v>0.32</v>
      </c>
      <c r="AS134" s="220">
        <f t="shared" ref="AS134:AS139" si="10">+AT134*0.887697668185473+AZ134*0.112302331814527</f>
        <v>4.2105631745967074</v>
      </c>
      <c r="AT134" s="228">
        <f t="shared" ref="AT134:BF140" si="11">(D134/D122-1)*100</f>
        <v>4.5032836443239743</v>
      </c>
      <c r="AU134" s="229">
        <f t="shared" si="11"/>
        <v>3.2121898486564548</v>
      </c>
      <c r="AV134" s="229">
        <f t="shared" si="11"/>
        <v>3.3498247783962043</v>
      </c>
      <c r="AW134" s="229"/>
      <c r="AX134" s="229">
        <f t="shared" si="11"/>
        <v>8.2352941176470509</v>
      </c>
      <c r="AY134" s="229">
        <f t="shared" si="11"/>
        <v>6.5517974898957831</v>
      </c>
      <c r="AZ134" s="228">
        <f t="shared" si="11"/>
        <v>1.8967440916928702</v>
      </c>
      <c r="BA134" s="229">
        <f t="shared" si="11"/>
        <v>0.80507195330581371</v>
      </c>
      <c r="BB134" s="229">
        <f t="shared" si="11"/>
        <v>3.6715275623125487</v>
      </c>
      <c r="BC134" s="229">
        <f t="shared" si="11"/>
        <v>2.0283975659229236</v>
      </c>
      <c r="BD134" s="229">
        <f t="shared" si="11"/>
        <v>0.62443347769161051</v>
      </c>
      <c r="BE134" s="229">
        <f t="shared" si="11"/>
        <v>2.1615008156606885</v>
      </c>
      <c r="BF134" s="224">
        <f t="shared" si="11"/>
        <v>0.96618357487923134</v>
      </c>
    </row>
    <row r="135" spans="1:58" ht="12.75" customHeight="1" x14ac:dyDescent="0.25">
      <c r="A135" s="447"/>
      <c r="B135" s="53" t="s">
        <v>56</v>
      </c>
      <c r="C135" s="84">
        <f>IF($B135="Enero",C134*(1+AE135/100),
IF($B135="Febrero",C133*(1+AE135/100),
IF($B135="Marzo",C132*(1+AE135/100),
IF($B135="Abril",C131*(1+AE135/100),
IF($B135="Mayo",C130*(1+AE135/100),
IF($B135="Junio",C129*(1+AE135/100),
IF($B135="Julio",C128*(1+AE135/100),
IF($B135="Agosto",C127*(1+AE135/100),
IF($B135="Septiembre",C126*(1+AE135/100),
IF($B135="Octubre",C125*(1+AE135/100),
IF($B135="Noviembre",C124*(1+AE135/100),
IF($B135="Diciembre",C123*(1+AE135/100),"Error"))))))))))))</f>
        <v>100.5670597694988</v>
      </c>
      <c r="D135" s="165">
        <v>100.53</v>
      </c>
      <c r="E135" s="84">
        <v>100.5</v>
      </c>
      <c r="F135" s="84">
        <v>100.51</v>
      </c>
      <c r="G135" s="84">
        <v>100.21</v>
      </c>
      <c r="H135" s="84">
        <v>100.31</v>
      </c>
      <c r="I135" s="84">
        <v>100.88</v>
      </c>
      <c r="J135" s="105">
        <v>100.86</v>
      </c>
      <c r="K135" s="84">
        <v>100.64</v>
      </c>
      <c r="L135" s="84">
        <v>100.23</v>
      </c>
      <c r="M135" s="84">
        <v>101.14</v>
      </c>
      <c r="N135" s="84">
        <v>100.02</v>
      </c>
      <c r="O135" s="84">
        <v>100.09</v>
      </c>
      <c r="P135" s="117">
        <v>100.54</v>
      </c>
      <c r="Q135" s="116">
        <f t="shared" si="8"/>
        <v>0.29265075093093429</v>
      </c>
      <c r="R135" s="105">
        <v>0.27930174563590704</v>
      </c>
      <c r="S135" s="84">
        <v>0.25</v>
      </c>
      <c r="T135" s="84">
        <v>0.25</v>
      </c>
      <c r="U135" s="84">
        <v>0.08</v>
      </c>
      <c r="V135" s="84">
        <v>0.03</v>
      </c>
      <c r="W135" s="84">
        <v>0.71</v>
      </c>
      <c r="X135" s="105">
        <v>0.3981684252438944</v>
      </c>
      <c r="Y135" s="84">
        <v>0.47</v>
      </c>
      <c r="Z135" s="84">
        <v>-0.01</v>
      </c>
      <c r="AA135" s="84">
        <v>0.54</v>
      </c>
      <c r="AB135" s="84">
        <v>0.11</v>
      </c>
      <c r="AC135" s="84">
        <v>-0.12</v>
      </c>
      <c r="AD135" s="117">
        <v>0.22</v>
      </c>
      <c r="AE135" s="84">
        <f t="shared" si="9"/>
        <v>0.56705976949880055</v>
      </c>
      <c r="AF135" s="105">
        <v>0.53000000000000824</v>
      </c>
      <c r="AG135" s="84">
        <v>0.5</v>
      </c>
      <c r="AH135" s="84">
        <v>0.51</v>
      </c>
      <c r="AI135" s="84">
        <v>0.21</v>
      </c>
      <c r="AJ135" s="84">
        <v>0.31</v>
      </c>
      <c r="AK135" s="84">
        <v>0.88</v>
      </c>
      <c r="AL135" s="105">
        <v>0.8599999999999941</v>
      </c>
      <c r="AM135" s="84">
        <v>0.64</v>
      </c>
      <c r="AN135" s="84">
        <v>0.23</v>
      </c>
      <c r="AO135" s="84">
        <v>1.1399999999999999</v>
      </c>
      <c r="AP135" s="84">
        <v>0.02</v>
      </c>
      <c r="AQ135" s="84">
        <v>0.09</v>
      </c>
      <c r="AR135" s="84">
        <v>0.54</v>
      </c>
      <c r="AS135" s="116">
        <f t="shared" si="10"/>
        <v>4.1317867296339097</v>
      </c>
      <c r="AT135" s="105">
        <f t="shared" si="11"/>
        <v>4.4142085583714241</v>
      </c>
      <c r="AU135" s="84">
        <f t="shared" si="11"/>
        <v>3.1403940886699511</v>
      </c>
      <c r="AV135" s="84">
        <f t="shared" si="11"/>
        <v>3.2884595622238333</v>
      </c>
      <c r="AW135" s="84"/>
      <c r="AX135" s="84">
        <f t="shared" si="11"/>
        <v>7.9414613149682456</v>
      </c>
      <c r="AY135" s="84">
        <f t="shared" si="11"/>
        <v>6.2118340703305908</v>
      </c>
      <c r="AZ135" s="105">
        <f t="shared" si="11"/>
        <v>1.8993736108304571</v>
      </c>
      <c r="BA135" s="84">
        <f t="shared" si="11"/>
        <v>0.86189617157748089</v>
      </c>
      <c r="BB135" s="84">
        <f t="shared" si="11"/>
        <v>3.2447466007416548</v>
      </c>
      <c r="BC135" s="84">
        <f t="shared" si="11"/>
        <v>2.1100454316002049</v>
      </c>
      <c r="BD135" s="84">
        <f t="shared" si="11"/>
        <v>0.76566592786619925</v>
      </c>
      <c r="BE135" s="84">
        <f t="shared" si="11"/>
        <v>1.8416768416768425</v>
      </c>
      <c r="BF135" s="117">
        <f t="shared" si="11"/>
        <v>1.1468812877263534</v>
      </c>
    </row>
    <row r="136" spans="1:58" ht="12.75" customHeight="1" x14ac:dyDescent="0.25">
      <c r="A136" s="447"/>
      <c r="B136" s="53" t="s">
        <v>57</v>
      </c>
      <c r="C136" s="84">
        <f t="shared" ref="C136:C144" si="12">IF($B136="Enero",C135*(1+AE136/100),
IF($B136="Febrero",C134*(1+AE136/100),
IF($B136="Marzo",C133*(1+AE136/100),
IF($B136="Abril",C132*(1+AE136/100),
IF($B136="Mayo",C131*(1+AE136/100),
IF($B136="Junio",C130*(1+AE136/100),
IF($B136="Julio",C129*(1+AE136/100),
IF($B136="Agosto",C128*(1+AE136/100),
IF($B136="Septiembre",C127*(1+AE136/100),
IF($B136="Octubre",C126*(1+AE136/100),
IF($B136="Noviembre",C125*(1+AE136/100),
IF($B136="Diciembre",C124*(1+AE136/100),"Error"))))))))))))</f>
        <v>101.2022460466363</v>
      </c>
      <c r="D136" s="165">
        <v>101.2</v>
      </c>
      <c r="E136" s="84">
        <v>100.83</v>
      </c>
      <c r="F136" s="84">
        <v>100.84</v>
      </c>
      <c r="G136" s="84">
        <v>100.42</v>
      </c>
      <c r="H136" s="84">
        <v>102.25</v>
      </c>
      <c r="I136" s="84">
        <v>102.48</v>
      </c>
      <c r="J136" s="105">
        <v>101.22</v>
      </c>
      <c r="K136" s="84">
        <v>101.49</v>
      </c>
      <c r="L136" s="84">
        <v>100.47</v>
      </c>
      <c r="M136" s="84">
        <v>101.54</v>
      </c>
      <c r="N136" s="84">
        <v>99.68</v>
      </c>
      <c r="O136" s="84">
        <v>100.28</v>
      </c>
      <c r="P136" s="117">
        <v>100.68</v>
      </c>
      <c r="Q136" s="116">
        <f t="shared" si="8"/>
        <v>0.63170595797722928</v>
      </c>
      <c r="R136" s="105">
        <v>0.66646772107827879</v>
      </c>
      <c r="S136" s="84">
        <v>0.33</v>
      </c>
      <c r="T136" s="84">
        <v>0.33</v>
      </c>
      <c r="U136" s="84">
        <v>0.21</v>
      </c>
      <c r="V136" s="84">
        <v>1.93</v>
      </c>
      <c r="W136" s="84">
        <v>1.58</v>
      </c>
      <c r="X136" s="105">
        <v>0.35693039857227493</v>
      </c>
      <c r="Y136" s="84">
        <v>0.85</v>
      </c>
      <c r="Z136" s="84">
        <v>0.24</v>
      </c>
      <c r="AA136" s="84">
        <v>0.39</v>
      </c>
      <c r="AB136" s="84">
        <v>-0.34</v>
      </c>
      <c r="AC136" s="84">
        <v>0.19</v>
      </c>
      <c r="AD136" s="117">
        <v>0.13</v>
      </c>
      <c r="AE136" s="84">
        <f t="shared" si="9"/>
        <v>1.2022460466362914</v>
      </c>
      <c r="AF136" s="105">
        <v>1.2000000000000011</v>
      </c>
      <c r="AG136" s="84">
        <v>0.83</v>
      </c>
      <c r="AH136" s="84">
        <v>0.84</v>
      </c>
      <c r="AI136" s="84">
        <v>0.42</v>
      </c>
      <c r="AJ136" s="84">
        <v>2.25</v>
      </c>
      <c r="AK136" s="84">
        <v>2.48</v>
      </c>
      <c r="AL136" s="105">
        <v>1.2199999999999989</v>
      </c>
      <c r="AM136" s="84">
        <v>1.49</v>
      </c>
      <c r="AN136" s="84">
        <v>0.47</v>
      </c>
      <c r="AO136" s="84">
        <v>1.54</v>
      </c>
      <c r="AP136" s="84">
        <v>-0.32</v>
      </c>
      <c r="AQ136" s="84">
        <v>0.28000000000000003</v>
      </c>
      <c r="AR136" s="84">
        <v>0.68</v>
      </c>
      <c r="AS136" s="116">
        <f t="shared" si="10"/>
        <v>4.3596413788139081</v>
      </c>
      <c r="AT136" s="105">
        <f t="shared" si="11"/>
        <v>4.6535677352637084</v>
      </c>
      <c r="AU136" s="84">
        <f t="shared" si="11"/>
        <v>3.0770803516663392</v>
      </c>
      <c r="AV136" s="84">
        <f t="shared" si="11"/>
        <v>3.2139201637666259</v>
      </c>
      <c r="AW136" s="84"/>
      <c r="AX136" s="84">
        <f t="shared" si="11"/>
        <v>9.5222793487574897</v>
      </c>
      <c r="AY136" s="84">
        <f t="shared" si="11"/>
        <v>7.2078669316874233</v>
      </c>
      <c r="AZ136" s="105">
        <f t="shared" si="11"/>
        <v>2.0362903225806361</v>
      </c>
      <c r="BA136" s="84">
        <f t="shared" si="11"/>
        <v>1.6526442307692291</v>
      </c>
      <c r="BB136" s="84">
        <f t="shared" si="11"/>
        <v>2.8878648233486848</v>
      </c>
      <c r="BC136" s="84">
        <f t="shared" si="11"/>
        <v>2.3176138653768774</v>
      </c>
      <c r="BD136" s="84">
        <f t="shared" si="11"/>
        <v>-0.19024732151796675</v>
      </c>
      <c r="BE136" s="84">
        <f t="shared" si="11"/>
        <v>1.7038539553752674</v>
      </c>
      <c r="BF136" s="117">
        <f t="shared" si="11"/>
        <v>1.3081102837593228</v>
      </c>
    </row>
    <row r="137" spans="1:58" ht="12.75" customHeight="1" x14ac:dyDescent="0.25">
      <c r="A137" s="447"/>
      <c r="B137" s="53" t="s">
        <v>58</v>
      </c>
      <c r="C137" s="84">
        <f>IF($B137="Enero",C136*(1+AE137/100),
IF($B137="Febrero",C135*(1+AE137/100),
IF($B137="Marzo",C134*(1+AE137/100),
IF($B137="Abril",C133*(1+AE137/100),
IF($B137="Mayo",C132*(1+AE137/100),
IF($B137="Junio",C131*(1+AE137/100),
IF($B137="Julio",C130*(1+AE137/100),
IF($B137="Agosto",C129*(1+AE137/100),
IF($B137="Septiembre",C128*(1+AE137/100),
IF($B137="Octubre",C127*(1+AE137/100),
IF($B137="Noviembre",C126*(1+AE137/100),
IF($B137="Diciembre",C125*(1+AE137/100),"Error"))))))))))))</f>
        <v>101.67224604663629</v>
      </c>
      <c r="D137" s="165">
        <v>101.67</v>
      </c>
      <c r="E137" s="84">
        <v>101.19</v>
      </c>
      <c r="F137" s="84">
        <v>101.16</v>
      </c>
      <c r="G137" s="84">
        <v>100.6</v>
      </c>
      <c r="H137" s="84">
        <v>103.51</v>
      </c>
      <c r="I137" s="84">
        <v>103.07</v>
      </c>
      <c r="J137" s="105">
        <v>101.69</v>
      </c>
      <c r="K137" s="84">
        <v>102.08</v>
      </c>
      <c r="L137" s="84">
        <v>100.78</v>
      </c>
      <c r="M137" s="84">
        <v>102.07</v>
      </c>
      <c r="N137" s="84">
        <v>99.35</v>
      </c>
      <c r="O137" s="84">
        <v>100.61</v>
      </c>
      <c r="P137" s="117">
        <v>100.91</v>
      </c>
      <c r="Q137" s="116">
        <f t="shared" si="8"/>
        <v>0.46441657195339564</v>
      </c>
      <c r="R137" s="105">
        <v>0.4644268774703475</v>
      </c>
      <c r="S137" s="84">
        <v>0.36</v>
      </c>
      <c r="T137" s="84">
        <v>0.31</v>
      </c>
      <c r="U137" s="84">
        <v>0.18</v>
      </c>
      <c r="V137" s="84">
        <v>1.23</v>
      </c>
      <c r="W137" s="84">
        <v>0.57999999999999996</v>
      </c>
      <c r="X137" s="105">
        <v>0.46433511163801455</v>
      </c>
      <c r="Y137" s="84">
        <v>0.56999999999999995</v>
      </c>
      <c r="Z137" s="84">
        <v>0.31</v>
      </c>
      <c r="AA137" s="84">
        <v>0.52</v>
      </c>
      <c r="AB137" s="84">
        <v>-0.33</v>
      </c>
      <c r="AC137" s="84">
        <v>0.33</v>
      </c>
      <c r="AD137" s="117">
        <v>0.23</v>
      </c>
      <c r="AE137" s="84">
        <f t="shared" si="9"/>
        <v>1.6722460466362841</v>
      </c>
      <c r="AF137" s="105">
        <v>1.6699999999999937</v>
      </c>
      <c r="AG137" s="84">
        <v>1.19</v>
      </c>
      <c r="AH137" s="84">
        <v>1.1599999999999999</v>
      </c>
      <c r="AI137" s="84">
        <v>0.6</v>
      </c>
      <c r="AJ137" s="84">
        <v>3.51</v>
      </c>
      <c r="AK137" s="84">
        <v>3.07</v>
      </c>
      <c r="AL137" s="105">
        <v>1.6899999999999915</v>
      </c>
      <c r="AM137" s="84">
        <v>2.08</v>
      </c>
      <c r="AN137" s="84">
        <v>0.78</v>
      </c>
      <c r="AO137" s="84">
        <v>2.0699999999999998</v>
      </c>
      <c r="AP137" s="84">
        <v>-0.65</v>
      </c>
      <c r="AQ137" s="84">
        <v>0.61</v>
      </c>
      <c r="AR137" s="84">
        <v>0.91</v>
      </c>
      <c r="AS137" s="116">
        <f t="shared" si="10"/>
        <v>3.9780687573616995</v>
      </c>
      <c r="AT137" s="105">
        <f t="shared" si="11"/>
        <v>4.1807562250230523</v>
      </c>
      <c r="AU137" s="84">
        <f t="shared" si="11"/>
        <v>3.0762962208414013</v>
      </c>
      <c r="AV137" s="84">
        <f t="shared" si="11"/>
        <v>3.1508106454573248</v>
      </c>
      <c r="AW137" s="84"/>
      <c r="AX137" s="84">
        <f t="shared" si="11"/>
        <v>7.980388065929489</v>
      </c>
      <c r="AY137" s="84">
        <f t="shared" si="11"/>
        <v>6.1592337006900699</v>
      </c>
      <c r="AZ137" s="105">
        <f t="shared" si="11"/>
        <v>2.3759186549884292</v>
      </c>
      <c r="BA137" s="84">
        <f t="shared" si="11"/>
        <v>1.7949740725967223</v>
      </c>
      <c r="BB137" s="84">
        <f t="shared" si="11"/>
        <v>2.5020341741253116</v>
      </c>
      <c r="BC137" s="84">
        <f t="shared" si="11"/>
        <v>2.8309490227684808</v>
      </c>
      <c r="BD137" s="84">
        <f t="shared" si="11"/>
        <v>-0.79880179730406065</v>
      </c>
      <c r="BE137" s="84">
        <f t="shared" si="11"/>
        <v>1.533959027147036</v>
      </c>
      <c r="BF137" s="117">
        <f t="shared" si="11"/>
        <v>1.4680744092508746</v>
      </c>
    </row>
    <row r="138" spans="1:58" ht="12.75" customHeight="1" x14ac:dyDescent="0.25">
      <c r="A138" s="447"/>
      <c r="B138" s="53" t="s">
        <v>59</v>
      </c>
      <c r="C138" s="84">
        <f t="shared" si="12"/>
        <v>102.09876976681853</v>
      </c>
      <c r="D138" s="165">
        <v>102.11</v>
      </c>
      <c r="E138" s="84">
        <v>101.51</v>
      </c>
      <c r="F138" s="84">
        <v>101.49</v>
      </c>
      <c r="G138" s="84">
        <v>100.76</v>
      </c>
      <c r="H138" s="84">
        <v>103.62</v>
      </c>
      <c r="I138" s="84">
        <v>104.56</v>
      </c>
      <c r="J138" s="105">
        <v>102.01</v>
      </c>
      <c r="K138" s="84">
        <v>102.28</v>
      </c>
      <c r="L138" s="84">
        <v>101.08</v>
      </c>
      <c r="M138" s="84">
        <v>102.47</v>
      </c>
      <c r="N138" s="84">
        <v>98.78</v>
      </c>
      <c r="O138" s="84">
        <v>100.82</v>
      </c>
      <c r="P138" s="117">
        <v>101.12</v>
      </c>
      <c r="Q138" s="116">
        <f t="shared" si="8"/>
        <v>0.41951082156048791</v>
      </c>
      <c r="R138" s="105">
        <v>0.43277269597716828</v>
      </c>
      <c r="S138" s="84">
        <v>0.31</v>
      </c>
      <c r="T138" s="84">
        <v>0.33</v>
      </c>
      <c r="U138" s="84">
        <v>0.15</v>
      </c>
      <c r="V138" s="84">
        <v>0.11</v>
      </c>
      <c r="W138" s="84">
        <v>1.45</v>
      </c>
      <c r="X138" s="105">
        <v>0.31468187629069</v>
      </c>
      <c r="Y138" s="84">
        <v>0.2</v>
      </c>
      <c r="Z138" s="84">
        <v>0.3</v>
      </c>
      <c r="AA138" s="84">
        <v>0.4</v>
      </c>
      <c r="AB138" s="84">
        <v>-0.56999999999999995</v>
      </c>
      <c r="AC138" s="84">
        <v>0.21</v>
      </c>
      <c r="AD138" s="117">
        <v>0.21</v>
      </c>
      <c r="AE138" s="84">
        <f t="shared" si="9"/>
        <v>2.0987697668185383</v>
      </c>
      <c r="AF138" s="105">
        <v>2.1099999999999897</v>
      </c>
      <c r="AG138" s="84">
        <v>1.51</v>
      </c>
      <c r="AH138" s="84">
        <v>1.49</v>
      </c>
      <c r="AI138" s="84">
        <v>0.76</v>
      </c>
      <c r="AJ138" s="84">
        <v>3.62</v>
      </c>
      <c r="AK138" s="84">
        <v>4.5599999999999996</v>
      </c>
      <c r="AL138" s="105">
        <v>2.0100000000000007</v>
      </c>
      <c r="AM138" s="84">
        <v>2.2799999999999998</v>
      </c>
      <c r="AN138" s="84">
        <v>1.08</v>
      </c>
      <c r="AO138" s="84">
        <v>2.4700000000000002</v>
      </c>
      <c r="AP138" s="84">
        <v>-1.22</v>
      </c>
      <c r="AQ138" s="84">
        <v>0.82</v>
      </c>
      <c r="AR138" s="84">
        <v>1.1200000000000001</v>
      </c>
      <c r="AS138" s="116">
        <f t="shared" si="10"/>
        <v>3.9297667859196634</v>
      </c>
      <c r="AT138" s="105">
        <f t="shared" si="11"/>
        <v>4.1195064749668608</v>
      </c>
      <c r="AU138" s="84">
        <f t="shared" si="11"/>
        <v>3.0558375634517798</v>
      </c>
      <c r="AV138" s="84">
        <f t="shared" si="11"/>
        <v>3.1088082901554293</v>
      </c>
      <c r="AW138" s="84"/>
      <c r="AX138" s="84">
        <f t="shared" si="11"/>
        <v>7.1229194665563877</v>
      </c>
      <c r="AY138" s="84">
        <f t="shared" si="11"/>
        <v>6.9339333196972719</v>
      </c>
      <c r="AZ138" s="105">
        <f t="shared" si="11"/>
        <v>2.4299628476754709</v>
      </c>
      <c r="BA138" s="84">
        <f t="shared" si="11"/>
        <v>2.1370081885360603</v>
      </c>
      <c r="BB138" s="84">
        <f t="shared" si="11"/>
        <v>2.6922686172914601</v>
      </c>
      <c r="BC138" s="84">
        <f t="shared" si="11"/>
        <v>2.9228605865809554</v>
      </c>
      <c r="BD138" s="84">
        <f t="shared" si="11"/>
        <v>-1.2792324605236827</v>
      </c>
      <c r="BE138" s="84">
        <f t="shared" si="11"/>
        <v>1.3062700964630247</v>
      </c>
      <c r="BF138" s="117">
        <f t="shared" si="11"/>
        <v>1.4751630707476204</v>
      </c>
    </row>
    <row r="139" spans="1:58" ht="12.75" customHeight="1" x14ac:dyDescent="0.25">
      <c r="A139" s="447"/>
      <c r="B139" s="53" t="s">
        <v>60</v>
      </c>
      <c r="C139" s="84">
        <f t="shared" si="12"/>
        <v>102.19336906995444</v>
      </c>
      <c r="D139" s="165">
        <v>102.19</v>
      </c>
      <c r="E139" s="84">
        <v>101.76</v>
      </c>
      <c r="F139" s="84">
        <v>101.76</v>
      </c>
      <c r="G139" s="84">
        <v>100.68</v>
      </c>
      <c r="H139" s="84">
        <v>102.02</v>
      </c>
      <c r="I139" s="84">
        <v>105.16</v>
      </c>
      <c r="J139" s="105">
        <v>102.22</v>
      </c>
      <c r="K139" s="84">
        <v>102.56</v>
      </c>
      <c r="L139" s="84">
        <v>101.44</v>
      </c>
      <c r="M139" s="84">
        <v>102.67</v>
      </c>
      <c r="N139" s="84">
        <v>98.45</v>
      </c>
      <c r="O139" s="84">
        <v>101.09</v>
      </c>
      <c r="P139" s="117">
        <v>101.37</v>
      </c>
      <c r="Q139" s="116">
        <f t="shared" si="8"/>
        <v>9.2667145174469293E-2</v>
      </c>
      <c r="R139" s="105">
        <v>7.8346880814805786E-2</v>
      </c>
      <c r="S139" s="84">
        <v>0.25</v>
      </c>
      <c r="T139" s="84">
        <v>0.27</v>
      </c>
      <c r="U139" s="84">
        <v>-0.08</v>
      </c>
      <c r="V139" s="84">
        <v>-1.55</v>
      </c>
      <c r="W139" s="84">
        <v>0.56999999999999995</v>
      </c>
      <c r="X139" s="105">
        <v>0.20586217037543708</v>
      </c>
      <c r="Y139" s="84">
        <v>0.27</v>
      </c>
      <c r="Z139" s="84">
        <v>0.36</v>
      </c>
      <c r="AA139" s="84">
        <v>0.2</v>
      </c>
      <c r="AB139" s="84">
        <v>-0.34</v>
      </c>
      <c r="AC139" s="84">
        <v>0.27</v>
      </c>
      <c r="AD139" s="117">
        <v>0.24</v>
      </c>
      <c r="AE139" s="84">
        <f t="shared" si="9"/>
        <v>2.1933690699544388</v>
      </c>
      <c r="AF139" s="105">
        <v>2.1900000000000031</v>
      </c>
      <c r="AG139" s="84">
        <v>1.76</v>
      </c>
      <c r="AH139" s="84">
        <v>1.76</v>
      </c>
      <c r="AI139" s="84">
        <v>0.68</v>
      </c>
      <c r="AJ139" s="84">
        <v>2.02</v>
      </c>
      <c r="AK139" s="84">
        <v>5.16</v>
      </c>
      <c r="AL139" s="105">
        <v>2.2199999999999998</v>
      </c>
      <c r="AM139" s="84">
        <v>2.56</v>
      </c>
      <c r="AN139" s="84">
        <v>1.44</v>
      </c>
      <c r="AO139" s="84">
        <v>2.67</v>
      </c>
      <c r="AP139" s="84">
        <v>-1.55</v>
      </c>
      <c r="AQ139" s="84">
        <v>1.0900000000000001</v>
      </c>
      <c r="AR139" s="84">
        <v>1.37</v>
      </c>
      <c r="AS139" s="116">
        <f t="shared" si="10"/>
        <v>3.9565860695535102</v>
      </c>
      <c r="AT139" s="105">
        <f t="shared" si="11"/>
        <v>4.137368796494445</v>
      </c>
      <c r="AU139" s="84">
        <f t="shared" si="11"/>
        <v>3.0168050212593611</v>
      </c>
      <c r="AV139" s="84">
        <f t="shared" si="11"/>
        <v>3.0898591834667366</v>
      </c>
      <c r="AW139" s="84"/>
      <c r="AX139" s="84">
        <f t="shared" si="11"/>
        <v>7.0738874895046155</v>
      </c>
      <c r="AY139" s="84">
        <f t="shared" si="11"/>
        <v>6.0722211014726524</v>
      </c>
      <c r="AZ139" s="105">
        <f t="shared" si="11"/>
        <v>2.5275827482447388</v>
      </c>
      <c r="BA139" s="84">
        <f t="shared" si="11"/>
        <v>2.4677789989009824</v>
      </c>
      <c r="BB139" s="84">
        <f t="shared" si="11"/>
        <v>2.5475131419328667</v>
      </c>
      <c r="BC139" s="84">
        <f t="shared" si="11"/>
        <v>3.0099327781679452</v>
      </c>
      <c r="BD139" s="84">
        <f t="shared" si="11"/>
        <v>-1.7170809623639816</v>
      </c>
      <c r="BE139" s="84">
        <f t="shared" si="11"/>
        <v>1.3941825476429193</v>
      </c>
      <c r="BF139" s="117">
        <f t="shared" si="11"/>
        <v>1.6138732959101842</v>
      </c>
    </row>
    <row r="140" spans="1:58" ht="12.75" customHeight="1" x14ac:dyDescent="0.25">
      <c r="A140" s="447"/>
      <c r="B140" s="53" t="s">
        <v>61</v>
      </c>
      <c r="C140" s="84">
        <f t="shared" si="12"/>
        <v>102.34989279013669</v>
      </c>
      <c r="D140" s="165">
        <f>+'Cuadro 3'!G140</f>
        <v>102.36</v>
      </c>
      <c r="E140" s="84">
        <v>101.95</v>
      </c>
      <c r="F140" s="84">
        <v>101.95</v>
      </c>
      <c r="G140" s="84">
        <v>100.92</v>
      </c>
      <c r="H140" s="84">
        <v>101.85</v>
      </c>
      <c r="I140" s="84">
        <v>105.62</v>
      </c>
      <c r="J140" s="105">
        <f>+'Cuadro 3'!H140</f>
        <v>102.27</v>
      </c>
      <c r="K140" s="84">
        <v>102.51</v>
      </c>
      <c r="L140" s="84">
        <v>101.74</v>
      </c>
      <c r="M140" s="84">
        <v>102.72</v>
      </c>
      <c r="N140" s="84">
        <v>97.93</v>
      </c>
      <c r="O140" s="84">
        <v>101.24</v>
      </c>
      <c r="P140" s="117">
        <v>101.49</v>
      </c>
      <c r="Q140" s="116">
        <f t="shared" ref="Q140:Q160" si="13">+R140*0.887697668185473+X140*0.112302331814527</f>
        <v>0.1565237201822568</v>
      </c>
      <c r="R140" s="105">
        <f>+'Cuadro 3'!T140</f>
        <v>0.17</v>
      </c>
      <c r="S140" s="84">
        <v>0.18</v>
      </c>
      <c r="T140" s="84">
        <v>0.18</v>
      </c>
      <c r="U140" s="84">
        <v>0.24</v>
      </c>
      <c r="V140" s="84">
        <v>-0.17</v>
      </c>
      <c r="W140" s="84">
        <v>0.44</v>
      </c>
      <c r="X140" s="105">
        <f>+'Cuadro 3'!U140</f>
        <v>0.05</v>
      </c>
      <c r="Y140" s="84">
        <v>-0.05</v>
      </c>
      <c r="Z140" s="84">
        <v>0.3</v>
      </c>
      <c r="AA140" s="84">
        <v>0.04</v>
      </c>
      <c r="AB140" s="84">
        <v>-0.52</v>
      </c>
      <c r="AC140" s="84">
        <v>0.15</v>
      </c>
      <c r="AD140" s="117">
        <v>0.12</v>
      </c>
      <c r="AE140" s="84">
        <f t="shared" ref="AE140:AE175" si="14">+AF140*0.887697668185473+AL140*0.112302331814527</f>
        <v>2.3498927901366926</v>
      </c>
      <c r="AF140" s="105">
        <f>+'Cuadro 3'!AG140</f>
        <v>2.36</v>
      </c>
      <c r="AG140" s="84">
        <v>1.95</v>
      </c>
      <c r="AH140" s="84">
        <v>1.95</v>
      </c>
      <c r="AI140" s="84">
        <v>0.92</v>
      </c>
      <c r="AJ140" s="84">
        <v>1.85</v>
      </c>
      <c r="AK140" s="84">
        <v>5.62</v>
      </c>
      <c r="AL140" s="105">
        <f>+'Cuadro 3'!AH140</f>
        <v>2.27</v>
      </c>
      <c r="AM140" s="84">
        <v>2.5099999999999998</v>
      </c>
      <c r="AN140" s="84">
        <v>1.74</v>
      </c>
      <c r="AO140" s="84">
        <v>2.72</v>
      </c>
      <c r="AP140" s="84">
        <v>-2.0699999999999998</v>
      </c>
      <c r="AQ140" s="84">
        <v>1.24</v>
      </c>
      <c r="AR140" s="84">
        <v>1.49</v>
      </c>
      <c r="AS140" s="116">
        <f t="shared" ref="AS140:AS160" si="15">+AT140*0.887697668185473+AZ140*0.112302331814527</f>
        <v>3.8278724121078369</v>
      </c>
      <c r="AT140" s="105">
        <f t="shared" ref="AT140:AT149" si="16">(D140/D128-1)*100</f>
        <v>3.9821210889882108</v>
      </c>
      <c r="AU140" s="84">
        <f t="shared" si="11"/>
        <v>3.0006061830672781</v>
      </c>
      <c r="AV140" s="84">
        <f t="shared" si="11"/>
        <v>3.0839231547017176</v>
      </c>
      <c r="AW140" s="84"/>
      <c r="AX140" s="84">
        <f t="shared" si="11"/>
        <v>6.2819576333089877</v>
      </c>
      <c r="AY140" s="84">
        <f t="shared" si="11"/>
        <v>5.8847117794486259</v>
      </c>
      <c r="AZ140" s="105">
        <f t="shared" si="11"/>
        <v>2.6086084077455496</v>
      </c>
      <c r="BA140" s="84">
        <f t="shared" si="11"/>
        <v>2.1728296621150278</v>
      </c>
      <c r="BB140" s="84">
        <f t="shared" si="11"/>
        <v>2.5915095290914625</v>
      </c>
      <c r="BC140" s="84">
        <f t="shared" si="11"/>
        <v>3.1739654479710611</v>
      </c>
      <c r="BD140" s="84">
        <f t="shared" si="11"/>
        <v>-2.6056688214818435</v>
      </c>
      <c r="BE140" s="84">
        <f t="shared" si="11"/>
        <v>1.5039101664327204</v>
      </c>
      <c r="BF140" s="117">
        <f t="shared" si="11"/>
        <v>1.7545618608381774</v>
      </c>
    </row>
    <row r="141" spans="1:58" ht="12.75" customHeight="1" x14ac:dyDescent="0.25">
      <c r="A141" s="447"/>
      <c r="B141" s="53" t="s">
        <v>62</v>
      </c>
      <c r="C141" s="84">
        <f t="shared" si="12"/>
        <v>102.50529348700081</v>
      </c>
      <c r="D141" s="165">
        <f>+'Cuadro 3'!G141</f>
        <v>102.53</v>
      </c>
      <c r="E141" s="84">
        <v>102.17</v>
      </c>
      <c r="F141" s="84">
        <v>102.18</v>
      </c>
      <c r="G141" s="84">
        <v>101.07</v>
      </c>
      <c r="H141" s="84">
        <v>101.73</v>
      </c>
      <c r="I141" s="84">
        <v>105.66</v>
      </c>
      <c r="J141" s="105">
        <f>+'Cuadro 3'!H141</f>
        <v>102.31</v>
      </c>
      <c r="K141" s="84">
        <v>102.67</v>
      </c>
      <c r="L141" s="84">
        <v>101.83</v>
      </c>
      <c r="M141" s="84">
        <v>102.78</v>
      </c>
      <c r="N141" s="84">
        <v>97.84</v>
      </c>
      <c r="O141" s="84">
        <v>101.12</v>
      </c>
      <c r="P141" s="117">
        <v>101.48</v>
      </c>
      <c r="Q141" s="116">
        <f t="shared" si="13"/>
        <v>0.15182165886246243</v>
      </c>
      <c r="R141" s="105">
        <f>+'Cuadro 3'!T141</f>
        <v>0.166080500195398</v>
      </c>
      <c r="S141" s="84">
        <v>0.22</v>
      </c>
      <c r="T141" s="84">
        <v>0.23</v>
      </c>
      <c r="U141" s="84">
        <v>0.15</v>
      </c>
      <c r="V141" s="84">
        <v>-0.11</v>
      </c>
      <c r="W141" s="84">
        <v>0.03</v>
      </c>
      <c r="X141" s="105">
        <f>+'Cuadro 3'!U141</f>
        <v>3.9112154101883512E-2</v>
      </c>
      <c r="Y141" s="84">
        <v>0.16</v>
      </c>
      <c r="Z141" s="84">
        <v>0.09</v>
      </c>
      <c r="AA141" s="84">
        <v>7.0000000000000007E-2</v>
      </c>
      <c r="AB141" s="84">
        <v>-0.1</v>
      </c>
      <c r="AC141" s="84">
        <v>-0.12</v>
      </c>
      <c r="AD141" s="117">
        <v>-0.02</v>
      </c>
      <c r="AE141" s="84">
        <f t="shared" si="14"/>
        <v>2.5052934870008041</v>
      </c>
      <c r="AF141" s="105">
        <f>+'Cuadro 3'!AG141</f>
        <v>2.5299999999999998</v>
      </c>
      <c r="AG141" s="84">
        <v>2.17</v>
      </c>
      <c r="AH141" s="84">
        <v>2.1800000000000002</v>
      </c>
      <c r="AI141" s="84">
        <v>1.07</v>
      </c>
      <c r="AJ141" s="84">
        <v>1.73</v>
      </c>
      <c r="AK141" s="84">
        <v>5.66</v>
      </c>
      <c r="AL141" s="105">
        <f>+'Cuadro 3'!AH141</f>
        <v>2.31</v>
      </c>
      <c r="AM141" s="84">
        <v>2.67</v>
      </c>
      <c r="AN141" s="84">
        <v>1.83</v>
      </c>
      <c r="AO141" s="84">
        <v>2.78</v>
      </c>
      <c r="AP141" s="84">
        <v>-2.16</v>
      </c>
      <c r="AQ141" s="84">
        <v>1.1200000000000001</v>
      </c>
      <c r="AR141" s="84">
        <v>1.48</v>
      </c>
      <c r="AS141" s="116">
        <f t="shared" si="15"/>
        <v>3.6081160922074034</v>
      </c>
      <c r="AT141" s="105">
        <f t="shared" si="16"/>
        <v>3.7438024891227384</v>
      </c>
      <c r="AU141" s="84">
        <f t="shared" ref="AU141:AV145" si="17">(E141/E129-1)*100</f>
        <v>3.035498184751928</v>
      </c>
      <c r="AV141" s="84">
        <f t="shared" si="17"/>
        <v>3.1079717457114242</v>
      </c>
      <c r="AW141" s="84"/>
      <c r="AX141" s="84">
        <f t="shared" ref="AX141:AY145" si="18">(H141/H129-1)*100</f>
        <v>4.606683804627254</v>
      </c>
      <c r="AY141" s="84">
        <f t="shared" si="18"/>
        <v>6.0204695966285415</v>
      </c>
      <c r="AZ141" s="105">
        <f t="shared" ref="AZ141:AZ149" si="19">(J141/J129-1)*100</f>
        <v>2.5355782721988351</v>
      </c>
      <c r="BA141" s="84">
        <f t="shared" ref="BA141:BF145" si="20">(K141/K129-1)*100</f>
        <v>2.2915213709275628</v>
      </c>
      <c r="BB141" s="84">
        <f t="shared" si="20"/>
        <v>2.2492218094186001</v>
      </c>
      <c r="BC141" s="84">
        <f t="shared" si="20"/>
        <v>3.0892678034102339</v>
      </c>
      <c r="BD141" s="84">
        <f t="shared" si="20"/>
        <v>-2.1404280856171187</v>
      </c>
      <c r="BE141" s="84">
        <f t="shared" si="20"/>
        <v>1.3835973531181267</v>
      </c>
      <c r="BF141" s="117">
        <f t="shared" si="20"/>
        <v>1.5510857600320227</v>
      </c>
    </row>
    <row r="142" spans="1:58" ht="12.75" customHeight="1" x14ac:dyDescent="0.25">
      <c r="A142" s="447"/>
      <c r="B142" s="53" t="s">
        <v>63</v>
      </c>
      <c r="C142" s="84">
        <f t="shared" si="12"/>
        <v>102.69957116054678</v>
      </c>
      <c r="D142" s="165">
        <f>+'Cuadro 3'!G142</f>
        <v>102.74</v>
      </c>
      <c r="E142" s="84">
        <v>102.3</v>
      </c>
      <c r="F142" s="84">
        <v>102.32</v>
      </c>
      <c r="G142" s="84">
        <v>101.27</v>
      </c>
      <c r="H142" s="84">
        <v>102.47</v>
      </c>
      <c r="I142" s="84">
        <v>105.84</v>
      </c>
      <c r="J142" s="105">
        <f>+'Cuadro 3'!H142</f>
        <v>102.38</v>
      </c>
      <c r="K142" s="84">
        <v>103.12</v>
      </c>
      <c r="L142" s="84">
        <v>101.97</v>
      </c>
      <c r="M142" s="84">
        <v>102.84</v>
      </c>
      <c r="N142" s="84">
        <v>97.89</v>
      </c>
      <c r="O142" s="84">
        <v>101.03</v>
      </c>
      <c r="P142" s="117">
        <v>101.69</v>
      </c>
      <c r="Q142" s="116">
        <f t="shared" si="13"/>
        <v>0.18950022200421618</v>
      </c>
      <c r="R142" s="105">
        <f>+'Cuadro 3'!T142</f>
        <v>0.20481810201891104</v>
      </c>
      <c r="S142" s="84">
        <v>0.13</v>
      </c>
      <c r="T142" s="84">
        <v>0.14000000000000001</v>
      </c>
      <c r="U142" s="84">
        <v>0.2</v>
      </c>
      <c r="V142" s="84">
        <v>0.72</v>
      </c>
      <c r="W142" s="84">
        <v>0.17</v>
      </c>
      <c r="X142" s="105">
        <f>+'Cuadro 3'!U142</f>
        <v>6.8419509334360917E-2</v>
      </c>
      <c r="Y142" s="84">
        <v>0.43</v>
      </c>
      <c r="Z142" s="84">
        <v>0.14000000000000001</v>
      </c>
      <c r="AA142" s="84">
        <v>0.05</v>
      </c>
      <c r="AB142" s="84">
        <v>0.05</v>
      </c>
      <c r="AC142" s="84">
        <v>-0.09</v>
      </c>
      <c r="AD142" s="117">
        <v>0.21</v>
      </c>
      <c r="AE142" s="84">
        <f t="shared" si="14"/>
        <v>2.6995711605467703</v>
      </c>
      <c r="AF142" s="105">
        <f>+'Cuadro 3'!AG142</f>
        <v>2.74</v>
      </c>
      <c r="AG142" s="84">
        <v>2.2999999999999998</v>
      </c>
      <c r="AH142" s="84">
        <v>2.3199999999999998</v>
      </c>
      <c r="AI142" s="84">
        <v>1.27</v>
      </c>
      <c r="AJ142" s="84">
        <v>2.4700000000000002</v>
      </c>
      <c r="AK142" s="84">
        <v>5.84</v>
      </c>
      <c r="AL142" s="105">
        <f>+'Cuadro 3'!AH142</f>
        <v>2.38</v>
      </c>
      <c r="AM142" s="84">
        <v>3.12</v>
      </c>
      <c r="AN142" s="84">
        <v>1.97</v>
      </c>
      <c r="AO142" s="84">
        <v>2.84</v>
      </c>
      <c r="AP142" s="84">
        <v>-2.11</v>
      </c>
      <c r="AQ142" s="84">
        <v>1.03</v>
      </c>
      <c r="AR142" s="84">
        <v>1.69</v>
      </c>
      <c r="AS142" s="116">
        <f t="shared" si="15"/>
        <v>3.6090154665014058</v>
      </c>
      <c r="AT142" s="105">
        <f t="shared" si="16"/>
        <v>3.7463394930828953</v>
      </c>
      <c r="AU142" s="84">
        <f t="shared" si="17"/>
        <v>2.9900332225913706</v>
      </c>
      <c r="AV142" s="84">
        <f t="shared" si="17"/>
        <v>3.051666834525113</v>
      </c>
      <c r="AW142" s="84"/>
      <c r="AX142" s="84">
        <f t="shared" si="18"/>
        <v>5.0435674013326492</v>
      </c>
      <c r="AY142" s="84">
        <f t="shared" si="18"/>
        <v>6.0521042084168419</v>
      </c>
      <c r="AZ142" s="105">
        <f t="shared" si="19"/>
        <v>2.5235329461245737</v>
      </c>
      <c r="BA142" s="84">
        <f t="shared" si="20"/>
        <v>2.6784825251418898</v>
      </c>
      <c r="BB142" s="84">
        <f t="shared" si="20"/>
        <v>1.9598040195980326</v>
      </c>
      <c r="BC142" s="84">
        <f t="shared" si="20"/>
        <v>3.0460921843687538</v>
      </c>
      <c r="BD142" s="84">
        <f t="shared" si="20"/>
        <v>-2.0022024226649338</v>
      </c>
      <c r="BE142" s="84">
        <f t="shared" si="20"/>
        <v>1.3441669174440785</v>
      </c>
      <c r="BF142" s="117">
        <f t="shared" si="20"/>
        <v>1.832565591828561</v>
      </c>
    </row>
    <row r="143" spans="1:58" ht="12.75" customHeight="1" x14ac:dyDescent="0.25">
      <c r="A143" s="447"/>
      <c r="B143" s="53" t="s">
        <v>64</v>
      </c>
      <c r="C143" s="84">
        <f t="shared" si="12"/>
        <v>102.87149557759314</v>
      </c>
      <c r="D143" s="165">
        <f>+'Cuadro 3'!G143</f>
        <v>102.94</v>
      </c>
      <c r="E143" s="84">
        <v>102.38</v>
      </c>
      <c r="F143" s="84">
        <v>102.39</v>
      </c>
      <c r="G143" s="84">
        <v>101.43</v>
      </c>
      <c r="H143" s="84">
        <v>103.49</v>
      </c>
      <c r="I143" s="84">
        <v>105.98</v>
      </c>
      <c r="J143" s="105">
        <f>+'Cuadro 3'!H143</f>
        <v>102.33</v>
      </c>
      <c r="K143" s="84">
        <v>103.13</v>
      </c>
      <c r="L143" s="84">
        <v>102.12</v>
      </c>
      <c r="M143" s="84">
        <v>102.72</v>
      </c>
      <c r="N143" s="84">
        <v>98</v>
      </c>
      <c r="O143" s="84">
        <v>101.14</v>
      </c>
      <c r="P143" s="117">
        <v>101.7</v>
      </c>
      <c r="Q143" s="116">
        <f t="shared" si="13"/>
        <v>0.16732010175760129</v>
      </c>
      <c r="R143" s="105">
        <f>+'Cuadro 3'!T143</f>
        <v>0.19466614755694334</v>
      </c>
      <c r="S143" s="84">
        <v>7.0000000000000007E-2</v>
      </c>
      <c r="T143" s="84">
        <v>7.0000000000000007E-2</v>
      </c>
      <c r="U143" s="84">
        <v>0.15</v>
      </c>
      <c r="V143" s="84">
        <v>0.99</v>
      </c>
      <c r="W143" s="84">
        <v>0.13</v>
      </c>
      <c r="X143" s="105">
        <f>+'Cuadro 3'!U143</f>
        <v>-4.8837663606171589E-2</v>
      </c>
      <c r="Y143" s="84">
        <v>0.02</v>
      </c>
      <c r="Z143" s="84">
        <v>0.14000000000000001</v>
      </c>
      <c r="AA143" s="84">
        <v>-0.11</v>
      </c>
      <c r="AB143" s="84">
        <v>0.11</v>
      </c>
      <c r="AC143" s="84">
        <v>0.11</v>
      </c>
      <c r="AD143" s="117">
        <v>0.01</v>
      </c>
      <c r="AE143" s="84">
        <f t="shared" si="14"/>
        <v>2.8714955775931386</v>
      </c>
      <c r="AF143" s="105">
        <f>+'Cuadro 3'!AG143</f>
        <v>2.94</v>
      </c>
      <c r="AG143" s="84">
        <v>2.38</v>
      </c>
      <c r="AH143" s="84">
        <v>2.39</v>
      </c>
      <c r="AI143" s="84">
        <v>1.43</v>
      </c>
      <c r="AJ143" s="84">
        <v>3.49</v>
      </c>
      <c r="AK143" s="84">
        <v>5.98</v>
      </c>
      <c r="AL143" s="105">
        <f>+'Cuadro 3'!AH143</f>
        <v>2.33</v>
      </c>
      <c r="AM143" s="84">
        <v>3.13</v>
      </c>
      <c r="AN143" s="84">
        <v>2.12</v>
      </c>
      <c r="AO143" s="84">
        <v>2.72</v>
      </c>
      <c r="AP143" s="84">
        <v>-2</v>
      </c>
      <c r="AQ143" s="84">
        <v>1.1399999999999999</v>
      </c>
      <c r="AR143" s="84">
        <v>1.7</v>
      </c>
      <c r="AS143" s="116">
        <f t="shared" si="15"/>
        <v>3.3929740989468877</v>
      </c>
      <c r="AT143" s="105">
        <f t="shared" si="16"/>
        <v>3.5093011563599674</v>
      </c>
      <c r="AU143" s="84">
        <f t="shared" si="17"/>
        <v>2.7911646586345373</v>
      </c>
      <c r="AV143" s="84">
        <f t="shared" si="17"/>
        <v>2.8115272617732723</v>
      </c>
      <c r="AW143" s="84"/>
      <c r="AX143" s="84">
        <f t="shared" si="18"/>
        <v>4.9594320486815446</v>
      </c>
      <c r="AY143" s="84">
        <f t="shared" si="18"/>
        <v>6.0118035410623216</v>
      </c>
      <c r="AZ143" s="105">
        <f t="shared" si="19"/>
        <v>2.4734628479871734</v>
      </c>
      <c r="BA143" s="84">
        <f t="shared" si="20"/>
        <v>2.7498256451130798</v>
      </c>
      <c r="BB143" s="84">
        <f t="shared" si="20"/>
        <v>2.2426912294753798</v>
      </c>
      <c r="BC143" s="84">
        <f t="shared" si="20"/>
        <v>2.9361659484918201</v>
      </c>
      <c r="BD143" s="84">
        <f t="shared" si="20"/>
        <v>-1.9215372297838318</v>
      </c>
      <c r="BE143" s="84">
        <f t="shared" si="20"/>
        <v>1.3223802845121257</v>
      </c>
      <c r="BF143" s="117">
        <f t="shared" si="20"/>
        <v>1.7712398679075259</v>
      </c>
    </row>
    <row r="144" spans="1:58" ht="12.75" customHeight="1" x14ac:dyDescent="0.25">
      <c r="A144" s="447"/>
      <c r="B144" s="53" t="s">
        <v>65</v>
      </c>
      <c r="C144" s="84">
        <f t="shared" si="12"/>
        <v>103.15128115786652</v>
      </c>
      <c r="D144" s="165">
        <f>+'Cuadro 3'!G144</f>
        <v>103.24</v>
      </c>
      <c r="E144" s="84">
        <v>102.51</v>
      </c>
      <c r="F144" s="84">
        <v>102.55</v>
      </c>
      <c r="G144" s="84">
        <v>101.59</v>
      </c>
      <c r="H144" s="84">
        <v>105.03</v>
      </c>
      <c r="I144" s="84">
        <v>106.09</v>
      </c>
      <c r="J144" s="105">
        <f>+'Cuadro 3'!H144</f>
        <v>102.45</v>
      </c>
      <c r="K144" s="84">
        <v>103.35</v>
      </c>
      <c r="L144" s="84">
        <v>102.24</v>
      </c>
      <c r="M144" s="84">
        <v>102.78</v>
      </c>
      <c r="N144" s="84">
        <v>98.52</v>
      </c>
      <c r="O144" s="84">
        <v>101.38</v>
      </c>
      <c r="P144" s="117">
        <v>101.85</v>
      </c>
      <c r="Q144" s="116">
        <f t="shared" si="13"/>
        <v>0.27187285196123051</v>
      </c>
      <c r="R144" s="105">
        <f>+'Cuadro 3'!T144</f>
        <v>0.29143190207887582</v>
      </c>
      <c r="S144" s="84">
        <v>0.13</v>
      </c>
      <c r="T144" s="84">
        <v>0.15</v>
      </c>
      <c r="U144" s="84">
        <v>0.16</v>
      </c>
      <c r="V144" s="84">
        <v>1.5</v>
      </c>
      <c r="W144" s="84">
        <v>0.1</v>
      </c>
      <c r="X144" s="105">
        <f>+'Cuadro 3'!U144</f>
        <v>0.11726766344180017</v>
      </c>
      <c r="Y144" s="84">
        <v>0.21</v>
      </c>
      <c r="Z144" s="84">
        <v>0.13</v>
      </c>
      <c r="AA144" s="84">
        <v>0.05</v>
      </c>
      <c r="AB144" s="84">
        <v>0.53</v>
      </c>
      <c r="AC144" s="84">
        <v>0.23</v>
      </c>
      <c r="AD144" s="117">
        <v>0.15</v>
      </c>
      <c r="AE144" s="84">
        <f t="shared" si="14"/>
        <v>3.1512811578665243</v>
      </c>
      <c r="AF144" s="105">
        <f>+'Cuadro 3'!AG144</f>
        <v>3.24</v>
      </c>
      <c r="AG144" s="84">
        <v>2.5099999999999998</v>
      </c>
      <c r="AH144" s="84">
        <v>2.5499999999999998</v>
      </c>
      <c r="AI144" s="84">
        <v>1.59</v>
      </c>
      <c r="AJ144" s="84">
        <v>5.03</v>
      </c>
      <c r="AK144" s="84">
        <v>6.09</v>
      </c>
      <c r="AL144" s="105">
        <f>+'Cuadro 3'!AH144</f>
        <v>2.4500000000000002</v>
      </c>
      <c r="AM144" s="84">
        <v>3.35</v>
      </c>
      <c r="AN144" s="84">
        <v>2.2400000000000002</v>
      </c>
      <c r="AO144" s="84">
        <v>2.78</v>
      </c>
      <c r="AP144" s="84">
        <v>-1.48</v>
      </c>
      <c r="AQ144" s="84">
        <v>1.38</v>
      </c>
      <c r="AR144" s="84">
        <v>1.85</v>
      </c>
      <c r="AS144" s="116">
        <f t="shared" si="15"/>
        <v>3.4777724299260515</v>
      </c>
      <c r="AT144" s="105">
        <f t="shared" si="16"/>
        <v>3.6026091319618647</v>
      </c>
      <c r="AU144" s="84">
        <f t="shared" si="17"/>
        <v>2.756615878107449</v>
      </c>
      <c r="AV144" s="84">
        <f t="shared" si="17"/>
        <v>2.7658081972141479</v>
      </c>
      <c r="AW144" s="84"/>
      <c r="AX144" s="84">
        <f t="shared" si="18"/>
        <v>5.8556742592219324</v>
      </c>
      <c r="AY144" s="84">
        <f t="shared" si="18"/>
        <v>6.6124007637423432</v>
      </c>
      <c r="AZ144" s="105">
        <f t="shared" si="19"/>
        <v>2.4909963985594308</v>
      </c>
      <c r="BA144" s="84">
        <f t="shared" si="20"/>
        <v>3.0717063927395927</v>
      </c>
      <c r="BB144" s="84">
        <f t="shared" si="20"/>
        <v>2.1276595744680771</v>
      </c>
      <c r="BC144" s="84">
        <f t="shared" si="20"/>
        <v>2.8417050230138186</v>
      </c>
      <c r="BD144" s="84">
        <f t="shared" si="20"/>
        <v>-1.4109876913839803</v>
      </c>
      <c r="BE144" s="84">
        <f t="shared" si="20"/>
        <v>1.5322984476715096</v>
      </c>
      <c r="BF144" s="117">
        <f t="shared" si="20"/>
        <v>2.0234398477411597</v>
      </c>
    </row>
    <row r="145" spans="1:58" ht="12.75" customHeight="1" x14ac:dyDescent="0.25">
      <c r="A145" s="535"/>
      <c r="B145" s="54" t="s">
        <v>66</v>
      </c>
      <c r="C145" s="84">
        <f t="shared" ref="C145:C151" si="21">IF($B145="Enero",C144*(1+AE145/100),
IF($B145="Febrero",C143*(1+AE145/100),
IF($B145="Marzo",C142*(1+AE145/100),
IF($B145="Abril",C141*(1+AE145/100),
IF($B145="Mayo",C140*(1+AE145/100),
IF($B145="Junio",C139*(1+AE145/100),
IF($B145="Julio",C138*(1+AE145/100),
IF($B145="Agosto",C137*(1+AE145/100),
IF($B145="Septiembre",C136*(1+AE145/100),
IF($B145="Octubre",C135*(1+AE145/100),
IF($B145="Noviembre",C134*(1+AE145/100),
IF($B145="Diciembre",C133*(1+AE145/100),"Error"))))))))))))</f>
        <v>103.35668185473064</v>
      </c>
      <c r="D145" s="165">
        <f>+'Cuadro 3'!G145</f>
        <v>103.46</v>
      </c>
      <c r="E145" s="84">
        <v>102.67</v>
      </c>
      <c r="F145" s="84">
        <v>102.68</v>
      </c>
      <c r="G145" s="84">
        <v>101.74</v>
      </c>
      <c r="H145" s="84">
        <v>105.53</v>
      </c>
      <c r="I145" s="84">
        <v>106.46</v>
      </c>
      <c r="J145" s="105">
        <f>+'Cuadro 3'!H145</f>
        <v>102.54</v>
      </c>
      <c r="K145" s="84">
        <v>102.98</v>
      </c>
      <c r="L145" s="84">
        <v>102.18</v>
      </c>
      <c r="M145" s="84">
        <v>102.89</v>
      </c>
      <c r="N145" s="84">
        <v>98.99</v>
      </c>
      <c r="O145" s="84">
        <v>101.61</v>
      </c>
      <c r="P145" s="117">
        <v>101.99</v>
      </c>
      <c r="Q145" s="116">
        <f t="shared" si="13"/>
        <v>0.19903006039668408</v>
      </c>
      <c r="R145" s="105">
        <f>+'Cuadro 3'!T145</f>
        <v>0.21309569934133687</v>
      </c>
      <c r="S145" s="84">
        <v>0.15</v>
      </c>
      <c r="T145" s="84">
        <v>0.14000000000000001</v>
      </c>
      <c r="U145" s="84">
        <v>0.14000000000000001</v>
      </c>
      <c r="V145" s="84">
        <v>0.47</v>
      </c>
      <c r="W145" s="84">
        <v>0.35</v>
      </c>
      <c r="X145" s="105">
        <f>+'Cuadro 3'!U145</f>
        <v>8.7847730600287832E-2</v>
      </c>
      <c r="Y145" s="84">
        <v>-0.35</v>
      </c>
      <c r="Z145" s="84">
        <v>-0.06</v>
      </c>
      <c r="AA145" s="84">
        <v>0.11</v>
      </c>
      <c r="AB145" s="84">
        <v>0.48</v>
      </c>
      <c r="AC145" s="84">
        <v>0.23</v>
      </c>
      <c r="AD145" s="117">
        <v>0.14000000000000001</v>
      </c>
      <c r="AE145" s="84">
        <f t="shared" si="14"/>
        <v>3.3566818547306352</v>
      </c>
      <c r="AF145" s="105">
        <f>+'Cuadro 3'!AG145</f>
        <v>3.46</v>
      </c>
      <c r="AG145" s="59">
        <v>2.67</v>
      </c>
      <c r="AH145" s="59">
        <v>2.68</v>
      </c>
      <c r="AI145" s="59">
        <v>1.74</v>
      </c>
      <c r="AJ145" s="59">
        <v>5.53</v>
      </c>
      <c r="AK145" s="59">
        <v>6.46</v>
      </c>
      <c r="AL145" s="105">
        <f>+'Cuadro 3'!AH145</f>
        <v>2.54</v>
      </c>
      <c r="AM145" s="59">
        <v>2.98</v>
      </c>
      <c r="AN145" s="59">
        <v>2.1800000000000002</v>
      </c>
      <c r="AO145" s="59">
        <v>2.89</v>
      </c>
      <c r="AP145" s="59">
        <v>-1.01</v>
      </c>
      <c r="AQ145" s="59">
        <v>1.61</v>
      </c>
      <c r="AR145" s="59">
        <v>1.99</v>
      </c>
      <c r="AS145" s="116">
        <f t="shared" si="15"/>
        <v>3.356681854730633</v>
      </c>
      <c r="AT145" s="105">
        <f t="shared" si="16"/>
        <v>3.4599999999999964</v>
      </c>
      <c r="AU145" s="84">
        <f t="shared" si="17"/>
        <v>2.6699999999999946</v>
      </c>
      <c r="AV145" s="84">
        <f t="shared" si="17"/>
        <v>2.6800000000000157</v>
      </c>
      <c r="AW145" s="84"/>
      <c r="AX145" s="84">
        <f t="shared" si="18"/>
        <v>5.5299999999999905</v>
      </c>
      <c r="AY145" s="84">
        <f t="shared" si="18"/>
        <v>6.4599999999999991</v>
      </c>
      <c r="AZ145" s="105">
        <f t="shared" si="19"/>
        <v>2.5400000000000089</v>
      </c>
      <c r="BA145" s="84">
        <f t="shared" si="20"/>
        <v>2.9800000000000049</v>
      </c>
      <c r="BB145" s="84">
        <f t="shared" si="20"/>
        <v>2.1800000000000042</v>
      </c>
      <c r="BC145" s="84">
        <f t="shared" si="20"/>
        <v>2.8899999999999926</v>
      </c>
      <c r="BD145" s="84">
        <f t="shared" si="20"/>
        <v>-1.0099999999999998</v>
      </c>
      <c r="BE145" s="84">
        <f t="shared" si="20"/>
        <v>1.6100000000000003</v>
      </c>
      <c r="BF145" s="117">
        <f t="shared" si="20"/>
        <v>1.9900000000000029</v>
      </c>
    </row>
    <row r="146" spans="1:58" ht="15" customHeight="1" x14ac:dyDescent="0.25">
      <c r="A146" s="531">
        <v>2020</v>
      </c>
      <c r="B146" s="236" t="s">
        <v>55</v>
      </c>
      <c r="C146" s="229">
        <f t="shared" si="21"/>
        <v>103.46175329901014</v>
      </c>
      <c r="D146" s="292">
        <f>+'Cuadro 3'!G146</f>
        <v>103.51</v>
      </c>
      <c r="E146" s="229">
        <v>102.94</v>
      </c>
      <c r="F146" s="229">
        <v>102.98</v>
      </c>
      <c r="G146" s="229">
        <v>101.84</v>
      </c>
      <c r="H146" s="229">
        <v>103.97</v>
      </c>
      <c r="I146" s="229">
        <v>106.58</v>
      </c>
      <c r="J146" s="228">
        <f>+'Cuadro 3'!H146</f>
        <v>103.07</v>
      </c>
      <c r="K146" s="229">
        <v>103.11</v>
      </c>
      <c r="L146" s="229">
        <v>102.36</v>
      </c>
      <c r="M146" s="229">
        <v>103.6</v>
      </c>
      <c r="N146" s="229">
        <v>99.08</v>
      </c>
      <c r="O146" s="229">
        <v>101.77</v>
      </c>
      <c r="P146" s="224">
        <v>102.18</v>
      </c>
      <c r="Q146" s="220">
        <f t="shared" si="13"/>
        <v>0.10094639598088581</v>
      </c>
      <c r="R146" s="228">
        <f>+'Cuadro 3'!T146</f>
        <v>4.8327856176300088E-2</v>
      </c>
      <c r="S146" s="229">
        <v>0.27</v>
      </c>
      <c r="T146" s="229">
        <v>0.28999999999999998</v>
      </c>
      <c r="U146" s="229">
        <v>0.1</v>
      </c>
      <c r="V146" s="229">
        <v>-1.48</v>
      </c>
      <c r="W146" s="229">
        <v>0.11</v>
      </c>
      <c r="X146" s="228">
        <f>+'Cuadro 3'!U146</f>
        <v>0.51687146479422186</v>
      </c>
      <c r="Y146" s="229">
        <v>0.12</v>
      </c>
      <c r="Z146" s="229">
        <v>0.18</v>
      </c>
      <c r="AA146" s="229">
        <v>0.69</v>
      </c>
      <c r="AB146" s="229">
        <v>0.09</v>
      </c>
      <c r="AC146" s="229">
        <v>0.16</v>
      </c>
      <c r="AD146" s="224">
        <v>0.18</v>
      </c>
      <c r="AE146" s="229">
        <f t="shared" si="14"/>
        <v>0.10165907263468243</v>
      </c>
      <c r="AF146" s="228">
        <f>+'Cuadro 3'!AG146</f>
        <v>0.05</v>
      </c>
      <c r="AG146" s="229">
        <v>0.27</v>
      </c>
      <c r="AH146" s="229">
        <v>0.28999999999999998</v>
      </c>
      <c r="AI146" s="229">
        <v>0.1</v>
      </c>
      <c r="AJ146" s="229">
        <v>-1.48</v>
      </c>
      <c r="AK146" s="229">
        <v>0.11</v>
      </c>
      <c r="AL146" s="228">
        <f>+'Cuadro 3'!AH146</f>
        <v>0.51</v>
      </c>
      <c r="AM146" s="229">
        <v>0.12</v>
      </c>
      <c r="AN146" s="229">
        <v>0.18</v>
      </c>
      <c r="AO146" s="229">
        <v>0.69</v>
      </c>
      <c r="AP146" s="229">
        <v>0.09</v>
      </c>
      <c r="AQ146" s="229">
        <v>0.16</v>
      </c>
      <c r="AR146" s="229">
        <v>0.18</v>
      </c>
      <c r="AS146" s="220">
        <f t="shared" si="15"/>
        <v>3.1784446620535567</v>
      </c>
      <c r="AT146" s="228">
        <f t="shared" si="16"/>
        <v>3.2518703241895208</v>
      </c>
      <c r="AU146" s="229">
        <v>2.68</v>
      </c>
      <c r="AV146" s="229">
        <v>2.71</v>
      </c>
      <c r="AW146" s="229">
        <v>1.71</v>
      </c>
      <c r="AX146" s="229">
        <v>3.68</v>
      </c>
      <c r="AY146" s="229">
        <v>6.39</v>
      </c>
      <c r="AZ146" s="228">
        <f t="shared" si="19"/>
        <v>2.5980489747162938</v>
      </c>
      <c r="BA146" s="229">
        <v>2.94</v>
      </c>
      <c r="BB146" s="229">
        <v>2.12</v>
      </c>
      <c r="BC146" s="229">
        <v>2.99</v>
      </c>
      <c r="BD146" s="229">
        <v>-0.83</v>
      </c>
      <c r="BE146" s="229">
        <v>1.56</v>
      </c>
      <c r="BF146" s="224">
        <v>1.85</v>
      </c>
    </row>
    <row r="147" spans="1:58" ht="12.75" customHeight="1" x14ac:dyDescent="0.25">
      <c r="A147" s="532"/>
      <c r="B147" s="53" t="s">
        <v>56</v>
      </c>
      <c r="C147" s="84">
        <f t="shared" si="21"/>
        <v>103.93360106807029</v>
      </c>
      <c r="D147" s="165">
        <f>+'Cuadro 3'!G147</f>
        <v>103.99</v>
      </c>
      <c r="E147" s="84">
        <v>103.19</v>
      </c>
      <c r="F147" s="84">
        <v>103.21</v>
      </c>
      <c r="G147" s="84">
        <v>101.98</v>
      </c>
      <c r="H147" s="84">
        <v>105.75</v>
      </c>
      <c r="I147" s="84">
        <v>107.41</v>
      </c>
      <c r="J147" s="105">
        <f>+'Cuadro 3'!H147</f>
        <v>103.43</v>
      </c>
      <c r="K147" s="84">
        <v>103.12</v>
      </c>
      <c r="L147" s="84">
        <v>102.72</v>
      </c>
      <c r="M147" s="84">
        <v>104.15</v>
      </c>
      <c r="N147" s="84">
        <v>98.98</v>
      </c>
      <c r="O147" s="84">
        <v>101.65</v>
      </c>
      <c r="P147" s="117">
        <v>102.23</v>
      </c>
      <c r="Q147" s="116">
        <f t="shared" si="13"/>
        <v>0.45087074544592087</v>
      </c>
      <c r="R147" s="105">
        <f>+'Cuadro 3'!T147</f>
        <v>0.46372331175730253</v>
      </c>
      <c r="S147" s="84">
        <v>0.24</v>
      </c>
      <c r="T147" s="84">
        <v>0.22</v>
      </c>
      <c r="U147" s="84">
        <v>0.14000000000000001</v>
      </c>
      <c r="V147" s="84">
        <v>1.71</v>
      </c>
      <c r="W147" s="84">
        <v>0.78</v>
      </c>
      <c r="X147" s="105">
        <f>+'Cuadro 3'!U147</f>
        <v>0.34927719025905635</v>
      </c>
      <c r="Y147" s="84">
        <v>0.01</v>
      </c>
      <c r="Z147" s="84">
        <v>0.35</v>
      </c>
      <c r="AA147" s="84">
        <v>0.53</v>
      </c>
      <c r="AB147" s="84">
        <v>-0.1</v>
      </c>
      <c r="AC147" s="84">
        <v>-0.12</v>
      </c>
      <c r="AD147" s="117">
        <v>0.05</v>
      </c>
      <c r="AE147" s="84">
        <f t="shared" si="14"/>
        <v>0.55818279281693928</v>
      </c>
      <c r="AF147" s="105">
        <f>+'Cuadro 3'!AG147</f>
        <v>0.52</v>
      </c>
      <c r="AG147" s="84">
        <v>0.51</v>
      </c>
      <c r="AH147" s="84">
        <v>0.51</v>
      </c>
      <c r="AI147" s="84">
        <v>0.24</v>
      </c>
      <c r="AJ147" s="84">
        <v>0.21</v>
      </c>
      <c r="AK147" s="84">
        <v>0.9</v>
      </c>
      <c r="AL147" s="105">
        <f>+'Cuadro 3'!AH147</f>
        <v>0.86</v>
      </c>
      <c r="AM147" s="84">
        <v>0.13</v>
      </c>
      <c r="AN147" s="84">
        <v>0.53</v>
      </c>
      <c r="AO147" s="84">
        <v>1.22</v>
      </c>
      <c r="AP147" s="84">
        <v>-0.01</v>
      </c>
      <c r="AQ147" s="84">
        <v>0.04</v>
      </c>
      <c r="AR147" s="84">
        <v>0.24</v>
      </c>
      <c r="AS147" s="116">
        <f t="shared" si="15"/>
        <v>3.3413972045336457</v>
      </c>
      <c r="AT147" s="105">
        <f t="shared" si="16"/>
        <v>3.4417586790012944</v>
      </c>
      <c r="AU147" s="84">
        <v>2.68</v>
      </c>
      <c r="AV147" s="84">
        <v>2.68</v>
      </c>
      <c r="AW147" s="84">
        <v>1.77</v>
      </c>
      <c r="AX147" s="84">
        <v>5.42</v>
      </c>
      <c r="AY147" s="84">
        <v>6.47</v>
      </c>
      <c r="AZ147" s="105">
        <f t="shared" si="19"/>
        <v>2.54808645647433</v>
      </c>
      <c r="BA147" s="84">
        <v>2.4700000000000002</v>
      </c>
      <c r="BB147" s="84">
        <v>2.4900000000000002</v>
      </c>
      <c r="BC147" s="84">
        <v>2.97</v>
      </c>
      <c r="BD147" s="84">
        <v>-1.04</v>
      </c>
      <c r="BE147" s="84">
        <v>1.56</v>
      </c>
      <c r="BF147" s="117">
        <v>1.68</v>
      </c>
    </row>
    <row r="148" spans="1:58" ht="12.75" customHeight="1" x14ac:dyDescent="0.25">
      <c r="A148" s="532"/>
      <c r="B148" s="53" t="s">
        <v>57</v>
      </c>
      <c r="C148" s="84">
        <f t="shared" si="21"/>
        <v>104.48221977586645</v>
      </c>
      <c r="D148" s="165">
        <f>+'Cuadro 3'!G148</f>
        <v>104.57</v>
      </c>
      <c r="E148" s="84">
        <v>103.44</v>
      </c>
      <c r="F148" s="84">
        <v>103.47</v>
      </c>
      <c r="G148" s="84">
        <v>102.58</v>
      </c>
      <c r="H148" s="84">
        <v>107.75</v>
      </c>
      <c r="I148" s="84">
        <v>108.61</v>
      </c>
      <c r="J148" s="105">
        <f>+'Cuadro 3'!H148</f>
        <v>103.4</v>
      </c>
      <c r="K148" s="84">
        <v>103.04</v>
      </c>
      <c r="L148" s="84">
        <v>102.87</v>
      </c>
      <c r="M148" s="84">
        <v>104.55</v>
      </c>
      <c r="N148" s="84">
        <v>99.12</v>
      </c>
      <c r="O148" s="84">
        <v>101.84</v>
      </c>
      <c r="P148" s="117">
        <v>102.46</v>
      </c>
      <c r="Q148" s="116">
        <f t="shared" si="13"/>
        <v>0.52192441704636827</v>
      </c>
      <c r="R148" s="105">
        <f>+'Cuadro 3'!T148</f>
        <v>0.55000000000000004</v>
      </c>
      <c r="S148" s="84">
        <v>0.25</v>
      </c>
      <c r="T148" s="84">
        <v>0.25</v>
      </c>
      <c r="U148" s="84">
        <v>0.57999999999999996</v>
      </c>
      <c r="V148" s="84">
        <v>1.89</v>
      </c>
      <c r="W148" s="84">
        <v>1.1100000000000001</v>
      </c>
      <c r="X148" s="105">
        <f>+'Cuadro 3'!U148</f>
        <v>0.3</v>
      </c>
      <c r="Y148" s="84">
        <v>-0.08</v>
      </c>
      <c r="Z148" s="84">
        <v>0.14000000000000001</v>
      </c>
      <c r="AA148" s="84">
        <v>0.39</v>
      </c>
      <c r="AB148" s="84">
        <v>0.14000000000000001</v>
      </c>
      <c r="AC148" s="84">
        <v>0.19</v>
      </c>
      <c r="AD148" s="117">
        <v>0.22</v>
      </c>
      <c r="AE148" s="84">
        <f t="shared" si="14"/>
        <v>1.0889841865451622</v>
      </c>
      <c r="AF148" s="105">
        <f>+'Cuadro 3'!AG148</f>
        <v>1.08</v>
      </c>
      <c r="AG148" s="84">
        <v>0.75</v>
      </c>
      <c r="AH148" s="84">
        <v>0.77</v>
      </c>
      <c r="AI148" s="84">
        <v>0.83</v>
      </c>
      <c r="AJ148" s="84">
        <v>2.1</v>
      </c>
      <c r="AK148" s="84">
        <v>2.02</v>
      </c>
      <c r="AL148" s="105">
        <f>+'Cuadro 3'!AH148</f>
        <v>1.1599999999999999</v>
      </c>
      <c r="AM148" s="84">
        <v>0.06</v>
      </c>
      <c r="AN148" s="84">
        <v>0.68</v>
      </c>
      <c r="AO148" s="84">
        <v>1.62</v>
      </c>
      <c r="AP148" s="84">
        <v>0.13</v>
      </c>
      <c r="AQ148" s="84">
        <v>0.23</v>
      </c>
      <c r="AR148" s="84">
        <v>0.46</v>
      </c>
      <c r="AS148" s="116">
        <f t="shared" si="15"/>
        <v>3.1979366121370152</v>
      </c>
      <c r="AT148" s="105">
        <f t="shared" si="16"/>
        <v>3.3300395256916859</v>
      </c>
      <c r="AU148" s="84">
        <v>2.59</v>
      </c>
      <c r="AV148" s="84">
        <v>2.6</v>
      </c>
      <c r="AW148" s="84">
        <v>2.15</v>
      </c>
      <c r="AX148" s="84">
        <v>5.38</v>
      </c>
      <c r="AY148" s="84">
        <v>5.98</v>
      </c>
      <c r="AZ148" s="105">
        <f t="shared" si="19"/>
        <v>2.1537245603635791</v>
      </c>
      <c r="BA148" s="84">
        <v>1.53</v>
      </c>
      <c r="BB148" s="84">
        <v>2.39</v>
      </c>
      <c r="BC148" s="84">
        <v>2.97</v>
      </c>
      <c r="BD148" s="84">
        <v>-0.56000000000000005</v>
      </c>
      <c r="BE148" s="84">
        <v>1.56</v>
      </c>
      <c r="BF148" s="117">
        <v>1.77</v>
      </c>
    </row>
    <row r="149" spans="1:58" ht="12.75" customHeight="1" x14ac:dyDescent="0.25">
      <c r="A149" s="532"/>
      <c r="B149" s="53" t="s">
        <v>58</v>
      </c>
      <c r="C149" s="84">
        <f t="shared" si="21"/>
        <v>104.62796904154382</v>
      </c>
      <c r="D149" s="165">
        <f>+'Cuadro 3'!G149</f>
        <v>104.73</v>
      </c>
      <c r="E149" s="84">
        <v>103.68</v>
      </c>
      <c r="F149" s="84">
        <v>103.66</v>
      </c>
      <c r="G149" s="84">
        <v>102.6</v>
      </c>
      <c r="H149" s="84">
        <v>109.11</v>
      </c>
      <c r="I149" s="84">
        <v>107.22</v>
      </c>
      <c r="J149" s="105">
        <f>+'Cuadro 3'!H149</f>
        <v>103.81</v>
      </c>
      <c r="K149" s="84">
        <v>103.44</v>
      </c>
      <c r="L149" s="84">
        <v>102.64</v>
      </c>
      <c r="M149" s="84">
        <v>103.35</v>
      </c>
      <c r="N149" s="84">
        <v>100.18</v>
      </c>
      <c r="O149" s="84">
        <v>101.94</v>
      </c>
      <c r="P149" s="117">
        <v>102.58</v>
      </c>
      <c r="Q149" s="116">
        <f t="shared" si="13"/>
        <v>0.14101581345483782</v>
      </c>
      <c r="R149" s="105">
        <f>+'Cuadro 3'!T149</f>
        <v>0.15</v>
      </c>
      <c r="S149" s="84">
        <v>0.23</v>
      </c>
      <c r="T149" s="84">
        <v>0.19</v>
      </c>
      <c r="U149" s="84">
        <v>0.02</v>
      </c>
      <c r="V149" s="84">
        <v>1.26</v>
      </c>
      <c r="W149" s="84">
        <v>-1.28</v>
      </c>
      <c r="X149" s="105">
        <f>+'Cuadro 3'!U149</f>
        <v>7.0000000000000007E-2</v>
      </c>
      <c r="Y149" s="84">
        <v>0.09</v>
      </c>
      <c r="Z149" s="84">
        <v>0.08</v>
      </c>
      <c r="AA149" s="84">
        <v>-0.26</v>
      </c>
      <c r="AB149" s="84">
        <v>0.35</v>
      </c>
      <c r="AC149" s="84">
        <v>0.1</v>
      </c>
      <c r="AD149" s="117">
        <v>0.13</v>
      </c>
      <c r="AE149" s="84">
        <f t="shared" si="14"/>
        <v>1.23</v>
      </c>
      <c r="AF149" s="105">
        <f>+'Cuadro 3'!AG149</f>
        <v>1.23</v>
      </c>
      <c r="AG149" s="84">
        <v>0.99</v>
      </c>
      <c r="AH149" s="84">
        <v>0.95</v>
      </c>
      <c r="AI149" s="84">
        <v>0.85</v>
      </c>
      <c r="AJ149" s="84">
        <v>3.39</v>
      </c>
      <c r="AK149" s="84">
        <v>0.71</v>
      </c>
      <c r="AL149" s="105">
        <f>+'Cuadro 3'!AH149</f>
        <v>1.23</v>
      </c>
      <c r="AM149" s="84">
        <v>0.4</v>
      </c>
      <c r="AN149" s="84">
        <v>0.7</v>
      </c>
      <c r="AO149" s="84">
        <v>1.08</v>
      </c>
      <c r="AP149" s="84">
        <v>0.48</v>
      </c>
      <c r="AQ149" s="84">
        <v>0.33</v>
      </c>
      <c r="AR149" s="84">
        <v>0.59</v>
      </c>
      <c r="AS149" s="116">
        <f t="shared" si="15"/>
        <v>2.9058611028283625</v>
      </c>
      <c r="AT149" s="105">
        <f t="shared" si="16"/>
        <v>3.0097373856594833</v>
      </c>
      <c r="AU149" s="84">
        <v>2.46</v>
      </c>
      <c r="AV149" s="84">
        <v>2.48</v>
      </c>
      <c r="AW149" s="84">
        <v>1.99</v>
      </c>
      <c r="AX149" s="84">
        <v>5.4</v>
      </c>
      <c r="AY149" s="84">
        <v>4.0199999999999996</v>
      </c>
      <c r="AZ149" s="105">
        <f t="shared" si="19"/>
        <v>2.0847674304258046</v>
      </c>
      <c r="BA149" s="84">
        <v>1.36</v>
      </c>
      <c r="BB149" s="84">
        <v>1.75</v>
      </c>
      <c r="BC149" s="84">
        <v>1.93</v>
      </c>
      <c r="BD149" s="84">
        <v>0.45</v>
      </c>
      <c r="BE149" s="84">
        <v>1.33</v>
      </c>
      <c r="BF149" s="117">
        <v>1.7</v>
      </c>
    </row>
    <row r="150" spans="1:58" ht="12.75" customHeight="1" x14ac:dyDescent="0.25">
      <c r="A150" s="532"/>
      <c r="B150" s="53" t="s">
        <v>59</v>
      </c>
      <c r="C150" s="84">
        <f t="shared" si="21"/>
        <v>104.2459870124828</v>
      </c>
      <c r="D150" s="165">
        <f>+'Cuadro 3'!G150</f>
        <v>104.53</v>
      </c>
      <c r="E150" s="84">
        <v>103.81</v>
      </c>
      <c r="F150" s="84">
        <v>103.87</v>
      </c>
      <c r="G150" s="84">
        <v>103.27</v>
      </c>
      <c r="H150" s="84">
        <v>106.71</v>
      </c>
      <c r="I150" s="84">
        <v>106.89</v>
      </c>
      <c r="J150" s="105">
        <f>+'Cuadro 3'!H150</f>
        <v>102.05</v>
      </c>
      <c r="K150" s="84">
        <v>103.64</v>
      </c>
      <c r="L150" s="84">
        <v>103.59</v>
      </c>
      <c r="M150" s="84">
        <v>101.79</v>
      </c>
      <c r="N150" s="84">
        <v>100.04</v>
      </c>
      <c r="O150" s="84">
        <v>102.13</v>
      </c>
      <c r="P150" s="117">
        <v>102.71</v>
      </c>
      <c r="Q150" s="116">
        <f t="shared" si="13"/>
        <v>-0.3673304744036453</v>
      </c>
      <c r="R150" s="105">
        <f>+'Cuadro 3'!T150</f>
        <v>-0.2</v>
      </c>
      <c r="S150" s="84">
        <v>0.12</v>
      </c>
      <c r="T150" s="84">
        <v>0.15</v>
      </c>
      <c r="U150" s="84">
        <v>0.65</v>
      </c>
      <c r="V150" s="84">
        <v>-2.2000000000000002</v>
      </c>
      <c r="W150" s="84">
        <v>-0.31</v>
      </c>
      <c r="X150" s="105">
        <f>+'Cuadro 3'!U150</f>
        <v>-1.69</v>
      </c>
      <c r="Y150" s="84">
        <v>0.35</v>
      </c>
      <c r="Z150" s="84">
        <v>0.52</v>
      </c>
      <c r="AA150" s="84">
        <v>-2.66</v>
      </c>
      <c r="AB150" s="84">
        <v>0.56000000000000005</v>
      </c>
      <c r="AC150" s="84">
        <v>0.18</v>
      </c>
      <c r="AD150" s="117">
        <v>0.02</v>
      </c>
      <c r="AE150" s="84">
        <f t="shared" si="14"/>
        <v>0.86042347896006421</v>
      </c>
      <c r="AF150" s="105">
        <f>+'Cuadro 3'!AG150</f>
        <v>1.03</v>
      </c>
      <c r="AG150" s="84">
        <v>1.1100000000000001</v>
      </c>
      <c r="AH150" s="84">
        <v>1.1200000000000001</v>
      </c>
      <c r="AI150" s="84">
        <v>1.51</v>
      </c>
      <c r="AJ150" s="84">
        <v>1.1200000000000001</v>
      </c>
      <c r="AK150" s="84">
        <v>0.41</v>
      </c>
      <c r="AL150" s="105">
        <f>+'Cuadro 3'!AH150</f>
        <v>-0.48</v>
      </c>
      <c r="AM150" s="84">
        <v>0.64</v>
      </c>
      <c r="AN150" s="84">
        <v>1.38</v>
      </c>
      <c r="AO150" s="84">
        <v>-1.07</v>
      </c>
      <c r="AP150" s="84">
        <v>1.07</v>
      </c>
      <c r="AQ150" s="84">
        <v>0.51</v>
      </c>
      <c r="AR150" s="84">
        <v>0.7</v>
      </c>
      <c r="AS150" s="116">
        <f t="shared" si="15"/>
        <v>2.1082409694081914</v>
      </c>
      <c r="AT150" s="105">
        <f t="shared" ref="AT150:AT155" si="22">(D150/D138-1)*100</f>
        <v>2.3699931446479194</v>
      </c>
      <c r="AU150" s="84">
        <v>2.27</v>
      </c>
      <c r="AV150" s="84">
        <v>2.31</v>
      </c>
      <c r="AW150" s="84">
        <v>2.5</v>
      </c>
      <c r="AX150" s="84">
        <v>2.98</v>
      </c>
      <c r="AY150" s="84">
        <v>2.2200000000000002</v>
      </c>
      <c r="AZ150" s="105">
        <f t="shared" ref="AZ150:AZ158" si="23">(J150/J138-1)*100</f>
        <v>3.9211841976261042E-2</v>
      </c>
      <c r="BA150" s="84">
        <v>1.33</v>
      </c>
      <c r="BB150" s="84">
        <v>2.48</v>
      </c>
      <c r="BC150" s="84">
        <v>-0.67</v>
      </c>
      <c r="BD150" s="84">
        <v>1.28</v>
      </c>
      <c r="BE150" s="84">
        <v>1.29</v>
      </c>
      <c r="BF150" s="117">
        <v>1.57</v>
      </c>
    </row>
    <row r="151" spans="1:58" ht="12.75" customHeight="1" x14ac:dyDescent="0.25">
      <c r="A151" s="532"/>
      <c r="B151" s="53" t="s">
        <v>60</v>
      </c>
      <c r="C151" s="84">
        <f t="shared" si="21"/>
        <v>103.69239300046229</v>
      </c>
      <c r="D151" s="165">
        <f>+'Cuadro 3'!G151</f>
        <v>103.97</v>
      </c>
      <c r="E151" s="84">
        <v>103.84</v>
      </c>
      <c r="F151" s="84">
        <v>103.88</v>
      </c>
      <c r="G151" s="84">
        <v>103.32</v>
      </c>
      <c r="H151" s="84">
        <v>105.09</v>
      </c>
      <c r="I151" s="84">
        <v>103.53</v>
      </c>
      <c r="J151" s="105">
        <f>+'Cuadro 3'!H151</f>
        <v>101.46</v>
      </c>
      <c r="K151" s="84">
        <v>103.69</v>
      </c>
      <c r="L151" s="84">
        <v>104.26</v>
      </c>
      <c r="M151" s="84">
        <v>100.78</v>
      </c>
      <c r="N151" s="84">
        <v>100.89</v>
      </c>
      <c r="O151" s="84">
        <v>102.28</v>
      </c>
      <c r="P151" s="117">
        <v>103</v>
      </c>
      <c r="Q151" s="116">
        <f t="shared" si="13"/>
        <v>-0.53561511659072636</v>
      </c>
      <c r="R151" s="105">
        <f>+'Cuadro 3'!T151</f>
        <v>-0.53</v>
      </c>
      <c r="S151" s="84">
        <v>0.04</v>
      </c>
      <c r="T151" s="84">
        <v>0.04</v>
      </c>
      <c r="U151" s="84">
        <v>0.05</v>
      </c>
      <c r="V151" s="84">
        <v>-1.52</v>
      </c>
      <c r="W151" s="84">
        <v>-3.15</v>
      </c>
      <c r="X151" s="105">
        <f>+'Cuadro 3'!U151</f>
        <v>-0.57999999999999996</v>
      </c>
      <c r="Y151" s="84">
        <v>0.04</v>
      </c>
      <c r="Z151" s="84">
        <v>0.65</v>
      </c>
      <c r="AA151" s="84">
        <v>-0.99</v>
      </c>
      <c r="AB151" s="84">
        <v>0.85</v>
      </c>
      <c r="AC151" s="84">
        <v>0.15</v>
      </c>
      <c r="AD151" s="117">
        <v>0.28999999999999998</v>
      </c>
      <c r="AE151" s="84">
        <f t="shared" si="14"/>
        <v>0.32480836236933786</v>
      </c>
      <c r="AF151" s="105">
        <f>+'Cuadro 3'!AG151</f>
        <v>0.5</v>
      </c>
      <c r="AG151" s="84">
        <v>1.1499999999999999</v>
      </c>
      <c r="AH151" s="84">
        <v>1.17</v>
      </c>
      <c r="AI151" s="84">
        <v>1.56</v>
      </c>
      <c r="AJ151" s="84">
        <v>-0.42</v>
      </c>
      <c r="AK151" s="84">
        <v>-2.75</v>
      </c>
      <c r="AL151" s="105">
        <f>+'Cuadro 3'!AH151</f>
        <v>-1.06</v>
      </c>
      <c r="AM151" s="84">
        <v>0.69</v>
      </c>
      <c r="AN151" s="84">
        <v>2.0299999999999998</v>
      </c>
      <c r="AO151" s="84">
        <v>-2.0499999999999998</v>
      </c>
      <c r="AP151" s="84">
        <v>1.92</v>
      </c>
      <c r="AQ151" s="84">
        <v>0.66</v>
      </c>
      <c r="AR151" s="84">
        <v>0.99</v>
      </c>
      <c r="AS151" s="116">
        <f t="shared" si="15"/>
        <v>1.4627430531738386</v>
      </c>
      <c r="AT151" s="105">
        <f t="shared" si="22"/>
        <v>1.7418534103141203</v>
      </c>
      <c r="AU151" s="84">
        <v>2.0499999999999998</v>
      </c>
      <c r="AV151" s="84">
        <v>2.08</v>
      </c>
      <c r="AW151" s="84">
        <v>2.63</v>
      </c>
      <c r="AX151" s="84">
        <v>3.01</v>
      </c>
      <c r="AY151" s="84">
        <v>-1.55</v>
      </c>
      <c r="AZ151" s="105">
        <f t="shared" si="23"/>
        <v>-0.74349442379182396</v>
      </c>
      <c r="BA151" s="84">
        <v>1.1100000000000001</v>
      </c>
      <c r="BB151" s="84">
        <v>2.77</v>
      </c>
      <c r="BC151" s="84">
        <v>-1.85</v>
      </c>
      <c r="BD151" s="84">
        <v>2.48</v>
      </c>
      <c r="BE151" s="84">
        <v>1.17</v>
      </c>
      <c r="BF151" s="117">
        <v>1.61</v>
      </c>
    </row>
    <row r="152" spans="1:58" ht="12.75" customHeight="1" x14ac:dyDescent="0.25">
      <c r="A152" s="532"/>
      <c r="B152" s="53" t="s">
        <v>61</v>
      </c>
      <c r="C152" s="84">
        <f>IF($B152="Enero",C151*(1+AE152/100),
IF($B152="Febrero",C150*(1+AE152/100),
IF($B152="Marzo",C149*(1+AE152/100),
IF($B152="Abril",C148*(1+AE152/100),
IF($B152="Mayo",C147*(1+AE152/100),
IF($B152="Junio",C146*(1+AE152/100),
IF($B152="Julio",C145*(1+AE152/100),
IF($B152="Agosto",C144*(1+AE152/100),
IF($B152="Septiembre",C143*(1+AE152/100),
IF($B152="Octubre",C142*(1+AE152/100),
IF($B152="Noviembre",C141*(1+AE152/100),
IF($B152="Diciembre",C140*(1+AE152/100),"Error"))))))))))))</f>
        <v>103.83001722867301</v>
      </c>
      <c r="D152" s="165">
        <f>+'Cuadro 3'!G152</f>
        <v>104.13</v>
      </c>
      <c r="E152" s="84">
        <v>103.86</v>
      </c>
      <c r="F152" s="84">
        <v>103.85</v>
      </c>
      <c r="G152" s="84">
        <v>104.53</v>
      </c>
      <c r="H152" s="84">
        <v>104.99</v>
      </c>
      <c r="I152" s="84">
        <v>105.06</v>
      </c>
      <c r="J152" s="105">
        <f>+'Cuadro 3'!H152</f>
        <v>101.46</v>
      </c>
      <c r="K152" s="84">
        <v>102.87</v>
      </c>
      <c r="L152" s="84">
        <v>104.78</v>
      </c>
      <c r="M152" s="84">
        <v>100.69</v>
      </c>
      <c r="N152" s="84">
        <v>101.63</v>
      </c>
      <c r="O152" s="84">
        <v>102.75</v>
      </c>
      <c r="P152" s="117">
        <v>103.4</v>
      </c>
      <c r="Q152" s="116">
        <f t="shared" si="13"/>
        <v>0.14203162690967569</v>
      </c>
      <c r="R152" s="105">
        <f>+'Cuadro 3'!T152</f>
        <v>0.16</v>
      </c>
      <c r="S152" s="84">
        <v>0.01</v>
      </c>
      <c r="T152" s="84">
        <v>-0.03</v>
      </c>
      <c r="U152" s="84">
        <v>1.1599999999999999</v>
      </c>
      <c r="V152" s="84">
        <v>-0.09</v>
      </c>
      <c r="W152" s="84">
        <v>1.48</v>
      </c>
      <c r="X152" s="105">
        <f>+'Cuadro 3'!U152</f>
        <v>0</v>
      </c>
      <c r="Y152" s="84">
        <v>-0.8</v>
      </c>
      <c r="Z152" s="84">
        <v>0.5</v>
      </c>
      <c r="AA152" s="84">
        <v>-0.08</v>
      </c>
      <c r="AB152" s="84">
        <v>0.74</v>
      </c>
      <c r="AC152" s="84">
        <v>0.47</v>
      </c>
      <c r="AD152" s="117">
        <v>0.38</v>
      </c>
      <c r="AE152" s="84">
        <f t="shared" si="14"/>
        <v>0.45796301259715888</v>
      </c>
      <c r="AF152" s="105">
        <f>+'Cuadro 3'!AG152</f>
        <v>0.65</v>
      </c>
      <c r="AG152" s="84">
        <v>1.1599999999999999</v>
      </c>
      <c r="AH152" s="84">
        <v>1.1399999999999999</v>
      </c>
      <c r="AI152" s="84">
        <v>2.74</v>
      </c>
      <c r="AJ152" s="84">
        <v>-0.51</v>
      </c>
      <c r="AK152" s="84">
        <v>-1.32</v>
      </c>
      <c r="AL152" s="105">
        <f>+'Cuadro 3'!AH152</f>
        <v>-1.06</v>
      </c>
      <c r="AM152" s="84">
        <v>-0.12</v>
      </c>
      <c r="AN152" s="84">
        <v>2.54</v>
      </c>
      <c r="AO152" s="84">
        <v>-2.13</v>
      </c>
      <c r="AP152" s="84">
        <v>2.68</v>
      </c>
      <c r="AQ152" s="84">
        <v>1.1299999999999999</v>
      </c>
      <c r="AR152" s="84">
        <v>1.38</v>
      </c>
      <c r="AS152" s="116">
        <f t="shared" si="15"/>
        <v>1.4460530799938454</v>
      </c>
      <c r="AT152" s="105">
        <f t="shared" si="22"/>
        <v>1.7291910902696328</v>
      </c>
      <c r="AU152" s="84">
        <v>1.87</v>
      </c>
      <c r="AV152" s="84">
        <v>1.86</v>
      </c>
      <c r="AW152" s="84">
        <v>3.57</v>
      </c>
      <c r="AX152" s="84">
        <v>3.09</v>
      </c>
      <c r="AY152" s="84">
        <v>-0.54</v>
      </c>
      <c r="AZ152" s="105">
        <f t="shared" si="23"/>
        <v>-0.79202112056321328</v>
      </c>
      <c r="BA152" s="84">
        <v>0.35</v>
      </c>
      <c r="BB152" s="84">
        <v>2.98</v>
      </c>
      <c r="BC152" s="84">
        <v>-1.97</v>
      </c>
      <c r="BD152" s="84">
        <v>3.78</v>
      </c>
      <c r="BE152" s="84">
        <v>1.49</v>
      </c>
      <c r="BF152" s="117">
        <v>1.88</v>
      </c>
    </row>
    <row r="153" spans="1:58" ht="12.75" customHeight="1" x14ac:dyDescent="0.25">
      <c r="A153" s="532"/>
      <c r="B153" s="53" t="s">
        <v>62</v>
      </c>
      <c r="C153" s="84">
        <f>IF($B153="Enero",C152*(1+AE153/100),
IF($B153="Febrero",C151*(1+AE153/100),
IF($B153="Marzo",C150*(1+AE153/100),
IF($B153="Abril",C149*(1+AE153/100),
IF($B153="Mayo",C148*(1+AE153/100),
IF($B153="Junio",C147*(1+AE153/100),
IF($B153="Julio",C146*(1+AE153/100),
IF($B153="Agosto",C145*(1+AE153/100),
IF($B153="Septiembre",C144*(1+AE153/100),
IF($B153="Octubre",C143*(1+AE153/100),
IF($B153="Noviembre",C142*(1+AE153/100),
IF($B153="Diciembre",C141*(1+AE153/100),"Error"))))))))))))</f>
        <v>103.88959898995236</v>
      </c>
      <c r="D153" s="165">
        <f>+'Cuadro 3'!G153</f>
        <v>104.21</v>
      </c>
      <c r="E153" s="84">
        <v>103.82</v>
      </c>
      <c r="F153" s="84">
        <v>103.92</v>
      </c>
      <c r="G153" s="84">
        <v>104.69</v>
      </c>
      <c r="H153" s="84">
        <v>105.1</v>
      </c>
      <c r="I153" s="84">
        <v>105.4</v>
      </c>
      <c r="J153" s="105">
        <f>+'Cuadro 3'!H153</f>
        <v>101.41</v>
      </c>
      <c r="K153" s="84">
        <v>102.86</v>
      </c>
      <c r="L153" s="84">
        <v>105.27</v>
      </c>
      <c r="M153" s="84">
        <v>100.56</v>
      </c>
      <c r="N153" s="84">
        <v>102.19</v>
      </c>
      <c r="O153" s="84">
        <v>102.82</v>
      </c>
      <c r="P153" s="117">
        <v>103.36</v>
      </c>
      <c r="Q153" s="116">
        <f t="shared" si="13"/>
        <v>5.6523720182256765E-2</v>
      </c>
      <c r="R153" s="105">
        <f>+'Cuadro 3'!T153</f>
        <v>7.0000000000000007E-2</v>
      </c>
      <c r="S153" s="84">
        <v>-0.04</v>
      </c>
      <c r="T153" s="84">
        <v>7.0000000000000007E-2</v>
      </c>
      <c r="U153" s="84">
        <v>0.16</v>
      </c>
      <c r="V153" s="84">
        <v>0.11</v>
      </c>
      <c r="W153" s="84">
        <v>0.33</v>
      </c>
      <c r="X153" s="105">
        <f>+'Cuadro 3'!U153</f>
        <v>-0.05</v>
      </c>
      <c r="Y153" s="84">
        <v>0</v>
      </c>
      <c r="Z153" s="84">
        <v>0.47</v>
      </c>
      <c r="AA153" s="84">
        <v>-0.14000000000000001</v>
      </c>
      <c r="AB153" s="84">
        <v>0.55000000000000004</v>
      </c>
      <c r="AC153" s="84">
        <v>7.0000000000000007E-2</v>
      </c>
      <c r="AD153" s="117">
        <v>-0.03</v>
      </c>
      <c r="AE153" s="84">
        <f t="shared" si="14"/>
        <v>0.51560975609756077</v>
      </c>
      <c r="AF153" s="105">
        <f>+'Cuadro 3'!AG153</f>
        <v>0.72</v>
      </c>
      <c r="AG153" s="84">
        <v>1.1200000000000001</v>
      </c>
      <c r="AH153" s="84">
        <v>1.21</v>
      </c>
      <c r="AI153" s="84">
        <v>2.9</v>
      </c>
      <c r="AJ153" s="84">
        <v>-0.41</v>
      </c>
      <c r="AK153" s="84">
        <v>-0.99</v>
      </c>
      <c r="AL153" s="105">
        <f>+'Cuadro 3'!AH153</f>
        <v>-1.1000000000000001</v>
      </c>
      <c r="AM153" s="84">
        <v>-0.12</v>
      </c>
      <c r="AN153" s="84">
        <v>3.02</v>
      </c>
      <c r="AO153" s="84">
        <v>-2.27</v>
      </c>
      <c r="AP153" s="84">
        <v>3.24</v>
      </c>
      <c r="AQ153" s="84">
        <v>1.2</v>
      </c>
      <c r="AR153" s="84">
        <v>1.34</v>
      </c>
      <c r="AS153" s="116">
        <f t="shared" si="15"/>
        <v>1.3557423640025148</v>
      </c>
      <c r="AT153" s="105">
        <f t="shared" si="22"/>
        <v>1.6385448161513549</v>
      </c>
      <c r="AU153" s="84">
        <v>1.61</v>
      </c>
      <c r="AV153" s="84">
        <v>1.7</v>
      </c>
      <c r="AW153" s="84">
        <v>3.58</v>
      </c>
      <c r="AX153" s="84">
        <v>3.31</v>
      </c>
      <c r="AY153" s="84">
        <v>-0.24</v>
      </c>
      <c r="AZ153" s="105">
        <f t="shared" si="23"/>
        <v>-0.87967940572769576</v>
      </c>
      <c r="BA153" s="84">
        <v>0.19</v>
      </c>
      <c r="BB153" s="84">
        <v>3.37</v>
      </c>
      <c r="BC153" s="84">
        <v>-2.17</v>
      </c>
      <c r="BD153" s="84">
        <v>4.45</v>
      </c>
      <c r="BE153" s="84">
        <v>1.68</v>
      </c>
      <c r="BF153" s="117">
        <v>1.86</v>
      </c>
    </row>
    <row r="154" spans="1:58" ht="12.75" customHeight="1" x14ac:dyDescent="0.25">
      <c r="A154" s="532"/>
      <c r="B154" s="53" t="s">
        <v>63</v>
      </c>
      <c r="C154" s="84">
        <f t="shared" ref="C154:C161" si="24">IF($B154="Enero",C153*(1+AE154/100),
IF($B154="Febrero",C152*(1+AE154/100),
IF($B154="Marzo",C151*(1+AE154/100),
IF($B154="Abril",C150*(1+AE154/100),
IF($B154="Mayo",C149*(1+AE154/100),
IF($B154="Junio",C148*(1+AE154/100),
IF($B154="Julio",C147*(1+AE154/100),
IF($B154="Agosto",C146*(1+AE154/100),
IF($B154="Septiembre",C145*(1+AE154/100),
IF($B154="Octubre",C144*(1+AE154/100),
IF($B154="Noviembre",C143*(1+AE154/100),
IF($B154="Diciembre",C142*(1+AE154/100),"Error"))))))))))))</f>
        <v>104.37946423043526</v>
      </c>
      <c r="D154" s="165">
        <f>+'Cuadro 3'!G154</f>
        <v>104.74</v>
      </c>
      <c r="E154" s="84">
        <v>103.81</v>
      </c>
      <c r="F154" s="84">
        <v>103.92</v>
      </c>
      <c r="G154" s="84">
        <v>105.32</v>
      </c>
      <c r="H154" s="84">
        <v>106.94</v>
      </c>
      <c r="I154" s="84">
        <v>108.07</v>
      </c>
      <c r="J154" s="105">
        <f>+'Cuadro 3'!H154</f>
        <v>101.53</v>
      </c>
      <c r="K154" s="84">
        <v>103.37</v>
      </c>
      <c r="L154" s="84">
        <v>105.64</v>
      </c>
      <c r="M154" s="84">
        <v>100.59</v>
      </c>
      <c r="N154" s="84">
        <v>102.69</v>
      </c>
      <c r="O154" s="84">
        <v>102.94</v>
      </c>
      <c r="P154" s="117">
        <v>103.67</v>
      </c>
      <c r="Q154" s="116">
        <f t="shared" si="13"/>
        <v>0.46507906727418918</v>
      </c>
      <c r="R154" s="105">
        <f>+'Cuadro 3'!T154</f>
        <v>0.51</v>
      </c>
      <c r="S154" s="84">
        <v>0</v>
      </c>
      <c r="T154" s="84">
        <v>0</v>
      </c>
      <c r="U154" s="84">
        <v>0.6</v>
      </c>
      <c r="V154" s="84">
        <v>1.75</v>
      </c>
      <c r="W154" s="84">
        <v>2.5299999999999998</v>
      </c>
      <c r="X154" s="105">
        <f>+'Cuadro 3'!U154</f>
        <v>0.11</v>
      </c>
      <c r="Y154" s="84">
        <v>0.49</v>
      </c>
      <c r="Z154" s="84">
        <v>0.36</v>
      </c>
      <c r="AA154" s="84">
        <v>0.03</v>
      </c>
      <c r="AB154" s="84">
        <v>0.48</v>
      </c>
      <c r="AC154" s="84">
        <v>0.11</v>
      </c>
      <c r="AD154" s="117">
        <v>0.3</v>
      </c>
      <c r="AE154" s="84">
        <f t="shared" si="14"/>
        <v>0.98956580005360495</v>
      </c>
      <c r="AF154" s="105">
        <f>+'Cuadro 3'!AG154</f>
        <v>1.24</v>
      </c>
      <c r="AG154" s="84">
        <v>1.1200000000000001</v>
      </c>
      <c r="AH154" s="84">
        <v>1.21</v>
      </c>
      <c r="AI154" s="84">
        <v>3.52</v>
      </c>
      <c r="AJ154" s="84">
        <v>1.33</v>
      </c>
      <c r="AK154" s="84">
        <v>1.51</v>
      </c>
      <c r="AL154" s="105">
        <f>+'Cuadro 3'!AH154</f>
        <v>-0.99</v>
      </c>
      <c r="AM154" s="84">
        <v>0.37</v>
      </c>
      <c r="AN154" s="84">
        <v>3.39</v>
      </c>
      <c r="AO154" s="84">
        <v>-2.2400000000000002</v>
      </c>
      <c r="AP154" s="84">
        <v>3.74</v>
      </c>
      <c r="AQ154" s="84">
        <v>1.31</v>
      </c>
      <c r="AR154" s="84">
        <v>1.65</v>
      </c>
      <c r="AS154" s="116">
        <f t="shared" si="15"/>
        <v>1.6348089330525453</v>
      </c>
      <c r="AT154" s="105">
        <f t="shared" si="22"/>
        <v>1.946661475569389</v>
      </c>
      <c r="AU154" s="84">
        <v>1.48</v>
      </c>
      <c r="AV154" s="84">
        <v>1.57</v>
      </c>
      <c r="AW154" s="84">
        <v>3.99</v>
      </c>
      <c r="AX154" s="84">
        <v>4.3600000000000003</v>
      </c>
      <c r="AY154" s="84">
        <v>2.11</v>
      </c>
      <c r="AZ154" s="105">
        <f t="shared" si="23"/>
        <v>-0.83024028130493921</v>
      </c>
      <c r="BA154" s="84">
        <v>0.24</v>
      </c>
      <c r="BB154" s="84">
        <v>3.6</v>
      </c>
      <c r="BC154" s="84">
        <v>-2.19</v>
      </c>
      <c r="BD154" s="84">
        <v>4.91</v>
      </c>
      <c r="BE154" s="84">
        <v>1.88</v>
      </c>
      <c r="BF154" s="117">
        <v>1.94</v>
      </c>
    </row>
    <row r="155" spans="1:58" ht="12.75" customHeight="1" x14ac:dyDescent="0.25">
      <c r="A155" s="532"/>
      <c r="B155" s="53" t="s">
        <v>64</v>
      </c>
      <c r="C155" s="84">
        <f t="shared" si="24"/>
        <v>104.31872174951783</v>
      </c>
      <c r="D155" s="165">
        <f>+'Cuadro 3'!G155</f>
        <v>104.67</v>
      </c>
      <c r="E155" s="84">
        <v>103.75</v>
      </c>
      <c r="F155" s="84">
        <v>103.9</v>
      </c>
      <c r="G155" s="84">
        <v>105.53</v>
      </c>
      <c r="H155" s="84">
        <v>106.13</v>
      </c>
      <c r="I155" s="84">
        <v>108.55</v>
      </c>
      <c r="J155" s="105">
        <f>+'Cuadro 3'!H155</f>
        <v>101.56</v>
      </c>
      <c r="K155" s="84">
        <v>103.51</v>
      </c>
      <c r="L155" s="84">
        <v>106.18</v>
      </c>
      <c r="M155" s="84">
        <v>100.53</v>
      </c>
      <c r="N155" s="84">
        <v>103.09</v>
      </c>
      <c r="O155" s="84">
        <v>103.08</v>
      </c>
      <c r="P155" s="117">
        <v>103.99</v>
      </c>
      <c r="Q155" s="116">
        <f t="shared" si="13"/>
        <v>-4.8769766818547299E-2</v>
      </c>
      <c r="R155" s="105">
        <f>+'Cuadro 3'!T155</f>
        <v>-0.06</v>
      </c>
      <c r="S155" s="84">
        <v>-0.06</v>
      </c>
      <c r="T155" s="84">
        <v>-0.02</v>
      </c>
      <c r="U155" s="84">
        <v>0.2</v>
      </c>
      <c r="V155" s="84">
        <v>-0.75</v>
      </c>
      <c r="W155" s="84">
        <v>0.45</v>
      </c>
      <c r="X155" s="105">
        <f>+'Cuadro 3'!U155</f>
        <v>0.04</v>
      </c>
      <c r="Y155" s="84">
        <v>0.13</v>
      </c>
      <c r="Z155" s="84">
        <v>0.5</v>
      </c>
      <c r="AA155" s="84">
        <v>-0.06</v>
      </c>
      <c r="AB155" s="84">
        <v>0.39</v>
      </c>
      <c r="AC155" s="84">
        <v>0.14000000000000001</v>
      </c>
      <c r="AD155" s="117">
        <v>0.3</v>
      </c>
      <c r="AE155" s="84">
        <f t="shared" si="14"/>
        <v>0.93079603323505733</v>
      </c>
      <c r="AF155" s="105">
        <f>+'Cuadro 3'!AG155</f>
        <v>1.17</v>
      </c>
      <c r="AG155" s="84">
        <v>1.06</v>
      </c>
      <c r="AH155" s="84">
        <v>1.18</v>
      </c>
      <c r="AI155" s="84">
        <v>3.73</v>
      </c>
      <c r="AJ155" s="84">
        <v>0.56999999999999995</v>
      </c>
      <c r="AK155" s="84">
        <v>1.97</v>
      </c>
      <c r="AL155" s="105">
        <f>+'Cuadro 3'!AH155</f>
        <v>-0.96</v>
      </c>
      <c r="AM155" s="84">
        <v>0.51</v>
      </c>
      <c r="AN155" s="84">
        <v>3.91</v>
      </c>
      <c r="AO155" s="84">
        <v>-2.2999999999999998</v>
      </c>
      <c r="AP155" s="84">
        <v>4.1399999999999997</v>
      </c>
      <c r="AQ155" s="84">
        <v>1.45</v>
      </c>
      <c r="AR155" s="84">
        <v>1.96</v>
      </c>
      <c r="AS155" s="116">
        <f t="shared" si="15"/>
        <v>1.4073525324889864</v>
      </c>
      <c r="AT155" s="105">
        <f t="shared" si="22"/>
        <v>1.6805906353215549</v>
      </c>
      <c r="AU155" s="84">
        <v>1.35</v>
      </c>
      <c r="AV155" s="84">
        <v>1.47</v>
      </c>
      <c r="AW155" s="84">
        <v>4.05</v>
      </c>
      <c r="AX155" s="84">
        <v>2.56</v>
      </c>
      <c r="AY155" s="84">
        <v>2.4300000000000002</v>
      </c>
      <c r="AZ155" s="105">
        <f t="shared" si="23"/>
        <v>-0.75246750708491961</v>
      </c>
      <c r="BA155" s="84">
        <v>0.36</v>
      </c>
      <c r="BB155" s="84">
        <v>3.98</v>
      </c>
      <c r="BC155" s="84">
        <v>-2.14</v>
      </c>
      <c r="BD155" s="84">
        <v>5.2</v>
      </c>
      <c r="BE155" s="84">
        <v>1.92</v>
      </c>
      <c r="BF155" s="117">
        <v>2.25</v>
      </c>
    </row>
    <row r="156" spans="1:58" ht="12.75" customHeight="1" x14ac:dyDescent="0.25">
      <c r="A156" s="532"/>
      <c r="B156" s="53" t="s">
        <v>65</v>
      </c>
      <c r="C156" s="84">
        <f t="shared" si="24"/>
        <v>104.38482459439638</v>
      </c>
      <c r="D156" s="165">
        <f>+'Cuadro 3'!G156</f>
        <v>104.79</v>
      </c>
      <c r="E156" s="84">
        <v>103.84</v>
      </c>
      <c r="F156" s="84">
        <v>103.98</v>
      </c>
      <c r="G156" s="84">
        <v>105.54</v>
      </c>
      <c r="H156" s="84">
        <v>106.21</v>
      </c>
      <c r="I156" s="84">
        <v>108.94</v>
      </c>
      <c r="J156" s="105">
        <f>+'Cuadro 3'!H156</f>
        <v>101.25</v>
      </c>
      <c r="K156" s="84">
        <v>98.15</v>
      </c>
      <c r="L156" s="84">
        <v>106.53</v>
      </c>
      <c r="M156" s="84">
        <v>100.53</v>
      </c>
      <c r="N156" s="84">
        <v>103.34</v>
      </c>
      <c r="O156" s="84">
        <v>103.71</v>
      </c>
      <c r="P156" s="117">
        <v>104.2</v>
      </c>
      <c r="Q156" s="116">
        <f t="shared" si="13"/>
        <v>6.2833020637898668E-2</v>
      </c>
      <c r="R156" s="105">
        <f>+'Cuadro 3'!T156</f>
        <v>0.11</v>
      </c>
      <c r="S156" s="84">
        <v>0.08</v>
      </c>
      <c r="T156" s="84">
        <v>7.0000000000000007E-2</v>
      </c>
      <c r="U156" s="84">
        <v>0.01</v>
      </c>
      <c r="V156" s="84">
        <v>7.0000000000000007E-2</v>
      </c>
      <c r="W156" s="84">
        <v>0.36</v>
      </c>
      <c r="X156" s="105">
        <f>+'Cuadro 3'!U156</f>
        <v>-0.31</v>
      </c>
      <c r="Y156" s="84">
        <v>-5.17</v>
      </c>
      <c r="Z156" s="84">
        <v>0.33</v>
      </c>
      <c r="AA156" s="84">
        <v>0.01</v>
      </c>
      <c r="AB156" s="84">
        <v>0.25</v>
      </c>
      <c r="AC156" s="84">
        <v>0.61</v>
      </c>
      <c r="AD156" s="117">
        <v>0.2</v>
      </c>
      <c r="AE156" s="84">
        <f t="shared" si="14"/>
        <v>0.99475207719110148</v>
      </c>
      <c r="AF156" s="105">
        <f>+'Cuadro 3'!AG156</f>
        <v>1.28</v>
      </c>
      <c r="AG156" s="84">
        <v>1.1399999999999999</v>
      </c>
      <c r="AH156" s="84">
        <v>1.26</v>
      </c>
      <c r="AI156" s="84">
        <v>3.73</v>
      </c>
      <c r="AJ156" s="84">
        <v>0.64</v>
      </c>
      <c r="AK156" s="84">
        <v>2.34</v>
      </c>
      <c r="AL156" s="105">
        <f>+'Cuadro 3'!AH156</f>
        <v>-1.26</v>
      </c>
      <c r="AM156" s="84">
        <v>-4.6900000000000004</v>
      </c>
      <c r="AN156" s="84">
        <v>4.26</v>
      </c>
      <c r="AO156" s="84">
        <v>-2.29</v>
      </c>
      <c r="AP156" s="84">
        <v>4.4000000000000004</v>
      </c>
      <c r="AQ156" s="84">
        <v>2.0699999999999998</v>
      </c>
      <c r="AR156" s="84">
        <v>2.16</v>
      </c>
      <c r="AS156" s="116">
        <f t="shared" si="15"/>
        <v>1.2012102101746764</v>
      </c>
      <c r="AT156" s="105">
        <f t="shared" ref="AT156:AT162" si="25">(D156/D144-1)*100</f>
        <v>1.5013560635412704</v>
      </c>
      <c r="AU156" s="84">
        <v>1.29</v>
      </c>
      <c r="AV156" s="84">
        <v>1.4</v>
      </c>
      <c r="AW156" s="84">
        <v>3.88</v>
      </c>
      <c r="AX156" s="84">
        <v>1.1200000000000001</v>
      </c>
      <c r="AY156" s="84">
        <v>2.69</v>
      </c>
      <c r="AZ156" s="105">
        <f t="shared" si="23"/>
        <v>-1.171303074670571</v>
      </c>
      <c r="BA156" s="84">
        <v>-5.03</v>
      </c>
      <c r="BB156" s="84">
        <v>4.1900000000000004</v>
      </c>
      <c r="BC156" s="84">
        <v>-2.1800000000000002</v>
      </c>
      <c r="BD156" s="84">
        <v>4.9000000000000004</v>
      </c>
      <c r="BE156" s="84">
        <v>2.31</v>
      </c>
      <c r="BF156" s="117">
        <v>2.2999999999999998</v>
      </c>
    </row>
    <row r="157" spans="1:58" ht="12.75" customHeight="1" x14ac:dyDescent="0.25">
      <c r="A157" s="533"/>
      <c r="B157" s="54" t="s">
        <v>66</v>
      </c>
      <c r="C157" s="88">
        <f t="shared" si="24"/>
        <v>104.90591845655038</v>
      </c>
      <c r="D157" s="166">
        <f>+'Cuadro 3'!G157</f>
        <v>105.34</v>
      </c>
      <c r="E157" s="88">
        <v>103.96</v>
      </c>
      <c r="F157" s="88">
        <v>104.09</v>
      </c>
      <c r="G157" s="88">
        <v>105.53</v>
      </c>
      <c r="H157" s="88">
        <v>109.07</v>
      </c>
      <c r="I157" s="88">
        <v>109.93</v>
      </c>
      <c r="J157" s="108">
        <f>+'Cuadro 3'!H157</f>
        <v>101.56</v>
      </c>
      <c r="K157" s="88">
        <v>98.68</v>
      </c>
      <c r="L157" s="88">
        <v>106.8</v>
      </c>
      <c r="M157" s="88">
        <v>100.75</v>
      </c>
      <c r="N157" s="88">
        <v>103.46</v>
      </c>
      <c r="O157" s="88">
        <v>104.4</v>
      </c>
      <c r="P157" s="119">
        <v>104.53</v>
      </c>
      <c r="Q157" s="118">
        <f t="shared" si="13"/>
        <v>0.4964165103189494</v>
      </c>
      <c r="R157" s="108">
        <f>+'Cuadro 3'!T157</f>
        <v>0.52</v>
      </c>
      <c r="S157" s="88">
        <v>0.12</v>
      </c>
      <c r="T157" s="88">
        <v>0.11</v>
      </c>
      <c r="U157" s="88">
        <v>0</v>
      </c>
      <c r="V157" s="88">
        <v>2.69</v>
      </c>
      <c r="W157" s="88">
        <v>0.91</v>
      </c>
      <c r="X157" s="108">
        <f>+'Cuadro 3'!U157</f>
        <v>0.31</v>
      </c>
      <c r="Y157" s="88">
        <v>0.54</v>
      </c>
      <c r="Z157" s="88">
        <v>0.26</v>
      </c>
      <c r="AA157" s="88">
        <v>0.21</v>
      </c>
      <c r="AB157" s="88">
        <v>0.11</v>
      </c>
      <c r="AC157" s="88">
        <v>0.66</v>
      </c>
      <c r="AD157" s="119">
        <v>0.31</v>
      </c>
      <c r="AE157" s="88">
        <f t="shared" si="14"/>
        <v>1.4989225408737603</v>
      </c>
      <c r="AF157" s="108">
        <f>+'Cuadro 3'!AG157</f>
        <v>1.81</v>
      </c>
      <c r="AG157" s="88">
        <v>1.26</v>
      </c>
      <c r="AH157" s="88">
        <v>1.37</v>
      </c>
      <c r="AI157" s="88">
        <v>3.73</v>
      </c>
      <c r="AJ157" s="88">
        <v>3.35</v>
      </c>
      <c r="AK157" s="88">
        <v>3.26</v>
      </c>
      <c r="AL157" s="108">
        <f>+'Cuadro 3'!AH157</f>
        <v>-0.96</v>
      </c>
      <c r="AM157" s="88">
        <v>-4.18</v>
      </c>
      <c r="AN157" s="88">
        <v>4.53</v>
      </c>
      <c r="AO157" s="88">
        <v>-2.08</v>
      </c>
      <c r="AP157" s="88">
        <v>4.5199999999999996</v>
      </c>
      <c r="AQ157" s="88">
        <v>2.74</v>
      </c>
      <c r="AR157" s="88">
        <v>2.48</v>
      </c>
      <c r="AS157" s="118">
        <f t="shared" si="15"/>
        <v>1.5057296482551177</v>
      </c>
      <c r="AT157" s="108">
        <f t="shared" si="25"/>
        <v>1.8171273922289011</v>
      </c>
      <c r="AU157" s="88">
        <v>1.26</v>
      </c>
      <c r="AV157" s="88">
        <v>1.37</v>
      </c>
      <c r="AW157" s="88">
        <v>3.73</v>
      </c>
      <c r="AX157" s="88">
        <v>3.35</v>
      </c>
      <c r="AY157" s="88">
        <v>3.26</v>
      </c>
      <c r="AZ157" s="108">
        <f t="shared" si="23"/>
        <v>-0.95572459527989428</v>
      </c>
      <c r="BA157" s="88">
        <v>-4.18</v>
      </c>
      <c r="BB157" s="88">
        <v>4.53</v>
      </c>
      <c r="BC157" s="88">
        <v>-2.08</v>
      </c>
      <c r="BD157" s="88">
        <v>4.5199999999999996</v>
      </c>
      <c r="BE157" s="88">
        <v>2.74</v>
      </c>
      <c r="BF157" s="119">
        <v>2.48</v>
      </c>
    </row>
    <row r="158" spans="1:58" ht="12.75" customHeight="1" x14ac:dyDescent="0.25">
      <c r="A158" s="521">
        <v>2021</v>
      </c>
      <c r="B158" s="236" t="s">
        <v>55</v>
      </c>
      <c r="C158" s="229">
        <f>IF($B158="Enero",C157*(1+AE158/100),
IF($B158="Febrero",C156*(1+AE158/100),
IF($B158="Marzo",C155*(1+AE158/100),
IF($B158="Abril",C154*(1+AE158/100),
IF($B158="Mayo",C153*(1+AE158/100),
IF($B158="Junio",C152*(1+AE158/100),
IF($B158="Julio",C151*(1+AE158/100),
IF($B158="Agosto",C150*(1+AE158/100),
IF($B158="Septiembre",C149*(1+AE158/100),
IF($B158="Octubre",C148*(1+AE158/100),
IF($B158="Noviembre",C147*(1+AE158/100),
IF($B158="Diciembre",C146*(1+AE158/100),"Error"))))))))))))</f>
        <v>105.05761168358686</v>
      </c>
      <c r="D158" s="292">
        <f>+'Cuadro 3'!G158</f>
        <v>105.47</v>
      </c>
      <c r="E158" s="229">
        <v>104.13</v>
      </c>
      <c r="F158" s="229">
        <v>104.3</v>
      </c>
      <c r="G158" s="229">
        <v>105.53</v>
      </c>
      <c r="H158" s="229">
        <v>108.45</v>
      </c>
      <c r="I158" s="229">
        <v>110.47</v>
      </c>
      <c r="J158" s="228">
        <f>+'Cuadro 3'!H158</f>
        <v>101.82</v>
      </c>
      <c r="K158" s="229">
        <v>99.27</v>
      </c>
      <c r="L158" s="229">
        <v>107.07</v>
      </c>
      <c r="M158" s="229">
        <v>100.87</v>
      </c>
      <c r="N158" s="229">
        <v>103.55</v>
      </c>
      <c r="O158" s="229">
        <v>105.1</v>
      </c>
      <c r="P158" s="224">
        <v>104.82</v>
      </c>
      <c r="Q158" s="220">
        <f t="shared" si="13"/>
        <v>0.14459930313588854</v>
      </c>
      <c r="R158" s="228">
        <f>+'Cuadro 3'!T158</f>
        <v>0.13</v>
      </c>
      <c r="S158" s="229">
        <v>0.16</v>
      </c>
      <c r="T158" s="229">
        <v>0.2</v>
      </c>
      <c r="U158" s="229">
        <v>0</v>
      </c>
      <c r="V158" s="229">
        <v>-0.56999999999999995</v>
      </c>
      <c r="W158" s="229">
        <v>0.49</v>
      </c>
      <c r="X158" s="228">
        <f>+'Cuadro 3'!U158</f>
        <v>0.26</v>
      </c>
      <c r="Y158" s="229">
        <v>0.6</v>
      </c>
      <c r="Z158" s="229">
        <v>0.25</v>
      </c>
      <c r="AA158" s="229">
        <v>0.12</v>
      </c>
      <c r="AB158" s="229">
        <v>0.09</v>
      </c>
      <c r="AC158" s="229">
        <v>0.67</v>
      </c>
      <c r="AD158" s="224">
        <v>0.28000000000000003</v>
      </c>
      <c r="AE158" s="229">
        <f t="shared" si="14"/>
        <v>0.14459930313588854</v>
      </c>
      <c r="AF158" s="228">
        <f>+'Cuadro 3'!AG158</f>
        <v>0.13</v>
      </c>
      <c r="AG158" s="229">
        <v>0.16</v>
      </c>
      <c r="AH158" s="229">
        <v>0.2</v>
      </c>
      <c r="AI158" s="229">
        <v>0</v>
      </c>
      <c r="AJ158" s="229">
        <v>-0.56999999999999995</v>
      </c>
      <c r="AK158" s="229">
        <v>0.49</v>
      </c>
      <c r="AL158" s="228">
        <f>+'Cuadro 3'!AH158</f>
        <v>0.26</v>
      </c>
      <c r="AM158" s="229">
        <v>0.6</v>
      </c>
      <c r="AN158" s="229">
        <v>0.25</v>
      </c>
      <c r="AO158" s="229">
        <v>0.12</v>
      </c>
      <c r="AP158" s="229">
        <v>0.09</v>
      </c>
      <c r="AQ158" s="229">
        <v>0.67</v>
      </c>
      <c r="AR158" s="229">
        <v>0.28000000000000003</v>
      </c>
      <c r="AS158" s="220">
        <f t="shared" si="15"/>
        <v>1.5446915752076886</v>
      </c>
      <c r="AT158" s="228">
        <f t="shared" si="25"/>
        <v>1.8935368563423705</v>
      </c>
      <c r="AU158" s="229">
        <v>1.1599999999999999</v>
      </c>
      <c r="AV158" s="229">
        <v>1.28</v>
      </c>
      <c r="AW158" s="229">
        <v>3.62</v>
      </c>
      <c r="AX158" s="229">
        <v>4.3099999999999996</v>
      </c>
      <c r="AY158" s="229">
        <v>3.65</v>
      </c>
      <c r="AZ158" s="228">
        <f t="shared" si="23"/>
        <v>-1.2127680217328018</v>
      </c>
      <c r="BA158" s="229">
        <v>-3.72</v>
      </c>
      <c r="BB158" s="229">
        <v>4.5999999999999996</v>
      </c>
      <c r="BC158" s="229">
        <v>-2.64</v>
      </c>
      <c r="BD158" s="229">
        <v>4.5199999999999996</v>
      </c>
      <c r="BE158" s="229">
        <v>3.27</v>
      </c>
      <c r="BF158" s="224">
        <v>2.59</v>
      </c>
    </row>
    <row r="159" spans="1:58" ht="12.75" customHeight="1" x14ac:dyDescent="0.25">
      <c r="A159" s="522"/>
      <c r="B159" s="53" t="s">
        <v>56</v>
      </c>
      <c r="C159" s="84">
        <f t="shared" si="24"/>
        <v>105.42214780033986</v>
      </c>
      <c r="D159" s="165">
        <f>+'Cuadro 3'!G159</f>
        <v>105.76</v>
      </c>
      <c r="E159" s="84">
        <v>104.34</v>
      </c>
      <c r="F159" s="84">
        <v>104.56</v>
      </c>
      <c r="G159" s="84">
        <v>106.58</v>
      </c>
      <c r="H159" s="84">
        <v>108.27</v>
      </c>
      <c r="I159" s="84">
        <v>111.53</v>
      </c>
      <c r="J159" s="105">
        <f>+'Cuadro 3'!H159</f>
        <v>102.8</v>
      </c>
      <c r="K159" s="84">
        <v>107.28</v>
      </c>
      <c r="L159" s="84">
        <v>107.64</v>
      </c>
      <c r="M159" s="84">
        <v>101.13</v>
      </c>
      <c r="N159" s="84">
        <v>104.02</v>
      </c>
      <c r="O159" s="84">
        <v>105.72</v>
      </c>
      <c r="P159" s="117">
        <v>105.2</v>
      </c>
      <c r="Q159" s="116">
        <f t="shared" si="13"/>
        <v>0.35636558563387838</v>
      </c>
      <c r="R159" s="105">
        <f>+'Cuadro 3'!T159</f>
        <v>0.28000000000000003</v>
      </c>
      <c r="S159" s="84">
        <v>0.21</v>
      </c>
      <c r="T159" s="84">
        <v>0.25</v>
      </c>
      <c r="U159" s="84">
        <v>1</v>
      </c>
      <c r="V159" s="84">
        <v>-0.16</v>
      </c>
      <c r="W159" s="84">
        <v>0.96</v>
      </c>
      <c r="X159" s="105">
        <f>+'Cuadro 3'!U159</f>
        <v>0.96</v>
      </c>
      <c r="Y159" s="84">
        <v>8.06</v>
      </c>
      <c r="Z159" s="84">
        <v>0.54</v>
      </c>
      <c r="AA159" s="84">
        <v>0.25</v>
      </c>
      <c r="AB159" s="84">
        <v>0.45</v>
      </c>
      <c r="AC159" s="84">
        <v>0.6</v>
      </c>
      <c r="AD159" s="117">
        <v>0.36</v>
      </c>
      <c r="AE159" s="84">
        <f t="shared" si="14"/>
        <v>0.49208791208791219</v>
      </c>
      <c r="AF159" s="105">
        <f>+'Cuadro 3'!AG159</f>
        <v>0.4</v>
      </c>
      <c r="AG159" s="84">
        <v>0.37</v>
      </c>
      <c r="AH159" s="84">
        <v>0.45</v>
      </c>
      <c r="AI159" s="84">
        <v>0.99</v>
      </c>
      <c r="AJ159" s="84">
        <v>-0.73</v>
      </c>
      <c r="AK159" s="84">
        <v>1.45</v>
      </c>
      <c r="AL159" s="105">
        <f>+'Cuadro 3'!AH159</f>
        <v>1.22</v>
      </c>
      <c r="AM159" s="84">
        <v>8.7100000000000009</v>
      </c>
      <c r="AN159" s="84">
        <v>0.78</v>
      </c>
      <c r="AO159" s="84">
        <v>0.38</v>
      </c>
      <c r="AP159" s="84">
        <v>0.55000000000000004</v>
      </c>
      <c r="AQ159" s="84">
        <v>1.27</v>
      </c>
      <c r="AR159" s="84">
        <v>0.64</v>
      </c>
      <c r="AS159" s="116">
        <f t="shared" si="15"/>
        <v>1.4424340069500954</v>
      </c>
      <c r="AT159" s="105">
        <f t="shared" si="25"/>
        <v>1.7020867391095429</v>
      </c>
      <c r="AU159" s="84">
        <v>1.1200000000000001</v>
      </c>
      <c r="AV159" s="84">
        <v>1.31</v>
      </c>
      <c r="AW159" s="84">
        <v>4.51</v>
      </c>
      <c r="AX159" s="84">
        <v>2.39</v>
      </c>
      <c r="AY159" s="84">
        <v>3.83</v>
      </c>
      <c r="AZ159" s="105">
        <f>'Cuadro 3'!AU159</f>
        <v>-0.61</v>
      </c>
      <c r="BA159" s="84">
        <v>4.03</v>
      </c>
      <c r="BB159" s="84">
        <v>4.79</v>
      </c>
      <c r="BC159" s="84">
        <v>-2.9</v>
      </c>
      <c r="BD159" s="84">
        <v>5.0999999999999996</v>
      </c>
      <c r="BE159" s="84">
        <v>4</v>
      </c>
      <c r="BF159" s="117">
        <v>2.9</v>
      </c>
    </row>
    <row r="160" spans="1:58" ht="12.75" customHeight="1" x14ac:dyDescent="0.25">
      <c r="A160" s="522"/>
      <c r="B160" s="53" t="s">
        <v>57</v>
      </c>
      <c r="C160" s="84">
        <f t="shared" si="24"/>
        <v>106.10818639455408</v>
      </c>
      <c r="D160" s="165">
        <f>+'Cuadro 3'!G160</f>
        <v>106.5</v>
      </c>
      <c r="E160" s="84">
        <v>104.62</v>
      </c>
      <c r="F160" s="84">
        <v>104.85</v>
      </c>
      <c r="G160" s="84">
        <v>107.86</v>
      </c>
      <c r="H160" s="84">
        <v>110.46</v>
      </c>
      <c r="I160" s="84">
        <v>113.71</v>
      </c>
      <c r="J160" s="105">
        <f>+'Cuadro 3'!H160</f>
        <v>103.1</v>
      </c>
      <c r="K160" s="84">
        <v>107.74</v>
      </c>
      <c r="L160" s="84">
        <v>108.2</v>
      </c>
      <c r="M160" s="84">
        <v>101.28</v>
      </c>
      <c r="N160" s="84">
        <v>103.97</v>
      </c>
      <c r="O160" s="84">
        <v>106.55</v>
      </c>
      <c r="P160" s="117">
        <v>105.66</v>
      </c>
      <c r="Q160" s="116">
        <f t="shared" si="13"/>
        <v>0.64620209059233447</v>
      </c>
      <c r="R160" s="105">
        <f>+'Cuadro 3'!T160</f>
        <v>0.69</v>
      </c>
      <c r="S160" s="84">
        <v>0.27</v>
      </c>
      <c r="T160" s="84">
        <v>0.27</v>
      </c>
      <c r="U160" s="84">
        <v>1.2</v>
      </c>
      <c r="V160" s="84">
        <v>2.02</v>
      </c>
      <c r="W160" s="84">
        <v>1.95</v>
      </c>
      <c r="X160" s="105">
        <f>+'Cuadro 3'!U160</f>
        <v>0.3</v>
      </c>
      <c r="Y160" s="84">
        <v>0.43</v>
      </c>
      <c r="Z160" s="84">
        <v>0.52</v>
      </c>
      <c r="AA160" s="84">
        <v>0.15</v>
      </c>
      <c r="AB160" s="84">
        <v>-0.06</v>
      </c>
      <c r="AC160" s="84">
        <v>0.78</v>
      </c>
      <c r="AD160" s="117">
        <v>0.44</v>
      </c>
      <c r="AE160" s="84">
        <f t="shared" si="14"/>
        <v>1.1460439560439561</v>
      </c>
      <c r="AF160" s="105">
        <f>+'Cuadro 3'!AG160</f>
        <v>1.1000000000000001</v>
      </c>
      <c r="AG160" s="84">
        <v>0.64</v>
      </c>
      <c r="AH160" s="84">
        <v>0.72</v>
      </c>
      <c r="AI160" s="84">
        <v>2.21</v>
      </c>
      <c r="AJ160" s="84">
        <v>1.28</v>
      </c>
      <c r="AK160" s="84">
        <v>3.44</v>
      </c>
      <c r="AL160" s="105">
        <f>+'Cuadro 3'!AH160</f>
        <v>1.51</v>
      </c>
      <c r="AM160" s="84">
        <v>9.18</v>
      </c>
      <c r="AN160" s="84">
        <v>1.31</v>
      </c>
      <c r="AO160" s="84">
        <v>0.53</v>
      </c>
      <c r="AP160" s="84">
        <v>0.49</v>
      </c>
      <c r="AQ160" s="84">
        <v>2.06</v>
      </c>
      <c r="AR160" s="84">
        <v>1.08</v>
      </c>
      <c r="AS160" s="116">
        <f t="shared" si="15"/>
        <v>1.5698780004658275</v>
      </c>
      <c r="AT160" s="105">
        <f t="shared" si="25"/>
        <v>1.8456536291479475</v>
      </c>
      <c r="AU160" s="84">
        <v>1.1399999999999999</v>
      </c>
      <c r="AV160" s="84">
        <v>1.33</v>
      </c>
      <c r="AW160" s="84">
        <v>5.15</v>
      </c>
      <c r="AX160" s="84">
        <v>2.52</v>
      </c>
      <c r="AY160" s="84">
        <v>4.7</v>
      </c>
      <c r="AZ160" s="105">
        <f>'Cuadro 3'!AU160</f>
        <v>-0.61</v>
      </c>
      <c r="BA160" s="84">
        <v>4.5599999999999996</v>
      </c>
      <c r="BB160" s="84">
        <v>5.18</v>
      </c>
      <c r="BC160" s="84">
        <v>-3.13</v>
      </c>
      <c r="BD160" s="84">
        <v>4.8899999999999997</v>
      </c>
      <c r="BE160" s="84">
        <v>4.62</v>
      </c>
      <c r="BF160" s="117">
        <v>3.12</v>
      </c>
    </row>
    <row r="161" spans="1:58" ht="12.75" customHeight="1" x14ac:dyDescent="0.25">
      <c r="A161" s="522"/>
      <c r="B161" s="53" t="s">
        <v>58</v>
      </c>
      <c r="C161" s="84">
        <f t="shared" si="24"/>
        <v>106.56270372820461</v>
      </c>
      <c r="D161" s="165">
        <f>+'Cuadro 3'!G161</f>
        <v>106.96</v>
      </c>
      <c r="E161" s="84">
        <v>104.85</v>
      </c>
      <c r="F161" s="84">
        <v>105.09</v>
      </c>
      <c r="G161" s="84">
        <v>108.05</v>
      </c>
      <c r="H161" s="84">
        <v>112.25</v>
      </c>
      <c r="I161" s="84">
        <v>114.27</v>
      </c>
      <c r="J161" s="105">
        <f>+'Cuadro 3'!H161</f>
        <v>103.48</v>
      </c>
      <c r="K161" s="84">
        <v>108.1</v>
      </c>
      <c r="L161" s="84">
        <v>108.75</v>
      </c>
      <c r="M161" s="84">
        <v>101.57</v>
      </c>
      <c r="N161" s="84">
        <v>104.46</v>
      </c>
      <c r="O161" s="84">
        <v>107.25</v>
      </c>
      <c r="P161" s="117">
        <v>106.12</v>
      </c>
      <c r="Q161" s="116">
        <f t="shared" ref="Q161:Q172" si="26">+R161*0.887697668185473+X161*0.112302331814527</f>
        <v>0.42326186009112843</v>
      </c>
      <c r="R161" s="105">
        <f>+'Cuadro 3'!T161</f>
        <v>0.43</v>
      </c>
      <c r="S161" s="84">
        <v>0.22</v>
      </c>
      <c r="T161" s="84">
        <v>0.23</v>
      </c>
      <c r="U161" s="84">
        <v>0.17</v>
      </c>
      <c r="V161" s="84">
        <v>1.62</v>
      </c>
      <c r="W161" s="84">
        <v>0.49</v>
      </c>
      <c r="X161" s="105">
        <f>+'Cuadro 3'!U161</f>
        <v>0.37</v>
      </c>
      <c r="Y161" s="84">
        <v>0.33</v>
      </c>
      <c r="Z161" s="84">
        <v>0.5</v>
      </c>
      <c r="AA161" s="84">
        <v>0.28000000000000003</v>
      </c>
      <c r="AB161" s="84">
        <v>0.47</v>
      </c>
      <c r="AC161" s="84">
        <v>0.66</v>
      </c>
      <c r="AD161" s="117">
        <v>0.44</v>
      </c>
      <c r="AE161" s="84">
        <f t="shared" si="14"/>
        <v>1.5793058161350846</v>
      </c>
      <c r="AF161" s="105">
        <f>+'Cuadro 3'!AG161</f>
        <v>1.54</v>
      </c>
      <c r="AG161" s="84">
        <v>0.86</v>
      </c>
      <c r="AH161" s="84">
        <v>0.96</v>
      </c>
      <c r="AI161" s="84">
        <v>2.38</v>
      </c>
      <c r="AJ161" s="84">
        <v>2.92</v>
      </c>
      <c r="AK161" s="84">
        <v>3.94</v>
      </c>
      <c r="AL161" s="105">
        <f>+'Cuadro 3'!AH161</f>
        <v>1.89</v>
      </c>
      <c r="AM161" s="84">
        <v>9.5500000000000007</v>
      </c>
      <c r="AN161" s="84">
        <v>1.82</v>
      </c>
      <c r="AO161" s="84">
        <v>0.82</v>
      </c>
      <c r="AP161" s="84">
        <v>0.96</v>
      </c>
      <c r="AQ161" s="84">
        <v>2.74</v>
      </c>
      <c r="AR161" s="84">
        <v>1.52</v>
      </c>
      <c r="AS161" s="116">
        <f t="shared" ref="AS161:AS168" si="27">+AT161*0.887697668185473+AZ161*0.112302331814527</f>
        <v>1.8553474535469237</v>
      </c>
      <c r="AT161" s="105">
        <f t="shared" si="25"/>
        <v>2.1292848276520449</v>
      </c>
      <c r="AU161" s="84">
        <v>1.1299999999999999</v>
      </c>
      <c r="AV161" s="84">
        <v>1.38</v>
      </c>
      <c r="AW161" s="84">
        <v>5.31</v>
      </c>
      <c r="AX161" s="84">
        <v>2.89</v>
      </c>
      <c r="AY161" s="84">
        <v>6.57</v>
      </c>
      <c r="AZ161" s="105">
        <f>'Cuadro 3'!AU161</f>
        <v>-0.31</v>
      </c>
      <c r="BA161" s="84">
        <v>4.66</v>
      </c>
      <c r="BB161" s="84">
        <v>5.53</v>
      </c>
      <c r="BC161" s="84">
        <v>-2.86</v>
      </c>
      <c r="BD161" s="84">
        <v>4.99</v>
      </c>
      <c r="BE161" s="84">
        <v>5.21</v>
      </c>
      <c r="BF161" s="117">
        <v>3.34</v>
      </c>
    </row>
    <row r="162" spans="1:58" ht="12.75" customHeight="1" x14ac:dyDescent="0.25">
      <c r="A162" s="522"/>
      <c r="B162" s="53" t="s">
        <v>59</v>
      </c>
      <c r="C162" s="84">
        <f>IF($B162="Enero",C161*(1+AE162/100),
IF($B162="Febrero",C160*(1+AE162/100),
IF($B162="Marzo",C159*(1+AE162/100),
IF($B162="Abril",C158*(1+AE162/100),
IF($B162="Mayo",C157*(1+AE162/100),
IF($B162="Junio",C156*(1+AE162/100),
IF($B162="Julio",C155*(1+AE162/100),
IF($B162="Agosto",C154*(1+AE162/100),
IF($B162="Septiembre",C153*(1+AE162/100),
IF($B162="Octubre",C152*(1+AE162/100),
IF($B162="Noviembre",C151*(1+AE162/100),
IF($B162="Diciembre",C150*(1+AE162/100),"Error"))))))))))))</f>
        <v>106.83439346775705</v>
      </c>
      <c r="D162" s="165">
        <f>+'Cuadro 3'!G162</f>
        <v>107.22</v>
      </c>
      <c r="E162" s="84">
        <v>105</v>
      </c>
      <c r="F162" s="84">
        <v>105.23</v>
      </c>
      <c r="G162" s="84">
        <v>108.72</v>
      </c>
      <c r="H162" s="84">
        <v>112.85</v>
      </c>
      <c r="I162" s="84">
        <v>114.93</v>
      </c>
      <c r="J162" s="105">
        <f>+'Cuadro 3'!H162</f>
        <v>103.81</v>
      </c>
      <c r="K162" s="84">
        <v>108.46</v>
      </c>
      <c r="L162" s="84">
        <v>109.12</v>
      </c>
      <c r="M162" s="84">
        <v>101.84</v>
      </c>
      <c r="N162" s="84">
        <v>104.76</v>
      </c>
      <c r="O162" s="84">
        <v>107.88</v>
      </c>
      <c r="P162" s="117">
        <v>106.44</v>
      </c>
      <c r="Q162" s="116">
        <f t="shared" si="26"/>
        <v>0.24898418654516213</v>
      </c>
      <c r="R162" s="105">
        <f>+'Cuadro 3'!T162</f>
        <v>0.24</v>
      </c>
      <c r="S162" s="84">
        <v>0.14000000000000001</v>
      </c>
      <c r="T162" s="84">
        <v>0.13</v>
      </c>
      <c r="U162" s="84">
        <v>0.62</v>
      </c>
      <c r="V162" s="84">
        <v>0.54</v>
      </c>
      <c r="W162" s="84">
        <v>0.59</v>
      </c>
      <c r="X162" s="105">
        <f>+'Cuadro 3'!U162</f>
        <v>0.32</v>
      </c>
      <c r="Y162" s="84">
        <v>0.33</v>
      </c>
      <c r="Z162" s="84">
        <v>0.35</v>
      </c>
      <c r="AA162" s="84">
        <v>0.26</v>
      </c>
      <c r="AB162" s="84">
        <v>0.28999999999999998</v>
      </c>
      <c r="AC162" s="84">
        <v>0.59</v>
      </c>
      <c r="AD162" s="117">
        <v>0.3</v>
      </c>
      <c r="AE162" s="84">
        <f t="shared" si="14"/>
        <v>1.8382900026802469</v>
      </c>
      <c r="AF162" s="105">
        <f>+'Cuadro 3'!AG162</f>
        <v>1.79</v>
      </c>
      <c r="AG162" s="84">
        <v>1</v>
      </c>
      <c r="AH162" s="84">
        <v>1.0900000000000001</v>
      </c>
      <c r="AI162" s="84">
        <v>3.02</v>
      </c>
      <c r="AJ162" s="84">
        <v>3.47</v>
      </c>
      <c r="AK162" s="84">
        <v>4.55</v>
      </c>
      <c r="AL162" s="105">
        <f>+'Cuadro 3'!AH162</f>
        <v>2.2200000000000002</v>
      </c>
      <c r="AM162" s="84">
        <v>9.91</v>
      </c>
      <c r="AN162" s="84">
        <v>2.17</v>
      </c>
      <c r="AO162" s="84">
        <v>1.08</v>
      </c>
      <c r="AP162" s="84">
        <v>1.26</v>
      </c>
      <c r="AQ162" s="84">
        <v>3.34</v>
      </c>
      <c r="AR162" s="84">
        <v>1.83</v>
      </c>
      <c r="AS162" s="116">
        <f t="shared" si="27"/>
        <v>2.4787054270544546</v>
      </c>
      <c r="AT162" s="105">
        <f t="shared" si="25"/>
        <v>2.5734238974457035</v>
      </c>
      <c r="AU162" s="84">
        <v>1.1499999999999999</v>
      </c>
      <c r="AV162" s="84">
        <v>1.34</v>
      </c>
      <c r="AW162" s="84">
        <v>5.28</v>
      </c>
      <c r="AX162" s="84">
        <v>5.76</v>
      </c>
      <c r="AY162" s="84">
        <v>7.53</v>
      </c>
      <c r="AZ162" s="105">
        <f>'Cuadro 3'!AU162</f>
        <v>1.73</v>
      </c>
      <c r="BA162" s="84">
        <v>4.6500000000000004</v>
      </c>
      <c r="BB162" s="84">
        <v>5.35</v>
      </c>
      <c r="BC162" s="84">
        <v>0.05</v>
      </c>
      <c r="BD162" s="84">
        <v>4.71</v>
      </c>
      <c r="BE162" s="84">
        <v>5.63</v>
      </c>
      <c r="BF162" s="117">
        <v>3.63</v>
      </c>
    </row>
    <row r="163" spans="1:58" ht="12.75" customHeight="1" x14ac:dyDescent="0.25">
      <c r="A163" s="522"/>
      <c r="B163" s="53" t="s">
        <v>60</v>
      </c>
      <c r="C163" s="84">
        <f>IF($B163="Enero",C162*(1+AE163/100),
IF($B163="Febrero",C161*(1+AE163/100),
IF($B163="Marzo",C160*(1+AE163/100),
IF($B163="Abril",C159*(1+AE163/100),
IF($B163="Mayo",C158*(1+AE163/100),
IF($B163="Junio",C157*(1+AE163/100),
IF($B163="Julio",C156*(1+AE163/100),
IF($B163="Agosto",C155*(1+AE163/100),
IF($B163="Septiembre",C154*(1+AE163/100),
IF($B163="Octubre",C153*(1+AE163/100),
IF($B163="Noviembre",C152*(1+AE163/100),
IF($B163="Diciembre",C151*(1+AE163/100),"Error"))))))))))))</f>
        <v>106.92336808270313</v>
      </c>
      <c r="D163" s="165">
        <f>+'Cuadro 3'!G163</f>
        <v>107.28</v>
      </c>
      <c r="E163" s="84">
        <v>105.07</v>
      </c>
      <c r="F163" s="84">
        <v>105.29</v>
      </c>
      <c r="G163" s="84">
        <v>109.73</v>
      </c>
      <c r="H163" s="84">
        <v>112.9</v>
      </c>
      <c r="I163" s="84">
        <v>114.98</v>
      </c>
      <c r="J163" s="105">
        <f>+'Cuadro 3'!H163</f>
        <v>104.18</v>
      </c>
      <c r="K163" s="84">
        <v>108.96</v>
      </c>
      <c r="L163" s="84">
        <v>109.34</v>
      </c>
      <c r="M163" s="84">
        <v>102.14</v>
      </c>
      <c r="N163" s="84">
        <v>108.43</v>
      </c>
      <c r="O163" s="84">
        <v>105.39</v>
      </c>
      <c r="P163" s="117">
        <v>106.79</v>
      </c>
      <c r="Q163" s="116">
        <f t="shared" si="26"/>
        <v>9.2567676226212828E-2</v>
      </c>
      <c r="R163" s="105">
        <f>+'Cuadro 3'!T163</f>
        <v>0.06</v>
      </c>
      <c r="S163" s="84">
        <v>0.06</v>
      </c>
      <c r="T163" s="84">
        <v>0.05</v>
      </c>
      <c r="U163" s="84">
        <v>0.93</v>
      </c>
      <c r="V163" s="84">
        <v>0.04</v>
      </c>
      <c r="W163" s="84">
        <v>0.04</v>
      </c>
      <c r="X163" s="105">
        <f>+'Cuadro 3'!U163</f>
        <v>0.35</v>
      </c>
      <c r="Y163" s="84">
        <v>0.46</v>
      </c>
      <c r="Z163" s="84">
        <v>0.2</v>
      </c>
      <c r="AA163" s="84">
        <v>0.3</v>
      </c>
      <c r="AB163" s="84">
        <v>0.51</v>
      </c>
      <c r="AC163" s="84">
        <v>0.61</v>
      </c>
      <c r="AD163" s="117">
        <v>0.33</v>
      </c>
      <c r="AE163" s="84">
        <f t="shared" si="14"/>
        <v>1.9231037255427501</v>
      </c>
      <c r="AF163" s="105">
        <f>+'Cuadro 3'!AG163</f>
        <v>1.84</v>
      </c>
      <c r="AG163" s="84">
        <v>1.07</v>
      </c>
      <c r="AH163" s="84">
        <v>1.1399999999999999</v>
      </c>
      <c r="AI163" s="84">
        <v>3.98</v>
      </c>
      <c r="AJ163" s="84">
        <v>3.51</v>
      </c>
      <c r="AK163" s="84">
        <v>4.59</v>
      </c>
      <c r="AL163" s="105">
        <f>+'Cuadro 3'!AH163</f>
        <v>2.58</v>
      </c>
      <c r="AM163" s="84">
        <v>10.41</v>
      </c>
      <c r="AN163" s="84">
        <v>2.37</v>
      </c>
      <c r="AO163" s="84">
        <v>1.38</v>
      </c>
      <c r="AP163" s="84">
        <v>3.86</v>
      </c>
      <c r="AQ163" s="84">
        <v>1.87</v>
      </c>
      <c r="AR163" s="84">
        <v>2.17</v>
      </c>
      <c r="AS163" s="116">
        <f t="shared" si="27"/>
        <v>3.1238488340927368</v>
      </c>
      <c r="AT163" s="105">
        <f>'Cuadro 3'!AT163</f>
        <v>3.18</v>
      </c>
      <c r="AU163" s="84">
        <v>1.18</v>
      </c>
      <c r="AV163" s="84">
        <v>1.35</v>
      </c>
      <c r="AW163" s="84">
        <v>6.2</v>
      </c>
      <c r="AX163" s="84">
        <v>7.43</v>
      </c>
      <c r="AY163" s="84">
        <v>11.06</v>
      </c>
      <c r="AZ163" s="105">
        <f>'Cuadro 3'!AU163</f>
        <v>2.68</v>
      </c>
      <c r="BA163" s="84">
        <v>5.08</v>
      </c>
      <c r="BB163" s="84">
        <v>4.87</v>
      </c>
      <c r="BC163" s="84">
        <v>1.35</v>
      </c>
      <c r="BD163" s="84">
        <v>6.01</v>
      </c>
      <c r="BE163" s="84">
        <v>4.46</v>
      </c>
      <c r="BF163" s="117">
        <v>3.68</v>
      </c>
    </row>
    <row r="164" spans="1:58" ht="12.75" customHeight="1" x14ac:dyDescent="0.25">
      <c r="A164" s="522"/>
      <c r="B164" s="53" t="s">
        <v>61</v>
      </c>
      <c r="C164" s="84">
        <f>IF($B164="Enero",C163*(1+AE164/100),
IF($B164="Febrero",C162*(1+AE164/100),
IF($B164="Marzo",C161*(1+AE164/100),
IF($B164="Abril",C160*(1+AE164/100),
IF($B164="Mayo",C159*(1+AE164/100),
IF($B164="Junio",C158*(1+AE164/100),
IF($B164="Julio",C157*(1+AE164/100),
IF($B164="Agosto",C156*(1+AE164/100),
IF($B164="Septiembre",C155*(1+AE164/100),
IF($B164="Octubre",C154*(1+AE164/100),
IF($B164="Noviembre",C153*(1+AE164/100),
IF($B164="Diciembre",C152*(1+AE164/100),"Error"))))))))))))</f>
        <v>107.24964207835305</v>
      </c>
      <c r="D164" s="165">
        <f>+'Cuadro 3'!G164</f>
        <v>107.61</v>
      </c>
      <c r="E164" s="84">
        <v>105.22</v>
      </c>
      <c r="F164" s="84">
        <v>105.44</v>
      </c>
      <c r="G164" s="84">
        <v>110.78</v>
      </c>
      <c r="H164" s="84">
        <v>113.91</v>
      </c>
      <c r="I164" s="84">
        <v>115.79</v>
      </c>
      <c r="J164" s="105">
        <f>+'Cuadro 3'!H164</f>
        <v>104.42</v>
      </c>
      <c r="K164" s="84">
        <v>109.23</v>
      </c>
      <c r="L164" s="84">
        <v>109.51</v>
      </c>
      <c r="M164" s="84">
        <v>102.34</v>
      </c>
      <c r="N164" s="84">
        <v>105.59</v>
      </c>
      <c r="O164" s="84">
        <v>108.81</v>
      </c>
      <c r="P164" s="117">
        <v>107.27</v>
      </c>
      <c r="Q164" s="116">
        <f t="shared" si="26"/>
        <v>0.30101581345483786</v>
      </c>
      <c r="R164" s="105">
        <f>+'Cuadro 3'!T164</f>
        <v>0.31</v>
      </c>
      <c r="S164" s="84">
        <v>0.14000000000000001</v>
      </c>
      <c r="T164" s="84">
        <v>0.15</v>
      </c>
      <c r="U164" s="84">
        <v>0.96</v>
      </c>
      <c r="V164" s="84">
        <v>0.9</v>
      </c>
      <c r="W164" s="84">
        <v>0.71</v>
      </c>
      <c r="X164" s="105">
        <f>+'Cuadro 3'!U164</f>
        <v>0.23</v>
      </c>
      <c r="Y164" s="84">
        <v>0.25</v>
      </c>
      <c r="Z164" s="84">
        <v>0.16</v>
      </c>
      <c r="AA164" s="84">
        <v>0.2</v>
      </c>
      <c r="AB164" s="84">
        <v>0.19</v>
      </c>
      <c r="AC164" s="84">
        <v>0.35</v>
      </c>
      <c r="AD164" s="117">
        <v>0.45</v>
      </c>
      <c r="AE164" s="84">
        <f t="shared" si="14"/>
        <v>2.2341195389975881</v>
      </c>
      <c r="AF164" s="105">
        <f>+'Cuadro 3'!AG164</f>
        <v>2.16</v>
      </c>
      <c r="AG164" s="84">
        <v>1.21</v>
      </c>
      <c r="AH164" s="84">
        <v>1.29</v>
      </c>
      <c r="AI164" s="84">
        <v>4.97</v>
      </c>
      <c r="AJ164" s="84">
        <v>4.4400000000000004</v>
      </c>
      <c r="AK164" s="84">
        <v>5.33</v>
      </c>
      <c r="AL164" s="105">
        <f>+'Cuadro 3'!AH164</f>
        <v>2.82</v>
      </c>
      <c r="AM164" s="84">
        <v>10.69</v>
      </c>
      <c r="AN164" s="84">
        <v>2.54</v>
      </c>
      <c r="AO164" s="84">
        <v>1.58</v>
      </c>
      <c r="AP164" s="84">
        <v>2.06</v>
      </c>
      <c r="AQ164" s="84">
        <v>4.2300000000000004</v>
      </c>
      <c r="AR164" s="84">
        <v>2.62</v>
      </c>
      <c r="AS164" s="116">
        <f t="shared" si="27"/>
        <v>3.2928330206378988</v>
      </c>
      <c r="AT164" s="105">
        <f>'Cuadro 3'!AT164</f>
        <v>3.34</v>
      </c>
      <c r="AU164" s="84">
        <v>1.31</v>
      </c>
      <c r="AV164" s="84">
        <v>1.53</v>
      </c>
      <c r="AW164" s="84">
        <v>5.98</v>
      </c>
      <c r="AX164" s="84">
        <v>8.5</v>
      </c>
      <c r="AY164" s="84">
        <v>10.220000000000001</v>
      </c>
      <c r="AZ164" s="105">
        <f>'Cuadro 3'!AU164</f>
        <v>2.92</v>
      </c>
      <c r="BA164" s="84">
        <v>6.19</v>
      </c>
      <c r="BB164" s="84">
        <v>4.5199999999999996</v>
      </c>
      <c r="BC164" s="84">
        <v>1.64</v>
      </c>
      <c r="BD164" s="84">
        <v>3.89</v>
      </c>
      <c r="BE164" s="84">
        <v>5.89</v>
      </c>
      <c r="BF164" s="117">
        <v>3.74</v>
      </c>
    </row>
    <row r="165" spans="1:58" ht="12.75" customHeight="1" x14ac:dyDescent="0.25">
      <c r="A165" s="522"/>
      <c r="B165" s="53" t="s">
        <v>62</v>
      </c>
      <c r="C165" s="84">
        <f>IF($B165="Enero",C164*(1+AE165/100),
IF($B165="Febrero",C163*(1+AE165/100),
IF($B165="Marzo",C162*(1+AE165/100),
IF($B165="Abril",C161*(1+AE165/100),
IF($B165="Mayo",C160*(1+AE165/100),
IF($B165="Junio",C159*(1+AE165/100),
IF($B165="Julio",C158*(1+AE165/100),
IF($B165="Agosto",C157*(1+AE165/100),
IF($B165="Septiembre",C156*(1+AE165/100),
IF($B165="Octubre",C155*(1+AE165/100),
IF($B165="Noviembre",C154*(1+AE165/100),
IF($B165="Diciembre",C153*(1+AE165/100),"Error"))))))))))))</f>
        <v>107.47123509452997</v>
      </c>
      <c r="D165" s="165">
        <f>+'Cuadro 3'!G165</f>
        <v>107.82</v>
      </c>
      <c r="E165" s="84">
        <v>105.37</v>
      </c>
      <c r="F165" s="84">
        <v>105.61</v>
      </c>
      <c r="G165" s="84">
        <v>112.18</v>
      </c>
      <c r="H165" s="84">
        <v>114.83</v>
      </c>
      <c r="I165" s="84">
        <v>115.53</v>
      </c>
      <c r="J165" s="105">
        <f>+'Cuadro 3'!H165</f>
        <v>104.73</v>
      </c>
      <c r="K165" s="84">
        <v>109.92</v>
      </c>
      <c r="L165" s="84">
        <v>109.86</v>
      </c>
      <c r="M165" s="84">
        <v>102.56</v>
      </c>
      <c r="N165" s="84">
        <v>105.67</v>
      </c>
      <c r="O165" s="84">
        <v>109.3</v>
      </c>
      <c r="P165" s="117">
        <v>107.75</v>
      </c>
      <c r="Q165" s="116">
        <f t="shared" si="26"/>
        <v>0.20235325649959798</v>
      </c>
      <c r="R165" s="105">
        <f>+'Cuadro 3'!T165</f>
        <v>0.19</v>
      </c>
      <c r="S165" s="84">
        <v>0.14000000000000001</v>
      </c>
      <c r="T165" s="84">
        <v>0.16</v>
      </c>
      <c r="U165" s="84">
        <v>1.27</v>
      </c>
      <c r="V165" s="84">
        <v>0.8</v>
      </c>
      <c r="W165" s="84">
        <v>-0.23</v>
      </c>
      <c r="X165" s="105">
        <f>+'Cuadro 3'!U165</f>
        <v>0.3</v>
      </c>
      <c r="Y165" s="84">
        <v>0.62</v>
      </c>
      <c r="Z165" s="84">
        <v>0.32</v>
      </c>
      <c r="AA165" s="84">
        <v>0.22</v>
      </c>
      <c r="AB165" s="84">
        <v>0.08</v>
      </c>
      <c r="AC165" s="84">
        <v>0.45</v>
      </c>
      <c r="AD165" s="117">
        <v>0.45</v>
      </c>
      <c r="AE165" s="84">
        <f t="shared" si="14"/>
        <v>2.4453497721790405</v>
      </c>
      <c r="AF165" s="105">
        <f>+'Cuadro 3'!AG165</f>
        <v>2.36</v>
      </c>
      <c r="AG165" s="84">
        <v>1.36</v>
      </c>
      <c r="AH165" s="84">
        <v>1.46</v>
      </c>
      <c r="AI165" s="84">
        <v>6.3</v>
      </c>
      <c r="AJ165" s="84">
        <v>5.28</v>
      </c>
      <c r="AK165" s="84">
        <v>5.09</v>
      </c>
      <c r="AL165" s="105">
        <f>+'Cuadro 3'!AH165</f>
        <v>3.12</v>
      </c>
      <c r="AM165" s="84">
        <v>11.39</v>
      </c>
      <c r="AN165" s="84">
        <v>2.86</v>
      </c>
      <c r="AO165" s="84">
        <v>1.8</v>
      </c>
      <c r="AP165" s="84">
        <v>2.14</v>
      </c>
      <c r="AQ165" s="84">
        <v>4.7</v>
      </c>
      <c r="AR165" s="84">
        <v>3.09</v>
      </c>
      <c r="AS165" s="116">
        <f t="shared" si="27"/>
        <v>3.4486625569552398</v>
      </c>
      <c r="AT165" s="105">
        <f>'Cuadro 3'!AT165</f>
        <v>3.47</v>
      </c>
      <c r="AU165" s="84">
        <v>1.5</v>
      </c>
      <c r="AV165" s="84">
        <v>1.62</v>
      </c>
      <c r="AW165" s="84">
        <v>7.16</v>
      </c>
      <c r="AX165" s="84">
        <v>9.25</v>
      </c>
      <c r="AY165" s="84">
        <v>9.61</v>
      </c>
      <c r="AZ165" s="105">
        <f>'Cuadro 3'!AU165</f>
        <v>3.28</v>
      </c>
      <c r="BA165" s="84">
        <v>6.86</v>
      </c>
      <c r="BB165" s="84">
        <v>4.37</v>
      </c>
      <c r="BC165" s="84">
        <v>1.99</v>
      </c>
      <c r="BD165" s="84">
        <v>3.4</v>
      </c>
      <c r="BE165" s="84">
        <v>6.3</v>
      </c>
      <c r="BF165" s="117">
        <v>4.25</v>
      </c>
    </row>
    <row r="166" spans="1:58" ht="12.75" customHeight="1" x14ac:dyDescent="0.25">
      <c r="A166" s="522"/>
      <c r="B166" s="53" t="s">
        <v>63</v>
      </c>
      <c r="C166" s="84">
        <f>IF($B166="Enero",C165*(1+AE166/100),
IF($B166="Febrero",C164*(1+AE166/100),
IF($B166="Marzo",C163*(1+AE166/100),
IF($B166="Abril",C162*(1+AE166/100),
IF($B166="Mayo",C161*(1+AE166/100),
IF($B166="Junio",C160*(1+AE166/100),
IF($B166="Julio",C159*(1+AE166/100),
IF($B166="Agosto",C158*(1+AE166/100),
IF($B166="Septiembre",C157*(1+AE166/100),
IF($B166="Octubre",C156*(1+AE166/100),
IF($B166="Noviembre",C155*(1+AE166/100),
IF($B166="Diciembre",C154*(1+AE166/100),"Error"))))))))))))</f>
        <v>107.89899312434906</v>
      </c>
      <c r="D166" s="165">
        <f>+'Cuadro 3'!G166</f>
        <v>108.25</v>
      </c>
      <c r="E166" s="84">
        <v>105.54</v>
      </c>
      <c r="F166" s="84">
        <v>105.83</v>
      </c>
      <c r="G166" s="84">
        <v>114.83</v>
      </c>
      <c r="H166" s="84">
        <v>115.51</v>
      </c>
      <c r="I166" s="84">
        <v>117.12</v>
      </c>
      <c r="J166" s="105">
        <f>+'Cuadro 3'!H166</f>
        <v>105.13</v>
      </c>
      <c r="K166" s="84">
        <v>110.49</v>
      </c>
      <c r="L166" s="84">
        <v>110.2</v>
      </c>
      <c r="M166" s="84">
        <v>102.94</v>
      </c>
      <c r="N166" s="84">
        <v>105.9</v>
      </c>
      <c r="O166" s="84">
        <v>109.67</v>
      </c>
      <c r="P166" s="117">
        <v>108.39</v>
      </c>
      <c r="Q166" s="116">
        <f t="shared" si="26"/>
        <v>0.3977539533637095</v>
      </c>
      <c r="R166" s="105">
        <f>+'Cuadro 3'!T166</f>
        <v>0.4</v>
      </c>
      <c r="S166" s="84">
        <v>0.16</v>
      </c>
      <c r="T166" s="84">
        <v>0.21</v>
      </c>
      <c r="U166" s="84">
        <v>2.35</v>
      </c>
      <c r="V166" s="84">
        <v>0.6</v>
      </c>
      <c r="W166" s="84">
        <v>1.37</v>
      </c>
      <c r="X166" s="105">
        <f>+'Cuadro 3'!U166</f>
        <v>0.38</v>
      </c>
      <c r="Y166" s="84">
        <v>0.53</v>
      </c>
      <c r="Z166" s="84">
        <v>0.31</v>
      </c>
      <c r="AA166" s="84">
        <v>0.37</v>
      </c>
      <c r="AB166" s="84">
        <v>0.22</v>
      </c>
      <c r="AC166" s="84">
        <v>0.34</v>
      </c>
      <c r="AD166" s="117">
        <v>0.59</v>
      </c>
      <c r="AE166" s="84">
        <f t="shared" si="14"/>
        <v>2.8531037255427503</v>
      </c>
      <c r="AF166" s="105">
        <f>+'Cuadro 3'!AG166</f>
        <v>2.77</v>
      </c>
      <c r="AG166" s="84">
        <v>1.52</v>
      </c>
      <c r="AH166" s="84">
        <v>1.67</v>
      </c>
      <c r="AI166" s="84">
        <v>8.81</v>
      </c>
      <c r="AJ166" s="84">
        <v>5.91</v>
      </c>
      <c r="AK166" s="84">
        <v>6.54</v>
      </c>
      <c r="AL166" s="105">
        <f>+'Cuadro 3'!AH166</f>
        <v>3.51</v>
      </c>
      <c r="AM166" s="84">
        <v>11.97</v>
      </c>
      <c r="AN166" s="84">
        <v>3.18</v>
      </c>
      <c r="AO166" s="84">
        <v>2.1800000000000002</v>
      </c>
      <c r="AP166" s="84">
        <v>2.36</v>
      </c>
      <c r="AQ166" s="84">
        <v>5.05</v>
      </c>
      <c r="AR166" s="84">
        <v>3.7</v>
      </c>
      <c r="AS166" s="116">
        <f t="shared" si="27"/>
        <v>3.3724604663629054</v>
      </c>
      <c r="AT166" s="105">
        <f>'Cuadro 3'!AT166</f>
        <v>3.35</v>
      </c>
      <c r="AU166" s="84">
        <v>1.67</v>
      </c>
      <c r="AV166" s="84">
        <v>1.83</v>
      </c>
      <c r="AW166" s="84">
        <v>9.0299999999999994</v>
      </c>
      <c r="AX166" s="84">
        <v>8.02</v>
      </c>
      <c r="AY166" s="84">
        <v>8.3699999999999992</v>
      </c>
      <c r="AZ166" s="105">
        <f>'Cuadro 3'!AU166</f>
        <v>3.55</v>
      </c>
      <c r="BA166" s="84">
        <v>6.9</v>
      </c>
      <c r="BB166" s="84">
        <v>4.3099999999999996</v>
      </c>
      <c r="BC166" s="84">
        <v>2.34</v>
      </c>
      <c r="BD166" s="84">
        <v>3.13</v>
      </c>
      <c r="BE166" s="84">
        <v>6.54</v>
      </c>
      <c r="BF166" s="117">
        <v>4.55</v>
      </c>
    </row>
    <row r="167" spans="1:58" ht="12.75" customHeight="1" x14ac:dyDescent="0.25">
      <c r="A167" s="522"/>
      <c r="B167" s="53" t="s">
        <v>64</v>
      </c>
      <c r="C167" s="84">
        <f t="shared" ref="C167:C175" si="28">IF($B167="Enero",C166*(1+AE167/100),
IF($B167="Febrero",C165*(1+AE167/100),
IF($B167="Marzo",C164*(1+AE167/100),
IF($B167="Abril",C163*(1+AE167/100),
IF($B167="Mayo",C162*(1+AE167/100),
IF($B167="Junio",C161*(1+AE167/100),
IF($B167="Julio",C160*(1+AE167/100),
IF($B167="Agosto",C159*(1+AE167/100),
IF($B167="Septiembre",C158*(1+AE167/100),
IF($B167="Octubre",C157*(1+AE167/100),
IF($B167="Noviembre",C156*(1+AE167/100),
IF($B167="Diciembre",C155*(1+AE167/100),"Error"))))))))))))</f>
        <v>108.20557652372582</v>
      </c>
      <c r="D167" s="165">
        <f>+'Cuadro 3'!G167</f>
        <v>108.56</v>
      </c>
      <c r="E167" s="84">
        <v>105.84</v>
      </c>
      <c r="F167" s="84">
        <v>106.14</v>
      </c>
      <c r="G167" s="84">
        <v>116.72</v>
      </c>
      <c r="H167" s="84">
        <v>116.08</v>
      </c>
      <c r="I167" s="84">
        <v>117.14</v>
      </c>
      <c r="J167" s="105">
        <f>+'Cuadro 3'!H167</f>
        <v>105.44</v>
      </c>
      <c r="K167" s="84">
        <v>109.99</v>
      </c>
      <c r="L167" s="84">
        <v>110.96</v>
      </c>
      <c r="M167" s="84">
        <v>103.17</v>
      </c>
      <c r="N167" s="84">
        <v>106.05</v>
      </c>
      <c r="O167" s="84">
        <v>110.64</v>
      </c>
      <c r="P167" s="117">
        <v>108.78</v>
      </c>
      <c r="Q167" s="116">
        <f t="shared" si="26"/>
        <v>0.28999999999999998</v>
      </c>
      <c r="R167" s="105">
        <f>+'Cuadro 3'!T167</f>
        <v>0.28999999999999998</v>
      </c>
      <c r="S167" s="84">
        <v>0.28999999999999998</v>
      </c>
      <c r="T167" s="84">
        <v>0.3</v>
      </c>
      <c r="U167" s="84">
        <v>1.65</v>
      </c>
      <c r="V167" s="84">
        <v>0.49</v>
      </c>
      <c r="W167" s="84">
        <v>0.02</v>
      </c>
      <c r="X167" s="105">
        <f>+'Cuadro 3'!U167</f>
        <v>0.28999999999999998</v>
      </c>
      <c r="Y167" s="84">
        <v>-0.46</v>
      </c>
      <c r="Z167" s="84">
        <v>0.69</v>
      </c>
      <c r="AA167" s="84">
        <v>0.23</v>
      </c>
      <c r="AB167" s="84">
        <v>0.14000000000000001</v>
      </c>
      <c r="AC167" s="84">
        <v>0.89</v>
      </c>
      <c r="AD167" s="117">
        <v>0.36</v>
      </c>
      <c r="AE167" s="84">
        <f t="shared" si="14"/>
        <v>3.1453497721790402</v>
      </c>
      <c r="AF167" s="105">
        <f>+'Cuadro 3'!AG167</f>
        <v>3.06</v>
      </c>
      <c r="AG167" s="84">
        <v>1.81</v>
      </c>
      <c r="AH167" s="84">
        <v>1.97</v>
      </c>
      <c r="AI167" s="84">
        <v>10.6</v>
      </c>
      <c r="AJ167" s="84">
        <v>6.43</v>
      </c>
      <c r="AK167" s="84">
        <v>6.56</v>
      </c>
      <c r="AL167" s="105">
        <f>+'Cuadro 3'!AH167</f>
        <v>3.82</v>
      </c>
      <c r="AM167" s="84">
        <v>11.46</v>
      </c>
      <c r="AN167" s="84">
        <v>3.89</v>
      </c>
      <c r="AO167" s="84">
        <v>2.41</v>
      </c>
      <c r="AP167" s="84">
        <v>2.5</v>
      </c>
      <c r="AQ167" s="84">
        <v>5.98</v>
      </c>
      <c r="AR167" s="84">
        <v>4.07</v>
      </c>
      <c r="AS167" s="116">
        <f t="shared" si="27"/>
        <v>3.7301072098633079</v>
      </c>
      <c r="AT167" s="105">
        <f>'Cuadro 3'!AT167</f>
        <v>3.72</v>
      </c>
      <c r="AU167" s="84">
        <v>2.0099999999999998</v>
      </c>
      <c r="AV167" s="84">
        <v>2.16</v>
      </c>
      <c r="AW167" s="84">
        <v>10.61</v>
      </c>
      <c r="AX167" s="84">
        <v>9.3699999999999992</v>
      </c>
      <c r="AY167" s="84">
        <v>7.91</v>
      </c>
      <c r="AZ167" s="105">
        <f>'Cuadro 3'!AU167</f>
        <v>3.81</v>
      </c>
      <c r="BA167" s="84">
        <v>6.26</v>
      </c>
      <c r="BB167" s="84">
        <v>4.5</v>
      </c>
      <c r="BC167" s="84">
        <v>2.63</v>
      </c>
      <c r="BD167" s="84">
        <v>2.87</v>
      </c>
      <c r="BE167" s="84">
        <v>7.33</v>
      </c>
      <c r="BF167" s="117">
        <v>4.6100000000000003</v>
      </c>
    </row>
    <row r="168" spans="1:58" ht="12.75" customHeight="1" x14ac:dyDescent="0.25">
      <c r="A168" s="522"/>
      <c r="B168" s="53" t="s">
        <v>65</v>
      </c>
      <c r="C168" s="84">
        <f t="shared" si="28"/>
        <v>108.50862556932343</v>
      </c>
      <c r="D168" s="165">
        <f>+'Cuadro 3'!G168</f>
        <v>108.86</v>
      </c>
      <c r="E168" s="84">
        <v>105.92</v>
      </c>
      <c r="F168" s="84">
        <v>106.23</v>
      </c>
      <c r="G168" s="84">
        <v>119.57</v>
      </c>
      <c r="H168" s="84">
        <v>117.81</v>
      </c>
      <c r="I168" s="84">
        <v>117.31</v>
      </c>
      <c r="J168" s="105">
        <f>+'Cuadro 3'!H168</f>
        <v>105.73</v>
      </c>
      <c r="K168" s="84">
        <v>108.76</v>
      </c>
      <c r="L168" s="84">
        <v>111.03</v>
      </c>
      <c r="M168" s="84">
        <v>103.52</v>
      </c>
      <c r="N168" s="84">
        <v>106.18</v>
      </c>
      <c r="O168" s="84">
        <v>111.55</v>
      </c>
      <c r="P168" s="117">
        <v>109.3</v>
      </c>
      <c r="Q168" s="116">
        <f t="shared" si="26"/>
        <v>0.28000000000000003</v>
      </c>
      <c r="R168" s="105">
        <f>+'Cuadro 3'!T168</f>
        <v>0.28000000000000003</v>
      </c>
      <c r="S168" s="84">
        <v>0.08</v>
      </c>
      <c r="T168" s="84">
        <v>0.08</v>
      </c>
      <c r="U168" s="84">
        <v>2.44</v>
      </c>
      <c r="V168" s="84">
        <v>1.49</v>
      </c>
      <c r="W168" s="84">
        <v>0.14000000000000001</v>
      </c>
      <c r="X168" s="105">
        <f>+'Cuadro 3'!U168</f>
        <v>0.28000000000000003</v>
      </c>
      <c r="Y168" s="84">
        <v>-1.1100000000000001</v>
      </c>
      <c r="Z168" s="84">
        <v>7.0000000000000007E-2</v>
      </c>
      <c r="AA168" s="84">
        <v>0.33</v>
      </c>
      <c r="AB168" s="84">
        <v>0.12</v>
      </c>
      <c r="AC168" s="84">
        <v>0.82</v>
      </c>
      <c r="AD168" s="117">
        <v>0.48</v>
      </c>
      <c r="AE168" s="84">
        <f t="shared" si="14"/>
        <v>3.4342267488608953</v>
      </c>
      <c r="AF168" s="105">
        <f>+'Cuadro 3'!AG168</f>
        <v>3.35</v>
      </c>
      <c r="AG168" s="84">
        <v>1.89</v>
      </c>
      <c r="AH168" s="84">
        <v>2.0499999999999998</v>
      </c>
      <c r="AI168" s="84">
        <v>13.3</v>
      </c>
      <c r="AJ168" s="84">
        <v>8.02</v>
      </c>
      <c r="AK168" s="84">
        <v>6.71</v>
      </c>
      <c r="AL168" s="105">
        <f>+'Cuadro 3'!AH168</f>
        <v>4.0999999999999996</v>
      </c>
      <c r="AM168" s="84">
        <v>10.220000000000001</v>
      </c>
      <c r="AN168" s="84">
        <v>3.96</v>
      </c>
      <c r="AO168" s="84">
        <v>2.75</v>
      </c>
      <c r="AP168" s="84">
        <v>2.63</v>
      </c>
      <c r="AQ168" s="84">
        <v>6.85</v>
      </c>
      <c r="AR168" s="84">
        <v>4.57</v>
      </c>
      <c r="AS168" s="116">
        <f t="shared" si="27"/>
        <v>3.9495202358616996</v>
      </c>
      <c r="AT168" s="105">
        <f>'Cuadro 3'!AT168</f>
        <v>3.89</v>
      </c>
      <c r="AU168" s="84">
        <v>2.0099999999999998</v>
      </c>
      <c r="AV168" s="84">
        <v>2.17</v>
      </c>
      <c r="AW168" s="84">
        <v>13.3</v>
      </c>
      <c r="AX168" s="84">
        <v>10.92</v>
      </c>
      <c r="AY168" s="84">
        <v>7.68</v>
      </c>
      <c r="AZ168" s="105">
        <f>'Cuadro 3'!AU168</f>
        <v>4.42</v>
      </c>
      <c r="BA168" s="84">
        <v>10.81</v>
      </c>
      <c r="BB168" s="84">
        <v>4.2300000000000004</v>
      </c>
      <c r="BC168" s="84">
        <v>2.97</v>
      </c>
      <c r="BD168" s="84">
        <v>2.74</v>
      </c>
      <c r="BE168" s="84">
        <v>7.55</v>
      </c>
      <c r="BF168" s="117">
        <v>4.9000000000000004</v>
      </c>
    </row>
    <row r="169" spans="1:58" ht="12.75" customHeight="1" x14ac:dyDescent="0.25">
      <c r="A169" s="523"/>
      <c r="B169" s="54" t="s">
        <v>66</v>
      </c>
      <c r="C169" s="88">
        <f t="shared" si="28"/>
        <v>108.84421203889261</v>
      </c>
      <c r="D169" s="166">
        <f>+'Cuadro 3'!G169</f>
        <v>109.21</v>
      </c>
      <c r="E169" s="88">
        <v>105.98</v>
      </c>
      <c r="F169" s="88">
        <v>106.25</v>
      </c>
      <c r="G169" s="88">
        <v>120.96</v>
      </c>
      <c r="H169" s="88">
        <v>119.47</v>
      </c>
      <c r="I169" s="88">
        <v>118.28</v>
      </c>
      <c r="J169" s="108">
        <f>+'Cuadro 3'!H169</f>
        <v>105.97</v>
      </c>
      <c r="K169" s="88">
        <v>108.01</v>
      </c>
      <c r="L169" s="88">
        <v>111.73</v>
      </c>
      <c r="M169" s="88">
        <v>103.77</v>
      </c>
      <c r="N169" s="88">
        <v>105.66</v>
      </c>
      <c r="O169" s="88">
        <v>112.25</v>
      </c>
      <c r="P169" s="119">
        <v>109.7</v>
      </c>
      <c r="Q169" s="118">
        <f t="shared" si="26"/>
        <v>0.30989279013669258</v>
      </c>
      <c r="R169" s="108">
        <f>+'Cuadro 3'!T169</f>
        <v>0.32</v>
      </c>
      <c r="S169" s="88">
        <v>0.05</v>
      </c>
      <c r="T169" s="88">
        <v>0.02</v>
      </c>
      <c r="U169" s="88">
        <v>1.1599999999999999</v>
      </c>
      <c r="V169" s="88">
        <v>0.83</v>
      </c>
      <c r="W169" s="88">
        <v>1.41</v>
      </c>
      <c r="X169" s="108">
        <f>+'Cuadro 3'!U169</f>
        <v>0.23</v>
      </c>
      <c r="Y169" s="88">
        <v>-0.69</v>
      </c>
      <c r="Z169" s="88">
        <v>0.63</v>
      </c>
      <c r="AA169" s="88">
        <v>0.24</v>
      </c>
      <c r="AB169" s="88">
        <v>-0.49</v>
      </c>
      <c r="AC169" s="88">
        <v>0.63</v>
      </c>
      <c r="AD169" s="119">
        <v>0.36</v>
      </c>
      <c r="AE169" s="88">
        <f t="shared" si="14"/>
        <v>3.7541195389975881</v>
      </c>
      <c r="AF169" s="108">
        <f>+'Cuadro 3'!AG169</f>
        <v>3.68</v>
      </c>
      <c r="AG169" s="88">
        <v>1.94</v>
      </c>
      <c r="AH169" s="88">
        <v>2.08</v>
      </c>
      <c r="AI169" s="88">
        <v>14.62</v>
      </c>
      <c r="AJ169" s="88">
        <v>9.5399999999999991</v>
      </c>
      <c r="AK169" s="88">
        <v>7.59</v>
      </c>
      <c r="AL169" s="108">
        <f>+'Cuadro 3'!AH169</f>
        <v>4.34</v>
      </c>
      <c r="AM169" s="88">
        <v>9.4499999999999993</v>
      </c>
      <c r="AN169" s="88">
        <v>4.62</v>
      </c>
      <c r="AO169" s="88">
        <v>3</v>
      </c>
      <c r="AP169" s="88">
        <v>2.13</v>
      </c>
      <c r="AQ169" s="88">
        <v>7.52</v>
      </c>
      <c r="AR169" s="88">
        <v>4.95</v>
      </c>
      <c r="AS169" s="118">
        <f>+AT169*0.887697668185473+AZ169*0.112302331814527</f>
        <v>3.7541195389975881</v>
      </c>
      <c r="AT169" s="105">
        <f>'Cuadro 3'!AT169</f>
        <v>3.68</v>
      </c>
      <c r="AU169" s="88">
        <v>1.94</v>
      </c>
      <c r="AV169" s="88">
        <v>2.08</v>
      </c>
      <c r="AW169" s="88">
        <v>14.62</v>
      </c>
      <c r="AX169" s="88">
        <v>9.5399999999999991</v>
      </c>
      <c r="AY169" s="88">
        <v>7.59</v>
      </c>
      <c r="AZ169" s="108">
        <f>'Cuadro 3'!AU169</f>
        <v>4.34</v>
      </c>
      <c r="BA169" s="88">
        <v>9.4499999999999993</v>
      </c>
      <c r="BB169" s="88">
        <v>4.62</v>
      </c>
      <c r="BC169" s="88">
        <v>3</v>
      </c>
      <c r="BD169" s="88">
        <v>2.13</v>
      </c>
      <c r="BE169" s="88">
        <v>7.52</v>
      </c>
      <c r="BF169" s="119">
        <v>4.95</v>
      </c>
    </row>
    <row r="170" spans="1:58" ht="12.75" customHeight="1" x14ac:dyDescent="0.25">
      <c r="A170" s="521">
        <v>2022</v>
      </c>
      <c r="B170" s="236" t="s">
        <v>55</v>
      </c>
      <c r="C170" s="229">
        <f>IF($B182="Enero",C169*(1+AE170/100),
IF($B182="Febrero",C168*(1+AE170/100),
IF($B182="Marzo",C167*(1+AE170/100),
IF($B182="Abril",C166*(1+AE170/100),
IF($B182="Mayo",C165*(1+AE170/100),
IF($B182="Junio",C164*(1+AE170/100),
IF($B182="Julio",C163*(1+AE170/100),
IF($B182="Agosto",C162*(1+AE170/100),
IF($B182="Septiembre",C161*(1+AE170/100),
IF($B182="Octubre",C160*(1+AE170/100),
IF($B182="Noviembre",C159*(1+AE170/100),
IF($B182="Diciembre",C158*(1+AE170/100),"Error"))))))))))))</f>
        <v>109.64681484703863</v>
      </c>
      <c r="D170" s="292">
        <f>+'Cuadro 3'!G170</f>
        <v>109.71</v>
      </c>
      <c r="E170" s="229">
        <v>106.25</v>
      </c>
      <c r="F170" s="229">
        <v>106.52</v>
      </c>
      <c r="G170" s="229">
        <v>122.8</v>
      </c>
      <c r="H170" s="229">
        <v>121.46</v>
      </c>
      <c r="I170" s="229">
        <v>118.76</v>
      </c>
      <c r="J170" s="228">
        <f>+'Cuadro 3'!H170</f>
        <v>109.07</v>
      </c>
      <c r="K170" s="229">
        <v>111.13</v>
      </c>
      <c r="L170" s="229">
        <v>112.6</v>
      </c>
      <c r="M170" s="229">
        <v>107.68</v>
      </c>
      <c r="N170" s="229">
        <v>106.65</v>
      </c>
      <c r="O170" s="229">
        <v>113.28</v>
      </c>
      <c r="P170" s="224">
        <v>110.49</v>
      </c>
      <c r="Q170" s="220">
        <f t="shared" si="26"/>
        <v>0.73738675958188171</v>
      </c>
      <c r="R170" s="228">
        <f>+'Cuadro 3'!T170</f>
        <v>0.46</v>
      </c>
      <c r="S170" s="229">
        <v>0.25</v>
      </c>
      <c r="T170" s="229">
        <v>0.25</v>
      </c>
      <c r="U170" s="229">
        <v>1.52</v>
      </c>
      <c r="V170" s="229">
        <v>1.67</v>
      </c>
      <c r="W170" s="229">
        <v>0.41</v>
      </c>
      <c r="X170" s="228">
        <f>+'Cuadro 3'!U170</f>
        <v>2.93</v>
      </c>
      <c r="Y170" s="229">
        <v>2.89</v>
      </c>
      <c r="Z170" s="229">
        <v>0.78</v>
      </c>
      <c r="AA170" s="229">
        <v>3.77</v>
      </c>
      <c r="AB170" s="229">
        <v>0.94</v>
      </c>
      <c r="AC170" s="229">
        <v>0.92</v>
      </c>
      <c r="AD170" s="224">
        <v>0.72</v>
      </c>
      <c r="AE170" s="229">
        <f t="shared" si="14"/>
        <v>0.73738675958188171</v>
      </c>
      <c r="AF170" s="228">
        <f>+'Cuadro 3'!AG170</f>
        <v>0.46</v>
      </c>
      <c r="AG170" s="229">
        <v>0.25</v>
      </c>
      <c r="AH170" s="229">
        <v>0.25</v>
      </c>
      <c r="AI170" s="229">
        <v>1.52</v>
      </c>
      <c r="AJ170" s="229">
        <v>1.67</v>
      </c>
      <c r="AK170" s="229">
        <v>0.41</v>
      </c>
      <c r="AL170" s="228">
        <f>+'Cuadro 3'!AH170</f>
        <v>2.93</v>
      </c>
      <c r="AM170" s="229">
        <v>2.89</v>
      </c>
      <c r="AN170" s="229">
        <v>0.78</v>
      </c>
      <c r="AO170" s="229">
        <v>3.77</v>
      </c>
      <c r="AP170" s="229">
        <v>0.94</v>
      </c>
      <c r="AQ170" s="229">
        <v>0.92</v>
      </c>
      <c r="AR170" s="229">
        <v>0.72</v>
      </c>
      <c r="AS170" s="220">
        <f t="shared" ref="AS170:AS175" si="29">+AT170*0.887697668185473+AZ170*0.112302331814527</f>
        <v>4.3681372286250335</v>
      </c>
      <c r="AT170" s="228">
        <f>'Cuadro 3'!AT170</f>
        <v>4.0199999999999996</v>
      </c>
      <c r="AU170" s="229">
        <v>2.04</v>
      </c>
      <c r="AV170" s="229">
        <v>2.12</v>
      </c>
      <c r="AW170" s="229">
        <v>16.37</v>
      </c>
      <c r="AX170" s="229">
        <v>12</v>
      </c>
      <c r="AY170" s="229">
        <v>7.51</v>
      </c>
      <c r="AZ170" s="228">
        <f>'Cuadro 3'!AU170</f>
        <v>7.12</v>
      </c>
      <c r="BA170" s="229">
        <v>11.94</v>
      </c>
      <c r="BB170" s="229">
        <v>5.17</v>
      </c>
      <c r="BC170" s="229">
        <v>6.75</v>
      </c>
      <c r="BD170" s="229">
        <v>2.99</v>
      </c>
      <c r="BE170" s="229">
        <v>7.79</v>
      </c>
      <c r="BF170" s="224">
        <v>5.41</v>
      </c>
    </row>
    <row r="171" spans="1:58" ht="12.75" customHeight="1" x14ac:dyDescent="0.25">
      <c r="A171" s="522"/>
      <c r="B171" s="53" t="s">
        <v>56</v>
      </c>
      <c r="C171" s="84">
        <f>IF($B183="Enero",C170*(1+AE171/100),
IF($B183="Febrero",C169*(1+AE171/100),
IF($B183="Marzo",C168*(1+AE171/100),
IF($B183="Abril",C167*(1+AE171/100),
IF($B183="Mayo",C166*(1+AE171/100),
IF($B183="Junio",C165*(1+AE171/100),
IF($B183="Julio",C164*(1+AE171/100),
IF($B183="Agosto",C163*(1+AE171/100),
IF($B183="Septiembre",C162*(1+AE171/100),
IF($B183="Octubre",C161*(1+AE171/100),
IF($B183="Noviembre",C160*(1+AE171/100),
IF($B183="Diciembre",C159*(1+AE171/100),"Error"))))))))))))</f>
        <v>110.65918854531782</v>
      </c>
      <c r="D171" s="165">
        <f>+'Cuadro 3'!G171</f>
        <v>110.49</v>
      </c>
      <c r="E171" s="84">
        <v>106.67</v>
      </c>
      <c r="F171" s="84">
        <v>106.97</v>
      </c>
      <c r="G171" s="84">
        <v>124.12</v>
      </c>
      <c r="H171" s="84">
        <v>124.52</v>
      </c>
      <c r="I171" s="84">
        <v>119.43</v>
      </c>
      <c r="J171" s="105">
        <f>+'Cuadro 3'!H171</f>
        <v>111.9</v>
      </c>
      <c r="K171" s="84">
        <v>114.75</v>
      </c>
      <c r="L171" s="84">
        <v>113.63</v>
      </c>
      <c r="M171" s="84">
        <v>111.01</v>
      </c>
      <c r="N171" s="84">
        <v>107.67</v>
      </c>
      <c r="O171" s="84">
        <v>114.79</v>
      </c>
      <c r="P171" s="117">
        <v>111.1</v>
      </c>
      <c r="Q171" s="116">
        <f t="shared" si="26"/>
        <v>0.92225140712945608</v>
      </c>
      <c r="R171" s="105">
        <f>+'Cuadro 3'!T171</f>
        <v>0.71</v>
      </c>
      <c r="S171" s="84">
        <v>0.39</v>
      </c>
      <c r="T171" s="84">
        <v>0.42</v>
      </c>
      <c r="U171" s="84">
        <v>1.08</v>
      </c>
      <c r="V171" s="84">
        <v>2.5099999999999998</v>
      </c>
      <c r="W171" s="84">
        <v>0.56000000000000005</v>
      </c>
      <c r="X171" s="105">
        <f>+'Cuadro 3'!U171</f>
        <v>2.6</v>
      </c>
      <c r="Y171" s="84">
        <v>3.26</v>
      </c>
      <c r="Z171" s="84">
        <v>0.91</v>
      </c>
      <c r="AA171" s="84">
        <v>3.1</v>
      </c>
      <c r="AB171" s="84">
        <v>0.95</v>
      </c>
      <c r="AC171" s="84">
        <v>1.33</v>
      </c>
      <c r="AD171" s="117">
        <v>0.55000000000000004</v>
      </c>
      <c r="AE171" s="84">
        <f t="shared" si="14"/>
        <v>1.6674993299383545</v>
      </c>
      <c r="AF171" s="105">
        <f>+'Cuadro 3'!AG171</f>
        <v>1.17</v>
      </c>
      <c r="AG171" s="84">
        <v>0.65</v>
      </c>
      <c r="AH171" s="84">
        <v>0.67</v>
      </c>
      <c r="AI171" s="84">
        <v>2.62</v>
      </c>
      <c r="AJ171" s="84">
        <v>4.22</v>
      </c>
      <c r="AK171" s="84">
        <v>0.97</v>
      </c>
      <c r="AL171" s="105">
        <f>+'Cuadro 3'!AH171</f>
        <v>5.6</v>
      </c>
      <c r="AM171" s="84">
        <v>6.24</v>
      </c>
      <c r="AN171" s="84">
        <v>1.69</v>
      </c>
      <c r="AO171" s="84">
        <v>6.98</v>
      </c>
      <c r="AP171" s="84">
        <v>1.9</v>
      </c>
      <c r="AQ171" s="84">
        <v>2.27</v>
      </c>
      <c r="AR171" s="84">
        <v>1.27</v>
      </c>
      <c r="AS171" s="116">
        <f t="shared" si="29"/>
        <v>4.9630072366657734</v>
      </c>
      <c r="AT171" s="105">
        <f>'Cuadro 3'!AT171</f>
        <v>4.47</v>
      </c>
      <c r="AU171" s="84">
        <v>2.23</v>
      </c>
      <c r="AV171" s="84">
        <v>2.2999999999999998</v>
      </c>
      <c r="AW171" s="84">
        <v>16.46</v>
      </c>
      <c r="AX171" s="84">
        <v>15</v>
      </c>
      <c r="AY171" s="84">
        <v>7.08</v>
      </c>
      <c r="AZ171" s="105">
        <f>'Cuadro 3'!AU171</f>
        <v>8.86</v>
      </c>
      <c r="BA171" s="84">
        <v>6.96</v>
      </c>
      <c r="BB171" s="84">
        <v>5.56</v>
      </c>
      <c r="BC171" s="84">
        <v>9.77</v>
      </c>
      <c r="BD171" s="84">
        <v>3.5</v>
      </c>
      <c r="BE171" s="84">
        <v>8.58</v>
      </c>
      <c r="BF171" s="117">
        <v>5.61</v>
      </c>
    </row>
    <row r="172" spans="1:58" ht="12.75" customHeight="1" x14ac:dyDescent="0.25">
      <c r="A172" s="522"/>
      <c r="B172" s="53" t="s">
        <v>57</v>
      </c>
      <c r="C172" s="84">
        <f>IF($B184="Enero",C171*(1+AE172/100),
IF($B184="Febrero",C170*(1+AE172/100),
IF($B184="Marzo",C169*(1+AE172/100),
IF($B184="Abril",C168*(1+AE172/100),
IF($B184="Mayo",C167*(1+AE172/100),
IF($B184="Junio",C166*(1+AE172/100),
IF($B184="Julio",C165*(1+AE172/100),
IF($B184="Agosto",C164*(1+AE172/100),
IF($B184="Septiembre",C163*(1+AE172/100),
IF($B184="Octubre",C162*(1+AE172/100),
IF($B184="Noviembre",C161*(1+AE172/100),
IF($B184="Diciembre",C160*(1+AE172/100),"Error"))))))))))))</f>
        <v>111.4663860903698</v>
      </c>
      <c r="D172" s="165">
        <f>+'Cuadro 3'!G172</f>
        <v>111.13</v>
      </c>
      <c r="E172" s="84">
        <v>107.05</v>
      </c>
      <c r="F172" s="84">
        <v>107.3</v>
      </c>
      <c r="G172" s="84">
        <v>126.05</v>
      </c>
      <c r="H172" s="84">
        <v>125.33</v>
      </c>
      <c r="I172" s="84">
        <v>121.73</v>
      </c>
      <c r="J172" s="105">
        <f>+'Cuadro 3'!H172</f>
        <v>113.96</v>
      </c>
      <c r="K172" s="84">
        <v>115.43</v>
      </c>
      <c r="L172" s="84">
        <v>115.29</v>
      </c>
      <c r="M172" s="84">
        <v>113.4</v>
      </c>
      <c r="N172" s="84">
        <v>109.74</v>
      </c>
      <c r="O172" s="84">
        <v>116.43</v>
      </c>
      <c r="P172" s="117">
        <v>112.25</v>
      </c>
      <c r="Q172" s="116">
        <f t="shared" si="26"/>
        <v>0.72037791476815882</v>
      </c>
      <c r="R172" s="105">
        <f>+'Cuadro 3'!T172</f>
        <v>0.57999999999999996</v>
      </c>
      <c r="S172" s="84">
        <v>0.36</v>
      </c>
      <c r="T172" s="84">
        <v>0.31</v>
      </c>
      <c r="U172" s="84">
        <v>1.55</v>
      </c>
      <c r="V172" s="84">
        <v>0.65</v>
      </c>
      <c r="W172" s="84">
        <v>1.93</v>
      </c>
      <c r="X172" s="105">
        <f>+'Cuadro 3'!U172</f>
        <v>1.83</v>
      </c>
      <c r="Y172" s="84">
        <v>0.59</v>
      </c>
      <c r="Z172" s="84">
        <v>1.46</v>
      </c>
      <c r="AA172" s="84">
        <v>2.15</v>
      </c>
      <c r="AB172" s="84">
        <v>1.92</v>
      </c>
      <c r="AC172" s="84">
        <v>1.43</v>
      </c>
      <c r="AD172" s="117">
        <v>1.04</v>
      </c>
      <c r="AE172" s="84">
        <f t="shared" si="14"/>
        <v>2.4091074778879662</v>
      </c>
      <c r="AF172" s="105">
        <f>+'Cuadro 3'!AG172</f>
        <v>1.76</v>
      </c>
      <c r="AG172" s="84">
        <v>1.01</v>
      </c>
      <c r="AH172" s="84">
        <v>0.98</v>
      </c>
      <c r="AI172" s="84">
        <v>4.21</v>
      </c>
      <c r="AJ172" s="84">
        <v>4.9000000000000004</v>
      </c>
      <c r="AK172" s="84">
        <v>2.92</v>
      </c>
      <c r="AL172" s="105">
        <f>+'Cuadro 3'!AH172</f>
        <v>7.54</v>
      </c>
      <c r="AM172" s="84">
        <v>6.87</v>
      </c>
      <c r="AN172" s="84">
        <v>3.18</v>
      </c>
      <c r="AO172" s="84">
        <v>9.2799999999999994</v>
      </c>
      <c r="AP172" s="84">
        <v>3.86</v>
      </c>
      <c r="AQ172" s="84">
        <v>3.73</v>
      </c>
      <c r="AR172" s="84">
        <v>2.33</v>
      </c>
      <c r="AS172" s="116">
        <f t="shared" si="29"/>
        <v>5.052905387295632</v>
      </c>
      <c r="AT172" s="105">
        <f>'Cuadro 3'!AT172</f>
        <v>4.3600000000000003</v>
      </c>
      <c r="AU172" s="84">
        <v>2.3199999999999998</v>
      </c>
      <c r="AV172" s="84">
        <v>2.34</v>
      </c>
      <c r="AW172" s="84">
        <v>16.86</v>
      </c>
      <c r="AX172" s="84">
        <v>13.46</v>
      </c>
      <c r="AY172" s="84">
        <v>7.06</v>
      </c>
      <c r="AZ172" s="105">
        <f>'Cuadro 3'!AU172</f>
        <v>10.53</v>
      </c>
      <c r="BA172" s="84">
        <v>7.13</v>
      </c>
      <c r="BB172" s="84">
        <v>6.55</v>
      </c>
      <c r="BC172" s="84">
        <v>11.96</v>
      </c>
      <c r="BD172" s="84">
        <v>5.55</v>
      </c>
      <c r="BE172" s="84">
        <v>9.2799999999999994</v>
      </c>
      <c r="BF172" s="117">
        <v>6.24</v>
      </c>
    </row>
    <row r="173" spans="1:58" ht="12.75" customHeight="1" x14ac:dyDescent="0.25">
      <c r="A173" s="522"/>
      <c r="B173" s="53" t="s">
        <v>58</v>
      </c>
      <c r="C173" s="84">
        <f>IF($B173="Enero",C172*(1+AE173/100),
IF($B173="Febrero",C171*(1+AE173/100),
IF($B173="Marzo",C170*(1+AE173/100),
IF($B173="Abril",C169*(1+AE173/100),
IF($B173="Mayo",C168*(1+AE173/100),
IF($B173="Junio",C167*(1+AE173/100),
IF($B173="Julio",C166*(1+AE173/100),
IF($B173="Agosto",C165*(1+AE173/100),
IF($B173="Septiembre",C164*(1+AE173/100),
IF($B173="Octubre",C163*(1+AE173/100),
IF($B173="Noviembre",C162*(1+AE173/100),
IF($B173="Diciembre",C161*(1+AE173/100),"Error"))))))))))))</f>
        <v>112.47357575850177</v>
      </c>
      <c r="D173" s="165">
        <f>+'Cuadro 3'!G173</f>
        <v>112.04</v>
      </c>
      <c r="E173" s="84">
        <v>107.56</v>
      </c>
      <c r="F173" s="84">
        <v>107.71</v>
      </c>
      <c r="G173" s="84">
        <v>127.98</v>
      </c>
      <c r="H173" s="84">
        <v>128.34</v>
      </c>
      <c r="I173" s="84">
        <v>123.44</v>
      </c>
      <c r="J173" s="105">
        <f>+'Cuadro 3'!H173</f>
        <v>115.65</v>
      </c>
      <c r="K173" s="84">
        <v>116.74</v>
      </c>
      <c r="L173" s="84">
        <v>116.32</v>
      </c>
      <c r="M173" s="84">
        <v>115.31</v>
      </c>
      <c r="N173" s="84">
        <v>110.96</v>
      </c>
      <c r="O173" s="84">
        <v>117.72</v>
      </c>
      <c r="P173" s="117">
        <v>113.5</v>
      </c>
      <c r="Q173" s="116">
        <f>+R173*0.887697668185473+X173*0.112302331814527</f>
        <v>0.89524256231573307</v>
      </c>
      <c r="R173" s="105">
        <f>+'Cuadro 3'!T173</f>
        <v>0.82</v>
      </c>
      <c r="S173" s="84">
        <v>0.47</v>
      </c>
      <c r="T173" s="84">
        <v>0.38</v>
      </c>
      <c r="U173" s="84">
        <v>1.53</v>
      </c>
      <c r="V173" s="84">
        <v>2.4</v>
      </c>
      <c r="W173" s="84">
        <v>1.4</v>
      </c>
      <c r="X173" s="105">
        <f>+'Cuadro 3'!U173</f>
        <v>1.49</v>
      </c>
      <c r="Y173" s="84">
        <v>1.1399999999999999</v>
      </c>
      <c r="Z173" s="84">
        <v>0.9</v>
      </c>
      <c r="AA173" s="84">
        <v>1.69</v>
      </c>
      <c r="AB173" s="84">
        <v>1.1100000000000001</v>
      </c>
      <c r="AC173" s="84">
        <v>1.1100000000000001</v>
      </c>
      <c r="AD173" s="117">
        <v>1.1100000000000001</v>
      </c>
      <c r="AE173" s="84">
        <f t="shared" si="14"/>
        <v>3.3344572500670067</v>
      </c>
      <c r="AF173" s="105">
        <f>+'Cuadro 3'!AG173</f>
        <v>2.6</v>
      </c>
      <c r="AG173" s="84">
        <v>1.49</v>
      </c>
      <c r="AH173" s="84">
        <v>1.37</v>
      </c>
      <c r="AI173" s="84">
        <v>5.81</v>
      </c>
      <c r="AJ173" s="84">
        <v>7.42</v>
      </c>
      <c r="AK173" s="84">
        <v>4.3600000000000003</v>
      </c>
      <c r="AL173" s="105">
        <f>+'Cuadro 3'!AH173</f>
        <v>9.14</v>
      </c>
      <c r="AM173" s="84">
        <v>8.08</v>
      </c>
      <c r="AN173" s="84">
        <v>4.0999999999999996</v>
      </c>
      <c r="AO173" s="84">
        <v>11.13</v>
      </c>
      <c r="AP173" s="84">
        <v>5.01</v>
      </c>
      <c r="AQ173" s="84">
        <v>4.88</v>
      </c>
      <c r="AR173" s="84">
        <v>3.46</v>
      </c>
      <c r="AS173" s="116">
        <f>+AT173*0.887697668185473+AZ173*0.112302331814527</f>
        <v>5.5372393460198337</v>
      </c>
      <c r="AT173" s="105">
        <f>'Cuadro 3'!AT173</f>
        <v>4.75</v>
      </c>
      <c r="AU173" s="84">
        <v>2.58</v>
      </c>
      <c r="AV173" s="84">
        <v>2.4900000000000002</v>
      </c>
      <c r="AW173" s="84">
        <v>18.45</v>
      </c>
      <c r="AX173" s="84">
        <v>14.33</v>
      </c>
      <c r="AY173" s="84">
        <v>8.0299999999999994</v>
      </c>
      <c r="AZ173" s="105">
        <f>'Cuadro 3'!AU173</f>
        <v>11.76</v>
      </c>
      <c r="BA173" s="84">
        <v>7.99</v>
      </c>
      <c r="BB173" s="84">
        <v>6.96</v>
      </c>
      <c r="BC173" s="84">
        <v>13.53</v>
      </c>
      <c r="BD173" s="84">
        <v>6.23</v>
      </c>
      <c r="BE173" s="84">
        <v>9.76</v>
      </c>
      <c r="BF173" s="117">
        <v>6.95</v>
      </c>
    </row>
    <row r="174" spans="1:58" ht="12.75" customHeight="1" x14ac:dyDescent="0.25">
      <c r="A174" s="522"/>
      <c r="B174" s="53" t="s">
        <v>59</v>
      </c>
      <c r="C174" s="84">
        <f t="shared" si="28"/>
        <v>113.39397886903672</v>
      </c>
      <c r="D174" s="165">
        <f>+'Cuadro 3'!G174</f>
        <v>112.97</v>
      </c>
      <c r="E174" s="84">
        <v>108.05</v>
      </c>
      <c r="F174" s="84">
        <v>108.32</v>
      </c>
      <c r="G174" s="84">
        <v>129.15</v>
      </c>
      <c r="H174" s="84">
        <v>130.93</v>
      </c>
      <c r="I174" s="84">
        <v>125.01</v>
      </c>
      <c r="J174" s="105">
        <f>+'Cuadro 3'!H174</f>
        <v>116.6</v>
      </c>
      <c r="K174" s="84">
        <v>117.34</v>
      </c>
      <c r="L174" s="84">
        <v>116.98</v>
      </c>
      <c r="M174" s="84">
        <v>116.42</v>
      </c>
      <c r="N174" s="84">
        <v>111.65</v>
      </c>
      <c r="O174" s="84">
        <v>118.36</v>
      </c>
      <c r="P174" s="117">
        <v>114.13</v>
      </c>
      <c r="Q174" s="116">
        <f>+R174*0.887697668185473+X174*0.112302331814527</f>
        <v>0.82887697668185467</v>
      </c>
      <c r="R174" s="105">
        <f>+'Cuadro 3'!T174</f>
        <v>0.83</v>
      </c>
      <c r="S174" s="84">
        <v>0.46</v>
      </c>
      <c r="T174" s="84">
        <v>0.56999999999999995</v>
      </c>
      <c r="U174" s="84">
        <v>0.91</v>
      </c>
      <c r="V174" s="84">
        <v>2.02</v>
      </c>
      <c r="W174" s="84">
        <v>1.27</v>
      </c>
      <c r="X174" s="105">
        <f>+'Cuadro 3'!U174</f>
        <v>0.82</v>
      </c>
      <c r="Y174" s="84">
        <v>0.52</v>
      </c>
      <c r="Z174" s="84">
        <v>0.56000000000000005</v>
      </c>
      <c r="AA174" s="84">
        <v>0.54</v>
      </c>
      <c r="AB174" s="84">
        <v>0.96</v>
      </c>
      <c r="AC174" s="84">
        <v>0.62</v>
      </c>
      <c r="AD174" s="117">
        <v>0.55000000000000004</v>
      </c>
      <c r="AE174" s="84">
        <f t="shared" si="14"/>
        <v>4.1800723666577326</v>
      </c>
      <c r="AF174" s="105">
        <f>+'Cuadro 3'!AG174</f>
        <v>3.44</v>
      </c>
      <c r="AG174" s="84">
        <v>1.96</v>
      </c>
      <c r="AH174" s="84">
        <v>1.95</v>
      </c>
      <c r="AI174" s="84">
        <v>6.77</v>
      </c>
      <c r="AJ174" s="84">
        <v>9.59</v>
      </c>
      <c r="AK174" s="84">
        <v>5.69</v>
      </c>
      <c r="AL174" s="105">
        <f>+'Cuadro 3'!AH174</f>
        <v>10.029999999999999</v>
      </c>
      <c r="AM174" s="84">
        <v>8.64</v>
      </c>
      <c r="AN174" s="84">
        <v>4.6900000000000004</v>
      </c>
      <c r="AO174" s="84">
        <v>5.44</v>
      </c>
      <c r="AP174" s="84">
        <v>12.19</v>
      </c>
      <c r="AQ174" s="84">
        <v>5.67</v>
      </c>
      <c r="AR174" s="84">
        <v>4.04</v>
      </c>
      <c r="AS174" s="116">
        <f t="shared" si="29"/>
        <v>6.1405012061109634</v>
      </c>
      <c r="AT174" s="105">
        <f>'Cuadro 3'!AT174</f>
        <v>5.36</v>
      </c>
      <c r="AU174" s="84">
        <v>2.91</v>
      </c>
      <c r="AV174" s="84">
        <v>2.94</v>
      </c>
      <c r="AW174" s="84">
        <v>18.79</v>
      </c>
      <c r="AX174" s="84">
        <v>16.02</v>
      </c>
      <c r="AY174" s="84">
        <v>8.76</v>
      </c>
      <c r="AZ174" s="105">
        <f>'Cuadro 3'!AU174</f>
        <v>12.31</v>
      </c>
      <c r="BA174" s="84">
        <v>8.19</v>
      </c>
      <c r="BB174" s="84">
        <v>7.2</v>
      </c>
      <c r="BC174" s="84">
        <v>9.7100000000000009</v>
      </c>
      <c r="BD174" s="84">
        <v>14.32</v>
      </c>
      <c r="BE174" s="84">
        <v>6.58</v>
      </c>
      <c r="BF174" s="117">
        <v>7.22</v>
      </c>
    </row>
    <row r="175" spans="1:58" ht="12.75" customHeight="1" x14ac:dyDescent="0.25">
      <c r="A175" s="522"/>
      <c r="B175" s="53" t="s">
        <v>60</v>
      </c>
      <c r="C175" s="84">
        <f t="shared" si="28"/>
        <v>114.06462375053691</v>
      </c>
      <c r="D175" s="165">
        <f>+'Cuadro 3'!G175</f>
        <v>113.58</v>
      </c>
      <c r="E175" s="84">
        <v>108.28</v>
      </c>
      <c r="F175" s="84">
        <v>108.49</v>
      </c>
      <c r="G175" s="84">
        <v>131.18</v>
      </c>
      <c r="H175" s="84">
        <v>133.44</v>
      </c>
      <c r="I175" s="84">
        <v>126.34</v>
      </c>
      <c r="J175" s="105">
        <f>+'Cuadro 3'!H175</f>
        <v>117.72</v>
      </c>
      <c r="K175" s="84">
        <v>117.59</v>
      </c>
      <c r="L175" s="84">
        <v>117.76</v>
      </c>
      <c r="M175" s="84">
        <v>117.81</v>
      </c>
      <c r="N175" s="84">
        <v>112.64</v>
      </c>
      <c r="O175" s="84">
        <v>119.02</v>
      </c>
      <c r="P175" s="117">
        <v>114.8</v>
      </c>
      <c r="Q175" s="116">
        <f>+R175*0.887697668185473+X175*0.112302331814527</f>
        <v>0.58716697936210138</v>
      </c>
      <c r="R175" s="105">
        <f>+'Cuadro 3'!T175</f>
        <v>0.54</v>
      </c>
      <c r="S175" s="84">
        <v>0.21</v>
      </c>
      <c r="T175" s="84">
        <v>0.16</v>
      </c>
      <c r="U175" s="84">
        <v>1.57</v>
      </c>
      <c r="V175" s="84">
        <v>1.57</v>
      </c>
      <c r="W175" s="84">
        <v>1.07</v>
      </c>
      <c r="X175" s="105">
        <f>+'Cuadro 3'!U175</f>
        <v>0.96</v>
      </c>
      <c r="Y175" s="84">
        <v>0.21</v>
      </c>
      <c r="Z175" s="84">
        <v>0.67</v>
      </c>
      <c r="AA175" s="84">
        <v>1.19</v>
      </c>
      <c r="AB175" s="84">
        <v>0.88</v>
      </c>
      <c r="AC175" s="84">
        <v>0.56000000000000005</v>
      </c>
      <c r="AD175" s="117">
        <v>0.59</v>
      </c>
      <c r="AE175" s="84">
        <f t="shared" si="14"/>
        <v>4.7962235325649969</v>
      </c>
      <c r="AF175" s="105">
        <f>+'Cuadro 3'!AG175</f>
        <v>4</v>
      </c>
      <c r="AG175" s="84">
        <v>2.17</v>
      </c>
      <c r="AH175" s="84">
        <v>2.11</v>
      </c>
      <c r="AI175" s="84">
        <v>8.4499999999999993</v>
      </c>
      <c r="AJ175" s="84">
        <v>11.69</v>
      </c>
      <c r="AK175" s="84">
        <v>6.82</v>
      </c>
      <c r="AL175" s="105">
        <f>+'Cuadro 3'!AH175</f>
        <v>11.09</v>
      </c>
      <c r="AM175" s="84">
        <v>8.8699999999999992</v>
      </c>
      <c r="AN175" s="84">
        <v>5.39</v>
      </c>
      <c r="AO175" s="84">
        <v>13.53</v>
      </c>
      <c r="AP175" s="84">
        <v>6.6</v>
      </c>
      <c r="AQ175" s="84">
        <v>6.03</v>
      </c>
      <c r="AR175" s="84">
        <v>4.6500000000000004</v>
      </c>
      <c r="AS175" s="116">
        <f t="shared" si="29"/>
        <v>6.6795926025194321</v>
      </c>
      <c r="AT175" s="105">
        <f>'Cuadro 3'!AT175</f>
        <v>5.88</v>
      </c>
      <c r="AU175" s="84">
        <v>3.06</v>
      </c>
      <c r="AV175" s="84">
        <v>3.05</v>
      </c>
      <c r="AW175" s="84">
        <v>19.54</v>
      </c>
      <c r="AX175" s="84">
        <v>18.190000000000001</v>
      </c>
      <c r="AY175" s="84">
        <v>9.89</v>
      </c>
      <c r="AZ175" s="105">
        <f>'Cuadro 3'!AU175</f>
        <v>13</v>
      </c>
      <c r="BA175" s="84">
        <v>7.93</v>
      </c>
      <c r="BB175" s="84">
        <v>7.7</v>
      </c>
      <c r="BC175" s="84">
        <v>15.34</v>
      </c>
      <c r="BD175" s="84">
        <v>6.87</v>
      </c>
      <c r="BE175" s="84">
        <v>9.77</v>
      </c>
      <c r="BF175" s="117">
        <v>7.5</v>
      </c>
    </row>
    <row r="176" spans="1:58" ht="12.75" customHeight="1" x14ac:dyDescent="0.25">
      <c r="A176" s="522"/>
      <c r="B176" s="53" t="s">
        <v>61</v>
      </c>
      <c r="C176" s="84">
        <f t="shared" ref="C176:C181" si="30">IF($B176="Enero",C175*(1+AE176/100),
IF($B176="Febrero",C174*(1+AE176/100),
IF($B176="Marzo",C173*(1+AE176/100),
IF($B176="Abril",C172*(1+AE176/100),
IF($B176="Mayo",C171*(1+AE176/100),
IF($B176="Junio",C170*(1+AE176/100),
IF($B176="Julio",C169*(1+AE176/100),
IF($B176="Agosto",C168*(1+AE176/100),
IF($B176="Septiembre",C167*(1+AE176/100),
IF($B176="Octubre",C166*(1+AE176/100),
IF($B176="Noviembre",C165*(1+AE176/100),
IF($B176="Diciembre",C164*(1+AE176/100),"Error"))))))))))))</f>
        <v>114.72770117328534</v>
      </c>
      <c r="D176" s="165">
        <f>+'Cuadro 3'!G176</f>
        <v>114.22</v>
      </c>
      <c r="E176" s="84">
        <v>108.49</v>
      </c>
      <c r="F176" s="84">
        <v>108.68</v>
      </c>
      <c r="G176" s="84">
        <v>132.91</v>
      </c>
      <c r="H176" s="84">
        <v>136.74</v>
      </c>
      <c r="I176" s="84">
        <v>127.09</v>
      </c>
      <c r="J176" s="105">
        <f>+'Cuadro 3'!H176</f>
        <v>118.61</v>
      </c>
      <c r="K176" s="84">
        <v>118.11</v>
      </c>
      <c r="L176" s="84">
        <v>117.99</v>
      </c>
      <c r="M176" s="84">
        <v>118.77</v>
      </c>
      <c r="N176" s="84">
        <v>113.5</v>
      </c>
      <c r="O176" s="84">
        <v>119.97</v>
      </c>
      <c r="P176" s="117">
        <v>115.53</v>
      </c>
      <c r="Q176" s="116">
        <f t="shared" ref="Q176:Q181" si="31">+R176*0.887697668185473+X176*0.112302331814527</f>
        <v>0.5813374430447602</v>
      </c>
      <c r="R176" s="105">
        <f>+'Cuadro 3'!T176</f>
        <v>0.56000000000000005</v>
      </c>
      <c r="S176" s="84">
        <v>0.19</v>
      </c>
      <c r="T176" s="84">
        <v>0.17</v>
      </c>
      <c r="U176" s="84">
        <v>1.32</v>
      </c>
      <c r="V176" s="84">
        <v>2.4700000000000002</v>
      </c>
      <c r="W176" s="84">
        <v>0.59</v>
      </c>
      <c r="X176" s="105">
        <f>+'Cuadro 3'!U176</f>
        <v>0.75</v>
      </c>
      <c r="Y176" s="84">
        <v>0.44</v>
      </c>
      <c r="Z176" s="84">
        <v>0.2</v>
      </c>
      <c r="AA176" s="84">
        <v>0.81</v>
      </c>
      <c r="AB176" s="84">
        <v>0.76</v>
      </c>
      <c r="AC176" s="84">
        <v>0.8</v>
      </c>
      <c r="AD176" s="117">
        <v>0.63</v>
      </c>
      <c r="AE176" s="84">
        <f t="shared" ref="AE176:AE183" si="32">+AF176*0.887697668185473+AL176*0.112302331814527</f>
        <v>5.4054221388367738</v>
      </c>
      <c r="AF176" s="105">
        <f>+'Cuadro 3'!AG176</f>
        <v>4.58</v>
      </c>
      <c r="AG176" s="84">
        <v>2.36</v>
      </c>
      <c r="AH176" s="84">
        <v>2.2799999999999998</v>
      </c>
      <c r="AI176" s="84">
        <v>9.8800000000000008</v>
      </c>
      <c r="AJ176" s="84">
        <v>14.45</v>
      </c>
      <c r="AK176" s="84">
        <v>7.45</v>
      </c>
      <c r="AL176" s="105">
        <f>+'Cuadro 3'!AH176</f>
        <v>11.93</v>
      </c>
      <c r="AM176" s="84">
        <v>9.35</v>
      </c>
      <c r="AN176" s="84">
        <v>5.6</v>
      </c>
      <c r="AO176" s="84">
        <v>14.45</v>
      </c>
      <c r="AP176" s="84">
        <v>7.41</v>
      </c>
      <c r="AQ176" s="84">
        <v>6.88</v>
      </c>
      <c r="AR176" s="84">
        <v>5.31</v>
      </c>
      <c r="AS176" s="116">
        <f t="shared" ref="AS176:AS189" si="33">+AT176*0.887697668185473+AZ176*0.112302331814527</f>
        <v>6.9666523720182267</v>
      </c>
      <c r="AT176" s="105">
        <f>'Cuadro 3'!AT176</f>
        <v>6.13</v>
      </c>
      <c r="AU176" s="84">
        <v>3.1</v>
      </c>
      <c r="AV176" s="84">
        <v>3.07</v>
      </c>
      <c r="AW176" s="84">
        <v>19.97</v>
      </c>
      <c r="AX176" s="84">
        <v>20.04</v>
      </c>
      <c r="AY176" s="84">
        <v>9.76</v>
      </c>
      <c r="AZ176" s="105">
        <f>'Cuadro 3'!AU176</f>
        <v>13.58</v>
      </c>
      <c r="BA176" s="84">
        <v>8.1300000000000008</v>
      </c>
      <c r="BB176" s="84">
        <v>7.74</v>
      </c>
      <c r="BC176" s="84">
        <v>16.05</v>
      </c>
      <c r="BD176" s="84">
        <v>7.49</v>
      </c>
      <c r="BE176" s="84">
        <v>10.26</v>
      </c>
      <c r="BF176" s="117">
        <v>7.7</v>
      </c>
    </row>
    <row r="177" spans="1:58" ht="12.75" customHeight="1" x14ac:dyDescent="0.25">
      <c r="A177" s="522"/>
      <c r="B177" s="53" t="s">
        <v>62</v>
      </c>
      <c r="C177" s="84">
        <f t="shared" si="30"/>
        <v>115.68157438954857</v>
      </c>
      <c r="D177" s="165">
        <f>+'Cuadro 3'!G177</f>
        <v>115.08</v>
      </c>
      <c r="E177" s="84">
        <v>108.8</v>
      </c>
      <c r="F177" s="84">
        <v>109</v>
      </c>
      <c r="G177" s="84">
        <v>136.44999999999999</v>
      </c>
      <c r="H177" s="84">
        <v>141.24</v>
      </c>
      <c r="I177" s="84">
        <v>127.71</v>
      </c>
      <c r="J177" s="105">
        <f>+'Cuadro 3'!H177</f>
        <v>120.18</v>
      </c>
      <c r="K177" s="84">
        <v>119.28</v>
      </c>
      <c r="L177" s="84">
        <v>118.39</v>
      </c>
      <c r="M177" s="84">
        <v>120.73</v>
      </c>
      <c r="N177" s="84">
        <v>113.74</v>
      </c>
      <c r="O177" s="84">
        <v>120.78</v>
      </c>
      <c r="P177" s="117">
        <v>116.14</v>
      </c>
      <c r="Q177" s="116">
        <f t="shared" si="31"/>
        <v>0.82401232913428046</v>
      </c>
      <c r="R177" s="105">
        <f>+'Cuadro 3'!T177</f>
        <v>0.76</v>
      </c>
      <c r="S177" s="84">
        <v>0.28999999999999998</v>
      </c>
      <c r="T177" s="84">
        <v>0.3</v>
      </c>
      <c r="U177" s="84">
        <v>2.66</v>
      </c>
      <c r="V177" s="84">
        <v>3.29</v>
      </c>
      <c r="W177" s="84">
        <v>0.49</v>
      </c>
      <c r="X177" s="105">
        <f>+'Cuadro 3'!U177</f>
        <v>1.33</v>
      </c>
      <c r="Y177" s="84">
        <v>0.98</v>
      </c>
      <c r="Z177" s="84">
        <v>0.34</v>
      </c>
      <c r="AA177" s="84">
        <v>1.66</v>
      </c>
      <c r="AB177" s="84">
        <v>0.22</v>
      </c>
      <c r="AC177" s="84">
        <v>0.68</v>
      </c>
      <c r="AD177" s="117">
        <v>0.53</v>
      </c>
      <c r="AE177" s="84">
        <f t="shared" si="32"/>
        <v>6.2817877244706519</v>
      </c>
      <c r="AF177" s="105">
        <f>+'Cuadro 3'!AG177</f>
        <v>5.38</v>
      </c>
      <c r="AG177" s="84">
        <v>2.66</v>
      </c>
      <c r="AH177" s="84">
        <v>2.59</v>
      </c>
      <c r="AI177" s="84">
        <v>12.8</v>
      </c>
      <c r="AJ177" s="84">
        <v>18.22</v>
      </c>
      <c r="AK177" s="84">
        <v>7.98</v>
      </c>
      <c r="AL177" s="105">
        <f>+'Cuadro 3'!AH177</f>
        <v>13.41</v>
      </c>
      <c r="AM177" s="84">
        <v>10.43</v>
      </c>
      <c r="AN177" s="84">
        <v>5.95</v>
      </c>
      <c r="AO177" s="84">
        <v>16.350000000000001</v>
      </c>
      <c r="AP177" s="84">
        <v>7.65</v>
      </c>
      <c r="AQ177" s="84">
        <v>7.6</v>
      </c>
      <c r="AR177" s="84">
        <v>5.88</v>
      </c>
      <c r="AS177" s="116">
        <f t="shared" si="33"/>
        <v>7.6395416778343623</v>
      </c>
      <c r="AT177" s="105">
        <f>'Cuadro 3'!AT177</f>
        <v>6.74</v>
      </c>
      <c r="AU177" s="84">
        <v>3.26</v>
      </c>
      <c r="AV177" s="84">
        <v>3.21</v>
      </c>
      <c r="AW177" s="84">
        <v>21.63</v>
      </c>
      <c r="AX177" s="84">
        <v>23</v>
      </c>
      <c r="AY177" s="84">
        <v>10.55</v>
      </c>
      <c r="AZ177" s="105">
        <f>'Cuadro 3'!AU177</f>
        <v>14.75</v>
      </c>
      <c r="BA177" s="84">
        <v>8.52</v>
      </c>
      <c r="BB177" s="84">
        <v>7.76</v>
      </c>
      <c r="BC177" s="84">
        <v>17.72</v>
      </c>
      <c r="BD177" s="84">
        <v>7.64</v>
      </c>
      <c r="BE177" s="84">
        <v>10.5</v>
      </c>
      <c r="BF177" s="117">
        <v>7.79</v>
      </c>
    </row>
    <row r="178" spans="1:58" ht="12.75" customHeight="1" x14ac:dyDescent="0.25">
      <c r="A178" s="522"/>
      <c r="B178" s="53" t="s">
        <v>63</v>
      </c>
      <c r="C178" s="84">
        <f t="shared" si="30"/>
        <v>116.48987758875126</v>
      </c>
      <c r="D178" s="165">
        <f>+'Cuadro 3'!G178</f>
        <v>115.74</v>
      </c>
      <c r="E178" s="84">
        <v>109.06</v>
      </c>
      <c r="F178" s="84">
        <v>109.28</v>
      </c>
      <c r="G178" s="84">
        <v>139.36000000000001</v>
      </c>
      <c r="H178" s="84">
        <v>144.63</v>
      </c>
      <c r="I178" s="84">
        <v>127.98</v>
      </c>
      <c r="J178" s="105">
        <f>+'Cuadro 3'!H178</f>
        <v>122.16</v>
      </c>
      <c r="K178" s="84">
        <v>123.33</v>
      </c>
      <c r="L178" s="84">
        <v>119.12</v>
      </c>
      <c r="M178" s="84">
        <v>122.95</v>
      </c>
      <c r="N178" s="84">
        <v>114.27</v>
      </c>
      <c r="O178" s="84">
        <v>121.49</v>
      </c>
      <c r="P178" s="117">
        <v>116.73</v>
      </c>
      <c r="Q178" s="116">
        <f t="shared" si="31"/>
        <v>0.69128651835968913</v>
      </c>
      <c r="R178" s="105">
        <f>+'Cuadro 3'!T178</f>
        <v>0.56999999999999995</v>
      </c>
      <c r="S178" s="84">
        <v>0.24</v>
      </c>
      <c r="T178" s="84">
        <v>0.25</v>
      </c>
      <c r="U178" s="84">
        <v>2.14</v>
      </c>
      <c r="V178" s="84">
        <v>2.4</v>
      </c>
      <c r="W178" s="84">
        <v>0.2</v>
      </c>
      <c r="X178" s="105">
        <f>+'Cuadro 3'!U178</f>
        <v>1.65</v>
      </c>
      <c r="Y178" s="84">
        <v>3.4</v>
      </c>
      <c r="Z178" s="84">
        <v>0.62</v>
      </c>
      <c r="AA178" s="84">
        <v>1.83</v>
      </c>
      <c r="AB178" s="84">
        <v>0.47</v>
      </c>
      <c r="AC178" s="84">
        <v>0.59</v>
      </c>
      <c r="AD178" s="117">
        <v>0.5</v>
      </c>
      <c r="AE178" s="84">
        <f t="shared" si="32"/>
        <v>7.0244116858751013</v>
      </c>
      <c r="AF178" s="105">
        <f>+'Cuadro 3'!AG178</f>
        <v>5.98</v>
      </c>
      <c r="AG178" s="84">
        <v>2.91</v>
      </c>
      <c r="AH178" s="84">
        <v>2.85</v>
      </c>
      <c r="AI178" s="84">
        <v>15.22</v>
      </c>
      <c r="AJ178" s="84">
        <v>21.05</v>
      </c>
      <c r="AK178" s="84">
        <v>8.1999999999999993</v>
      </c>
      <c r="AL178" s="105">
        <f>+'Cuadro 3'!AH178</f>
        <v>15.28</v>
      </c>
      <c r="AM178" s="84">
        <v>14.18</v>
      </c>
      <c r="AN178" s="84">
        <v>6.61</v>
      </c>
      <c r="AO178" s="84">
        <v>18.48</v>
      </c>
      <c r="AP178" s="84">
        <v>8.15</v>
      </c>
      <c r="AQ178" s="84">
        <v>8.24</v>
      </c>
      <c r="AR178" s="84">
        <v>6.41</v>
      </c>
      <c r="AS178" s="116">
        <f t="shared" si="33"/>
        <v>7.96216563923881</v>
      </c>
      <c r="AT178" s="105">
        <f>'Cuadro 3'!AT178</f>
        <v>6.92</v>
      </c>
      <c r="AU178" s="84">
        <v>3.34</v>
      </c>
      <c r="AV178" s="84">
        <v>3.26</v>
      </c>
      <c r="AW178" s="84">
        <v>21.37</v>
      </c>
      <c r="AX178" s="84">
        <v>25.2</v>
      </c>
      <c r="AY178" s="84">
        <v>9.27</v>
      </c>
      <c r="AZ178" s="105">
        <f>'Cuadro 3'!AU178</f>
        <v>16.2</v>
      </c>
      <c r="BA178" s="84">
        <v>11.61</v>
      </c>
      <c r="BB178" s="84">
        <v>8.09</v>
      </c>
      <c r="BC178" s="84">
        <v>19.440000000000001</v>
      </c>
      <c r="BD178" s="84">
        <v>7.9</v>
      </c>
      <c r="BE178" s="84">
        <v>10.78</v>
      </c>
      <c r="BF178" s="117">
        <v>7.7</v>
      </c>
    </row>
    <row r="179" spans="1:58" ht="12.75" customHeight="1" x14ac:dyDescent="0.25">
      <c r="A179" s="522"/>
      <c r="B179" s="53" t="s">
        <v>64</v>
      </c>
      <c r="C179" s="84">
        <f t="shared" si="30"/>
        <v>117.00325118987041</v>
      </c>
      <c r="D179" s="165">
        <f>+'Cuadro 3'!G179</f>
        <v>116.2</v>
      </c>
      <c r="E179" s="84">
        <v>109.32</v>
      </c>
      <c r="F179" s="84">
        <v>109.52</v>
      </c>
      <c r="G179" s="84">
        <v>141.76</v>
      </c>
      <c r="H179" s="84">
        <v>146.26</v>
      </c>
      <c r="I179" s="84">
        <v>128.63</v>
      </c>
      <c r="J179" s="105">
        <f>+'Cuadro 3'!H179</f>
        <v>123.09</v>
      </c>
      <c r="K179" s="84">
        <v>123.84</v>
      </c>
      <c r="L179" s="84">
        <v>119.75</v>
      </c>
      <c r="M179" s="84">
        <v>124.13</v>
      </c>
      <c r="N179" s="84">
        <v>115.04</v>
      </c>
      <c r="O179" s="84">
        <v>121.76</v>
      </c>
      <c r="P179" s="117">
        <v>117.19</v>
      </c>
      <c r="Q179" s="116">
        <f t="shared" si="31"/>
        <v>0.44155186277137504</v>
      </c>
      <c r="R179" s="105">
        <f>+'Cuadro 3'!T179</f>
        <v>0.4</v>
      </c>
      <c r="S179" s="84">
        <v>0.23</v>
      </c>
      <c r="T179" s="84">
        <v>0.22</v>
      </c>
      <c r="U179" s="84">
        <v>1.72</v>
      </c>
      <c r="V179" s="84">
        <v>1.1299999999999999</v>
      </c>
      <c r="W179" s="84">
        <v>0.51</v>
      </c>
      <c r="X179" s="105">
        <f>+'Cuadro 3'!U179</f>
        <v>0.77</v>
      </c>
      <c r="Y179" s="84">
        <v>0.42</v>
      </c>
      <c r="Z179" s="84">
        <v>0.53</v>
      </c>
      <c r="AA179" s="84">
        <v>0.97</v>
      </c>
      <c r="AB179" s="84">
        <v>0.68</v>
      </c>
      <c r="AC179" s="84">
        <v>0.22</v>
      </c>
      <c r="AD179" s="117">
        <v>0.4</v>
      </c>
      <c r="AE179" s="84">
        <f t="shared" si="32"/>
        <v>7.4960707585097843</v>
      </c>
      <c r="AF179" s="105">
        <f>+'Cuadro 3'!AG179</f>
        <v>6.4</v>
      </c>
      <c r="AG179" s="84">
        <v>3.15</v>
      </c>
      <c r="AH179" s="84">
        <v>3.07</v>
      </c>
      <c r="AI179" s="84">
        <v>17.2</v>
      </c>
      <c r="AJ179" s="84">
        <v>22.42</v>
      </c>
      <c r="AK179" s="84">
        <v>8.75</v>
      </c>
      <c r="AL179" s="105">
        <f>+'Cuadro 3'!AH179</f>
        <v>16.16</v>
      </c>
      <c r="AM179" s="84">
        <v>14.66</v>
      </c>
      <c r="AN179" s="84">
        <v>7.17</v>
      </c>
      <c r="AO179" s="84">
        <v>19.63</v>
      </c>
      <c r="AP179" s="84">
        <v>8.8800000000000008</v>
      </c>
      <c r="AQ179" s="84">
        <v>8.4700000000000006</v>
      </c>
      <c r="AR179" s="84">
        <v>6.83</v>
      </c>
      <c r="AS179" s="116">
        <f t="shared" si="33"/>
        <v>8.1293326186009125</v>
      </c>
      <c r="AT179" s="105">
        <f>'Cuadro 3'!AT179</f>
        <v>7.04</v>
      </c>
      <c r="AU179" s="84">
        <v>3.28</v>
      </c>
      <c r="AV179" s="84">
        <v>3.18</v>
      </c>
      <c r="AW179" s="84">
        <v>21.45</v>
      </c>
      <c r="AX179" s="84">
        <v>25.99</v>
      </c>
      <c r="AY179" s="84">
        <v>9.81</v>
      </c>
      <c r="AZ179" s="105">
        <f>'Cuadro 3'!AU179</f>
        <v>16.739999999999998</v>
      </c>
      <c r="BA179" s="84">
        <v>12.6</v>
      </c>
      <c r="BB179" s="84">
        <v>7.92</v>
      </c>
      <c r="BC179" s="84">
        <v>20.32</v>
      </c>
      <c r="BD179" s="84">
        <v>8.49</v>
      </c>
      <c r="BE179" s="84">
        <v>10.050000000000001</v>
      </c>
      <c r="BF179" s="117">
        <v>7.74</v>
      </c>
    </row>
    <row r="180" spans="1:58" ht="12.75" customHeight="1" x14ac:dyDescent="0.25">
      <c r="A180" s="522"/>
      <c r="B180" s="53" t="s">
        <v>65</v>
      </c>
      <c r="C180" s="84">
        <f t="shared" si="30"/>
        <v>117.22920722308565</v>
      </c>
      <c r="D180" s="165">
        <f>+'Cuadro 3'!G180</f>
        <v>116.33</v>
      </c>
      <c r="E180" s="84">
        <v>109.53</v>
      </c>
      <c r="F180" s="84">
        <v>109.71</v>
      </c>
      <c r="G180" s="84">
        <v>143.88999999999999</v>
      </c>
      <c r="H180" s="84">
        <v>145.69</v>
      </c>
      <c r="I180" s="84">
        <v>128.94</v>
      </c>
      <c r="J180" s="105">
        <f>+'Cuadro 3'!H180</f>
        <v>124.05</v>
      </c>
      <c r="K180" s="84">
        <v>124.92</v>
      </c>
      <c r="L180" s="84">
        <v>120.43</v>
      </c>
      <c r="M180" s="84">
        <v>125.22</v>
      </c>
      <c r="N180" s="84">
        <v>115.26</v>
      </c>
      <c r="O180" s="84">
        <v>122.4</v>
      </c>
      <c r="P180" s="117">
        <v>117.64</v>
      </c>
      <c r="Q180" s="116">
        <f>+R180*0.887697668185473+X180*0.112302331814527</f>
        <v>0.18524256231573311</v>
      </c>
      <c r="R180" s="105">
        <f>+'Cuadro 3'!T180</f>
        <v>0.11</v>
      </c>
      <c r="S180" s="84">
        <v>0.2</v>
      </c>
      <c r="T180" s="84">
        <v>0.18</v>
      </c>
      <c r="U180" s="84">
        <v>1.5</v>
      </c>
      <c r="V180" s="84">
        <v>-0.38</v>
      </c>
      <c r="W180" s="84">
        <v>0.24</v>
      </c>
      <c r="X180" s="105">
        <f>+'Cuadro 3'!U180</f>
        <v>0.78</v>
      </c>
      <c r="Y180" s="84">
        <v>0.87</v>
      </c>
      <c r="Z180" s="84">
        <v>0.56000000000000005</v>
      </c>
      <c r="AA180" s="84">
        <v>0.88</v>
      </c>
      <c r="AB180" s="84">
        <v>0.19</v>
      </c>
      <c r="AC180" s="84">
        <v>0.52</v>
      </c>
      <c r="AD180" s="117">
        <v>0.38</v>
      </c>
      <c r="AE180" s="84">
        <f t="shared" si="32"/>
        <v>7.7036665773251141</v>
      </c>
      <c r="AF180" s="105">
        <f>+'Cuadro 3'!AG180</f>
        <v>6.52</v>
      </c>
      <c r="AG180" s="84">
        <v>3.35</v>
      </c>
      <c r="AH180" s="84">
        <v>3.26</v>
      </c>
      <c r="AI180" s="84">
        <v>18.96</v>
      </c>
      <c r="AJ180" s="84">
        <v>21.95</v>
      </c>
      <c r="AK180" s="84">
        <v>9.01</v>
      </c>
      <c r="AL180" s="105">
        <f>+'Cuadro 3'!AH180</f>
        <v>17.059999999999999</v>
      </c>
      <c r="AM180" s="84">
        <v>15.65</v>
      </c>
      <c r="AN180" s="84">
        <v>7.78</v>
      </c>
      <c r="AO180" s="84">
        <v>20.67</v>
      </c>
      <c r="AP180" s="84">
        <v>9.08</v>
      </c>
      <c r="AQ180" s="84">
        <v>9.0399999999999991</v>
      </c>
      <c r="AR180" s="84">
        <v>7.24</v>
      </c>
      <c r="AS180" s="116">
        <f t="shared" si="33"/>
        <v>8.0358054140980979</v>
      </c>
      <c r="AT180" s="105">
        <f>'Cuadro 3'!AT180</f>
        <v>6.86</v>
      </c>
      <c r="AU180" s="84">
        <v>3.41</v>
      </c>
      <c r="AV180" s="84">
        <v>3.28</v>
      </c>
      <c r="AW180" s="84">
        <v>20.34</v>
      </c>
      <c r="AX180" s="84">
        <v>23.66</v>
      </c>
      <c r="AY180" s="84">
        <v>9.92</v>
      </c>
      <c r="AZ180" s="105">
        <f>'Cuadro 3'!AU180</f>
        <v>17.329999999999998</v>
      </c>
      <c r="BA180" s="84">
        <v>14.85</v>
      </c>
      <c r="BB180" s="84">
        <v>8.4600000000000009</v>
      </c>
      <c r="BC180" s="84">
        <v>20.97</v>
      </c>
      <c r="BD180" s="84">
        <v>8.5500000000000007</v>
      </c>
      <c r="BE180" s="84">
        <v>9.73</v>
      </c>
      <c r="BF180" s="117">
        <v>7.63</v>
      </c>
    </row>
    <row r="181" spans="1:58" ht="12.75" customHeight="1" x14ac:dyDescent="0.25">
      <c r="A181" s="523"/>
      <c r="B181" s="54" t="s">
        <v>66</v>
      </c>
      <c r="C181" s="88">
        <f t="shared" si="30"/>
        <v>117.78047354653593</v>
      </c>
      <c r="D181" s="165">
        <f>+'Cuadro 3'!G181</f>
        <v>116.79</v>
      </c>
      <c r="E181" s="84">
        <v>109.89</v>
      </c>
      <c r="F181" s="84">
        <v>110.07</v>
      </c>
      <c r="G181" s="84">
        <v>144.61000000000001</v>
      </c>
      <c r="H181" s="84">
        <v>146.09</v>
      </c>
      <c r="I181" s="84">
        <v>130.05000000000001</v>
      </c>
      <c r="J181" s="105">
        <f>+'Cuadro 3'!H181</f>
        <v>125.31</v>
      </c>
      <c r="K181" s="84">
        <v>126.23</v>
      </c>
      <c r="L181" s="84">
        <v>120.76</v>
      </c>
      <c r="M181" s="84">
        <v>126.7</v>
      </c>
      <c r="N181" s="84">
        <v>115.57</v>
      </c>
      <c r="O181" s="84">
        <v>123.24</v>
      </c>
      <c r="P181" s="117">
        <v>118.29</v>
      </c>
      <c r="Q181" s="118">
        <f t="shared" si="31"/>
        <v>0.46075046904315203</v>
      </c>
      <c r="R181" s="108">
        <f>+'Cuadro 3'!T181</f>
        <v>0.39</v>
      </c>
      <c r="S181" s="88">
        <v>0.33</v>
      </c>
      <c r="T181" s="88">
        <v>0.33</v>
      </c>
      <c r="U181" s="88">
        <v>0.5</v>
      </c>
      <c r="V181" s="88">
        <v>0.27</v>
      </c>
      <c r="W181" s="88">
        <v>0.86</v>
      </c>
      <c r="X181" s="108">
        <f>+'Cuadro 3'!U181</f>
        <v>1.02</v>
      </c>
      <c r="Y181" s="88">
        <v>1.05</v>
      </c>
      <c r="Z181" s="88">
        <v>0.27</v>
      </c>
      <c r="AA181" s="88">
        <v>1.18</v>
      </c>
      <c r="AB181" s="88">
        <v>0.27</v>
      </c>
      <c r="AC181" s="88">
        <v>0.69</v>
      </c>
      <c r="AD181" s="119">
        <v>0.56000000000000005</v>
      </c>
      <c r="AE181" s="88">
        <f t="shared" si="32"/>
        <v>8.2101393728223009</v>
      </c>
      <c r="AF181" s="108">
        <f>+'Cuadro 3'!AG181</f>
        <v>6.94</v>
      </c>
      <c r="AG181" s="88">
        <v>3.69</v>
      </c>
      <c r="AH181" s="88">
        <v>3.6</v>
      </c>
      <c r="AI181" s="88">
        <v>19.55</v>
      </c>
      <c r="AJ181" s="88">
        <v>22.28</v>
      </c>
      <c r="AK181" s="88">
        <v>9.9499999999999993</v>
      </c>
      <c r="AL181" s="108">
        <f>+'Cuadro 3'!AH181</f>
        <v>18.25</v>
      </c>
      <c r="AM181" s="88">
        <v>16.87</v>
      </c>
      <c r="AN181" s="88">
        <v>8.08</v>
      </c>
      <c r="AO181" s="88">
        <v>22.1</v>
      </c>
      <c r="AP181" s="88">
        <v>9.3800000000000008</v>
      </c>
      <c r="AQ181" s="88">
        <v>9.8000000000000007</v>
      </c>
      <c r="AR181" s="88">
        <v>7.83</v>
      </c>
      <c r="AS181" s="118">
        <f t="shared" si="33"/>
        <v>8.2101393728223009</v>
      </c>
      <c r="AT181" s="108">
        <f>'Cuadro 3'!AT181</f>
        <v>6.94</v>
      </c>
      <c r="AU181" s="88">
        <v>3.69</v>
      </c>
      <c r="AV181" s="88">
        <v>3.6</v>
      </c>
      <c r="AW181" s="88">
        <v>19.55</v>
      </c>
      <c r="AX181" s="88">
        <v>22.28</v>
      </c>
      <c r="AY181" s="88">
        <v>9.9499999999999993</v>
      </c>
      <c r="AZ181" s="108">
        <f>'Cuadro 3'!AU181</f>
        <v>18.25</v>
      </c>
      <c r="BA181" s="88">
        <v>16.87</v>
      </c>
      <c r="BB181" s="88">
        <v>8.08</v>
      </c>
      <c r="BC181" s="88">
        <v>22.1</v>
      </c>
      <c r="BD181" s="88">
        <v>9.3800000000000008</v>
      </c>
      <c r="BE181" s="88">
        <v>9.8000000000000007</v>
      </c>
      <c r="BF181" s="119">
        <v>7.83</v>
      </c>
    </row>
    <row r="182" spans="1:58" ht="12.75" customHeight="1" x14ac:dyDescent="0.25">
      <c r="A182" s="537">
        <v>2023</v>
      </c>
      <c r="B182" s="236" t="s">
        <v>55</v>
      </c>
      <c r="C182" s="229">
        <f t="shared" ref="C182:C192" si="34">IF($B182="Enero",C181*(1+AE182/100),
IF($B182="Febrero",C180*(1+AE182/100),
IF($B182="Marzo",C179*(1+AE182/100),
IF($B182="Abril",C178*(1+AE182/100),
IF($B182="Mayo",C177*(1+AE182/100),
IF($B182="Junio",C176*(1+AE182/100),
IF($B182="Julio",C175*(1+AE182/100),
IF($B182="Agosto",C174*(1+AE182/100),
IF($B182="Septiembre",C173*(1+AE182/100),
IF($B182="Octubre",C172*(1+AE182/100),
IF($B182="Noviembre",C171*(1+AE182/100),
IF($B182="Diciembre",C170*(1+AE182/100),"Error"))))))))))))</f>
        <v>118.59568425970087</v>
      </c>
      <c r="D182" s="292">
        <f>+'Cuadro 3'!G182</f>
        <v>117.36</v>
      </c>
      <c r="E182" s="229">
        <v>110.38</v>
      </c>
      <c r="F182" s="229">
        <v>110.57</v>
      </c>
      <c r="G182" s="229">
        <v>145.41</v>
      </c>
      <c r="H182" s="229">
        <v>146.81</v>
      </c>
      <c r="I182" s="229">
        <v>130.94999999999999</v>
      </c>
      <c r="J182" s="228">
        <f>+'Cuadro 3'!H182</f>
        <v>128.18</v>
      </c>
      <c r="K182" s="229">
        <v>127.78</v>
      </c>
      <c r="L182" s="229">
        <v>121.26</v>
      </c>
      <c r="M182" s="229">
        <v>130.41</v>
      </c>
      <c r="N182" s="229">
        <v>116.01</v>
      </c>
      <c r="O182" s="229">
        <v>124.57</v>
      </c>
      <c r="P182" s="224">
        <v>119.36</v>
      </c>
      <c r="Q182" s="220">
        <f t="shared" ref="Q182:Q190" si="35">+R182*0.887697668185473+X182*0.112302331814527</f>
        <v>0.69214419726614862</v>
      </c>
      <c r="R182" s="228">
        <f>+'Cuadro 3'!T182</f>
        <v>0.49</v>
      </c>
      <c r="S182" s="229">
        <v>0.44</v>
      </c>
      <c r="T182" s="229">
        <v>0.45</v>
      </c>
      <c r="U182" s="229">
        <v>0.56000000000000005</v>
      </c>
      <c r="V182" s="229">
        <v>0.49</v>
      </c>
      <c r="W182" s="229">
        <v>0.69</v>
      </c>
      <c r="X182" s="228">
        <f>+'Cuadro 3'!U182</f>
        <v>2.29</v>
      </c>
      <c r="Y182" s="229">
        <v>1.23</v>
      </c>
      <c r="Z182" s="229">
        <v>0.42</v>
      </c>
      <c r="AA182" s="229">
        <v>2.93</v>
      </c>
      <c r="AB182" s="229">
        <v>0.38</v>
      </c>
      <c r="AC182" s="229">
        <v>1.07</v>
      </c>
      <c r="AD182" s="224">
        <v>0.9</v>
      </c>
      <c r="AE182" s="229">
        <f t="shared" si="32"/>
        <v>0.69214419726614862</v>
      </c>
      <c r="AF182" s="228">
        <f>+'Cuadro 3'!AG182</f>
        <v>0.49</v>
      </c>
      <c r="AG182" s="229">
        <v>0.44</v>
      </c>
      <c r="AH182" s="229">
        <v>0.45</v>
      </c>
      <c r="AI182" s="229">
        <v>0.56000000000000005</v>
      </c>
      <c r="AJ182" s="229">
        <v>0.49</v>
      </c>
      <c r="AK182" s="229">
        <v>0.69</v>
      </c>
      <c r="AL182" s="228">
        <f>+'Cuadro 3'!AH182</f>
        <v>2.29</v>
      </c>
      <c r="AM182" s="229">
        <v>1.23</v>
      </c>
      <c r="AN182" s="229">
        <v>0.42</v>
      </c>
      <c r="AO182" s="229">
        <v>2.93</v>
      </c>
      <c r="AP182" s="229">
        <v>0.38</v>
      </c>
      <c r="AQ182" s="229">
        <v>1.07</v>
      </c>
      <c r="AR182" s="229">
        <v>0.9</v>
      </c>
      <c r="AS182" s="220">
        <f t="shared" si="33"/>
        <v>8.1547896006432605</v>
      </c>
      <c r="AT182" s="228">
        <f>'Cuadro 3'!AT182</f>
        <v>6.97</v>
      </c>
      <c r="AU182" s="229">
        <v>3.89</v>
      </c>
      <c r="AV182" s="229">
        <v>3.81</v>
      </c>
      <c r="AW182" s="229">
        <v>18.41</v>
      </c>
      <c r="AX182" s="229">
        <v>20.87</v>
      </c>
      <c r="AY182" s="229">
        <v>10.26</v>
      </c>
      <c r="AZ182" s="228">
        <f>'Cuadro 3'!AU182</f>
        <v>17.52</v>
      </c>
      <c r="BA182" s="229">
        <v>14.99</v>
      </c>
      <c r="BB182" s="229">
        <v>7.69</v>
      </c>
      <c r="BC182" s="229">
        <v>21.11</v>
      </c>
      <c r="BD182" s="229">
        <v>8.7799999999999994</v>
      </c>
      <c r="BE182" s="229">
        <v>9.9600000000000009</v>
      </c>
      <c r="BF182" s="224">
        <v>8.02</v>
      </c>
    </row>
    <row r="183" spans="1:58" ht="12.75" customHeight="1" x14ac:dyDescent="0.25">
      <c r="A183" s="532"/>
      <c r="B183" s="53" t="s">
        <v>56</v>
      </c>
      <c r="C183" s="84">
        <f t="shared" si="34"/>
        <v>119.86538680715802</v>
      </c>
      <c r="D183" s="165">
        <f>+'Cuadro 3'!G183</f>
        <v>118.47</v>
      </c>
      <c r="E183" s="84">
        <v>111.06</v>
      </c>
      <c r="F183" s="84">
        <v>111.29</v>
      </c>
      <c r="G183" s="84">
        <v>147.79</v>
      </c>
      <c r="H183" s="84">
        <v>149.63</v>
      </c>
      <c r="I183" s="84">
        <v>132.91</v>
      </c>
      <c r="J183" s="105">
        <f>+'Cuadro 3'!H183</f>
        <v>130.80000000000001</v>
      </c>
      <c r="K183" s="84">
        <v>129.04</v>
      </c>
      <c r="L183" s="84">
        <v>122.41</v>
      </c>
      <c r="M183" s="84">
        <v>133.82</v>
      </c>
      <c r="N183" s="84">
        <v>116.3</v>
      </c>
      <c r="O183" s="84">
        <v>125.57</v>
      </c>
      <c r="P183" s="117">
        <v>120.4</v>
      </c>
      <c r="Q183" s="116">
        <f t="shared" si="35"/>
        <v>1.0724095416778343</v>
      </c>
      <c r="R183" s="105">
        <f>+'Cuadro 3'!T183</f>
        <v>0.95</v>
      </c>
      <c r="S183" s="84">
        <v>0.62</v>
      </c>
      <c r="T183" s="84">
        <v>0.65</v>
      </c>
      <c r="U183" s="84">
        <v>1.64</v>
      </c>
      <c r="V183" s="84">
        <v>1.92</v>
      </c>
      <c r="W183" s="84">
        <v>1.5</v>
      </c>
      <c r="X183" s="105">
        <f>+'Cuadro 3'!U183</f>
        <v>2.04</v>
      </c>
      <c r="Y183" s="84">
        <v>0.98</v>
      </c>
      <c r="Z183" s="84">
        <v>0.95</v>
      </c>
      <c r="AA183" s="84">
        <v>2.62</v>
      </c>
      <c r="AB183" s="84">
        <v>0.25</v>
      </c>
      <c r="AC183" s="84">
        <v>0.81</v>
      </c>
      <c r="AD183" s="117">
        <v>0.87</v>
      </c>
      <c r="AE183" s="84">
        <f t="shared" si="32"/>
        <v>1.7701688555347093</v>
      </c>
      <c r="AF183" s="105">
        <f>+'Cuadro 3'!AG183</f>
        <v>1.44</v>
      </c>
      <c r="AG183" s="84">
        <v>1.07</v>
      </c>
      <c r="AH183" s="84">
        <v>1.1100000000000001</v>
      </c>
      <c r="AI183" s="84">
        <v>2.21</v>
      </c>
      <c r="AJ183" s="84">
        <v>2.4300000000000002</v>
      </c>
      <c r="AK183" s="84">
        <v>2.2000000000000002</v>
      </c>
      <c r="AL183" s="105">
        <f>+'Cuadro 3'!AH183</f>
        <v>4.38</v>
      </c>
      <c r="AM183" s="84">
        <v>2.23</v>
      </c>
      <c r="AN183" s="84">
        <v>1.37</v>
      </c>
      <c r="AO183" s="84">
        <v>5.62</v>
      </c>
      <c r="AP183" s="84">
        <v>0.63</v>
      </c>
      <c r="AQ183" s="84">
        <v>1.89</v>
      </c>
      <c r="AR183" s="84">
        <v>1.78</v>
      </c>
      <c r="AS183" s="116">
        <f t="shared" si="33"/>
        <v>8.3048405253283306</v>
      </c>
      <c r="AT183" s="105">
        <f>'Cuadro 3'!AT183</f>
        <v>7.22</v>
      </c>
      <c r="AU183" s="84">
        <v>4.12</v>
      </c>
      <c r="AV183" s="84">
        <v>4.05</v>
      </c>
      <c r="AW183" s="84">
        <v>19.07</v>
      </c>
      <c r="AX183" s="84">
        <v>20.170000000000002</v>
      </c>
      <c r="AY183" s="84">
        <v>11.29</v>
      </c>
      <c r="AZ183" s="105">
        <f>'Cuadro 3'!AU183</f>
        <v>16.88</v>
      </c>
      <c r="BA183" s="84">
        <v>12.46</v>
      </c>
      <c r="BB183" s="84">
        <v>7.73</v>
      </c>
      <c r="BC183" s="84">
        <v>20.55</v>
      </c>
      <c r="BD183" s="84">
        <v>8.01</v>
      </c>
      <c r="BE183" s="84">
        <v>9.39</v>
      </c>
      <c r="BF183" s="117">
        <v>8.3699999999999992</v>
      </c>
    </row>
    <row r="184" spans="1:58" ht="12.75" customHeight="1" x14ac:dyDescent="0.25">
      <c r="A184" s="532"/>
      <c r="B184" s="53" t="s">
        <v>57</v>
      </c>
      <c r="C184" s="84">
        <f t="shared" si="34"/>
        <v>121.14598349597695</v>
      </c>
      <c r="D184" s="165">
        <f>+'Cuadro 3'!G184</f>
        <v>119.67</v>
      </c>
      <c r="E184" s="84">
        <v>111.93</v>
      </c>
      <c r="F184" s="84">
        <v>112.16</v>
      </c>
      <c r="G184" s="84">
        <v>151.49</v>
      </c>
      <c r="H184" s="84">
        <v>152.47999999999999</v>
      </c>
      <c r="I184" s="84">
        <v>134.49</v>
      </c>
      <c r="J184" s="105">
        <f>+'Cuadro 3'!H184</f>
        <v>132.72</v>
      </c>
      <c r="K184" s="84">
        <v>130.41999999999999</v>
      </c>
      <c r="L184" s="84">
        <v>123.74</v>
      </c>
      <c r="M184" s="84">
        <v>136.1</v>
      </c>
      <c r="N184" s="84">
        <v>116.74</v>
      </c>
      <c r="O184" s="84">
        <v>126.88</v>
      </c>
      <c r="P184" s="117">
        <v>121.34</v>
      </c>
      <c r="Q184" s="116">
        <f t="shared" si="35"/>
        <v>1.0616590726346824</v>
      </c>
      <c r="R184" s="105">
        <f>+'Cuadro 3'!T184</f>
        <v>1.01</v>
      </c>
      <c r="S184" s="84">
        <v>0.78</v>
      </c>
      <c r="T184" s="84">
        <v>0.78</v>
      </c>
      <c r="U184" s="84">
        <v>2.5</v>
      </c>
      <c r="V184" s="84">
        <v>1.91</v>
      </c>
      <c r="W184" s="84">
        <v>1.2</v>
      </c>
      <c r="X184" s="105">
        <f>+'Cuadro 3'!U184</f>
        <v>1.47</v>
      </c>
      <c r="Y184" s="84">
        <v>1.07</v>
      </c>
      <c r="Z184" s="84">
        <v>1.08</v>
      </c>
      <c r="AA184" s="84">
        <v>1.71</v>
      </c>
      <c r="AB184" s="84">
        <v>0.38</v>
      </c>
      <c r="AC184" s="84">
        <v>1.04</v>
      </c>
      <c r="AD184" s="117">
        <v>0.78</v>
      </c>
      <c r="AE184" s="84">
        <f t="shared" ref="AE184:AE189" si="36">+AF184*0.887697668185473+AL184*0.112302331814527</f>
        <v>2.8574430447601182</v>
      </c>
      <c r="AF184" s="105">
        <f>+'Cuadro 3'!AG184</f>
        <v>2.4700000000000002</v>
      </c>
      <c r="AG184" s="84">
        <v>1.86</v>
      </c>
      <c r="AH184" s="84">
        <v>1.89</v>
      </c>
      <c r="AI184" s="84">
        <v>4.76</v>
      </c>
      <c r="AJ184" s="84">
        <v>4.38</v>
      </c>
      <c r="AK184" s="84">
        <v>3.42</v>
      </c>
      <c r="AL184" s="105">
        <f>+'Cuadro 3'!AH184</f>
        <v>5.92</v>
      </c>
      <c r="AM184" s="84">
        <v>3.32</v>
      </c>
      <c r="AN184" s="84">
        <v>2.4700000000000002</v>
      </c>
      <c r="AO184" s="84">
        <v>7.42</v>
      </c>
      <c r="AP184" s="84">
        <v>1.01</v>
      </c>
      <c r="AQ184" s="84">
        <v>2.95</v>
      </c>
      <c r="AR184" s="84">
        <v>2.57</v>
      </c>
      <c r="AS184" s="116">
        <f t="shared" si="33"/>
        <v>8.6671374966496924</v>
      </c>
      <c r="AT184" s="105">
        <f>'Cuadro 3'!AT184</f>
        <v>7.68</v>
      </c>
      <c r="AU184" s="84">
        <v>4.5599999999999996</v>
      </c>
      <c r="AV184" s="84">
        <v>4.53</v>
      </c>
      <c r="AW184" s="84">
        <v>20.18</v>
      </c>
      <c r="AX184" s="84">
        <v>21.67</v>
      </c>
      <c r="AY184" s="84">
        <v>10.48</v>
      </c>
      <c r="AZ184" s="105">
        <f>'Cuadro 3'!AU184</f>
        <v>16.47</v>
      </c>
      <c r="BA184" s="84">
        <v>12.99</v>
      </c>
      <c r="BB184" s="84">
        <v>7.33</v>
      </c>
      <c r="BC184" s="84">
        <v>20.02</v>
      </c>
      <c r="BD184" s="84">
        <v>6.39</v>
      </c>
      <c r="BE184" s="84">
        <v>8.9700000000000006</v>
      </c>
      <c r="BF184" s="117">
        <v>8.09</v>
      </c>
    </row>
    <row r="185" spans="1:58" ht="12.75" customHeight="1" x14ac:dyDescent="0.25">
      <c r="A185" s="532"/>
      <c r="B185" s="53" t="s">
        <v>58</v>
      </c>
      <c r="C185" s="84">
        <f t="shared" si="34"/>
        <v>122.52653416855104</v>
      </c>
      <c r="D185" s="165">
        <f>+'Cuadro 3'!G185</f>
        <v>483.68000000000006</v>
      </c>
      <c r="E185" s="84">
        <v>112.98</v>
      </c>
      <c r="F185" s="84">
        <v>113.13</v>
      </c>
      <c r="G185" s="84">
        <v>154.01</v>
      </c>
      <c r="H185" s="84">
        <v>153.76</v>
      </c>
      <c r="I185" s="84">
        <v>138.38999999999999</v>
      </c>
      <c r="J185" s="105">
        <f>+'Cuadro 3'!H185</f>
        <v>544.95000000000005</v>
      </c>
      <c r="K185" s="84">
        <v>131.37</v>
      </c>
      <c r="L185" s="84">
        <v>124.69</v>
      </c>
      <c r="M185" s="84">
        <v>137.74</v>
      </c>
      <c r="N185" s="84">
        <v>117.15</v>
      </c>
      <c r="O185" s="84">
        <v>127.85</v>
      </c>
      <c r="P185" s="117">
        <v>122.29</v>
      </c>
      <c r="Q185" s="116">
        <f t="shared" si="35"/>
        <v>1.1387697668185472</v>
      </c>
      <c r="R185" s="105">
        <f>+'Cuadro 3'!T185</f>
        <v>1.1499999999999999</v>
      </c>
      <c r="S185" s="84">
        <v>0.93</v>
      </c>
      <c r="T185" s="84">
        <v>0.86</v>
      </c>
      <c r="U185" s="84">
        <v>1.66</v>
      </c>
      <c r="V185" s="84">
        <v>0.84</v>
      </c>
      <c r="W185" s="84">
        <v>2.9</v>
      </c>
      <c r="X185" s="105">
        <f>+'Cuadro 3'!U185</f>
        <v>1.05</v>
      </c>
      <c r="Y185" s="84">
        <v>0.73</v>
      </c>
      <c r="Z185" s="84">
        <v>0.77</v>
      </c>
      <c r="AA185" s="84">
        <v>1.2</v>
      </c>
      <c r="AB185" s="84">
        <v>0.34</v>
      </c>
      <c r="AC185" s="84">
        <v>0.76</v>
      </c>
      <c r="AD185" s="117">
        <v>0.78</v>
      </c>
      <c r="AE185" s="84">
        <f t="shared" si="36"/>
        <v>4.029581881533101</v>
      </c>
      <c r="AF185" s="105">
        <f>+'Cuadro 3'!AG185</f>
        <v>3.65</v>
      </c>
      <c r="AG185" s="84">
        <v>2.81</v>
      </c>
      <c r="AH185" s="84">
        <v>2.77</v>
      </c>
      <c r="AI185" s="84">
        <v>6.5</v>
      </c>
      <c r="AJ185" s="84">
        <v>5.25</v>
      </c>
      <c r="AK185" s="84">
        <v>6.41</v>
      </c>
      <c r="AL185" s="105">
        <f>+'Cuadro 3'!AH185</f>
        <v>7.03</v>
      </c>
      <c r="AM185" s="84">
        <v>4.07</v>
      </c>
      <c r="AN185" s="84">
        <v>3.26</v>
      </c>
      <c r="AO185" s="84">
        <v>8.7200000000000006</v>
      </c>
      <c r="AP185" s="84">
        <v>1.36</v>
      </c>
      <c r="AQ185" s="84">
        <v>3.74</v>
      </c>
      <c r="AR185" s="84">
        <v>3.38</v>
      </c>
      <c r="AS185" s="116">
        <f t="shared" si="33"/>
        <v>8.9610372554275006</v>
      </c>
      <c r="AT185" s="105">
        <f>'Cuadro 3'!AT185</f>
        <v>8.1300000000000008</v>
      </c>
      <c r="AU185" s="84">
        <v>5.04</v>
      </c>
      <c r="AV185" s="84">
        <v>5.03</v>
      </c>
      <c r="AW185" s="84">
        <v>20.329999999999998</v>
      </c>
      <c r="AX185" s="84">
        <v>19.809999999999999</v>
      </c>
      <c r="AY185" s="84">
        <v>12.11</v>
      </c>
      <c r="AZ185" s="105">
        <f>'Cuadro 3'!AU185</f>
        <v>15.53</v>
      </c>
      <c r="BA185" s="84">
        <v>12.53</v>
      </c>
      <c r="BB185" s="84">
        <v>7.2</v>
      </c>
      <c r="BC185" s="84">
        <v>19.45</v>
      </c>
      <c r="BD185" s="84">
        <v>5.58</v>
      </c>
      <c r="BE185" s="84">
        <v>8.6</v>
      </c>
      <c r="BF185" s="117">
        <v>7.75</v>
      </c>
    </row>
    <row r="186" spans="1:58" ht="12.75" customHeight="1" x14ac:dyDescent="0.25">
      <c r="A186" s="532"/>
      <c r="B186" s="53" t="s">
        <v>59</v>
      </c>
      <c r="C186" s="84">
        <f t="shared" si="34"/>
        <v>123.58195896249994</v>
      </c>
      <c r="D186" s="165">
        <f>+'Cuadro 3'!G186</f>
        <v>122.16</v>
      </c>
      <c r="E186" s="84">
        <v>114.02</v>
      </c>
      <c r="F186" s="84">
        <v>114.17</v>
      </c>
      <c r="G186" s="84">
        <v>155.87</v>
      </c>
      <c r="H186" s="84">
        <v>155.41</v>
      </c>
      <c r="I186" s="84">
        <v>139.4</v>
      </c>
      <c r="J186" s="105">
        <f>+'Cuadro 3'!H186</f>
        <v>134.71</v>
      </c>
      <c r="K186" s="84">
        <v>131.88999999999999</v>
      </c>
      <c r="L186" s="84">
        <v>125.53</v>
      </c>
      <c r="M186" s="84">
        <v>138.19</v>
      </c>
      <c r="N186" s="84">
        <v>117.82</v>
      </c>
      <c r="O186" s="84">
        <v>128.85</v>
      </c>
      <c r="P186" s="117">
        <v>123.44</v>
      </c>
      <c r="Q186" s="116">
        <f t="shared" si="35"/>
        <v>0.86609488072902718</v>
      </c>
      <c r="R186" s="105">
        <f>+'Cuadro 3'!T186</f>
        <v>0.92</v>
      </c>
      <c r="S186" s="84">
        <v>0.92</v>
      </c>
      <c r="T186" s="84">
        <v>0.92</v>
      </c>
      <c r="U186" s="84">
        <v>1.21</v>
      </c>
      <c r="V186" s="84">
        <v>1.07</v>
      </c>
      <c r="W186" s="84">
        <v>0.73</v>
      </c>
      <c r="X186" s="105">
        <f>+'Cuadro 3'!U186</f>
        <v>0.44</v>
      </c>
      <c r="Y186" s="84">
        <v>0.4</v>
      </c>
      <c r="Z186" s="84">
        <v>0.67</v>
      </c>
      <c r="AA186" s="84">
        <v>0.33</v>
      </c>
      <c r="AB186" s="84">
        <v>0.57999999999999996</v>
      </c>
      <c r="AC186" s="84">
        <v>0.79</v>
      </c>
      <c r="AD186" s="117">
        <v>0.94</v>
      </c>
      <c r="AE186" s="84">
        <f t="shared" si="36"/>
        <v>4.9256767622621282</v>
      </c>
      <c r="AF186" s="105">
        <f>+'Cuadro 3'!AG186</f>
        <v>4.5999999999999996</v>
      </c>
      <c r="AG186" s="84">
        <v>3.76</v>
      </c>
      <c r="AH186" s="84">
        <v>3.72</v>
      </c>
      <c r="AI186" s="84">
        <v>7.79</v>
      </c>
      <c r="AJ186" s="84">
        <v>6.38</v>
      </c>
      <c r="AK186" s="84">
        <v>7.19</v>
      </c>
      <c r="AL186" s="105">
        <f>+'Cuadro 3'!AH186</f>
        <v>7.5</v>
      </c>
      <c r="AM186" s="84">
        <v>4.49</v>
      </c>
      <c r="AN186" s="84">
        <v>3.95</v>
      </c>
      <c r="AO186" s="84">
        <v>9.07</v>
      </c>
      <c r="AP186" s="84">
        <v>1.95</v>
      </c>
      <c r="AQ186" s="84">
        <v>4.55</v>
      </c>
      <c r="AR186" s="84">
        <v>4.3499999999999996</v>
      </c>
      <c r="AS186" s="116">
        <f t="shared" si="33"/>
        <v>8.8044572500670064</v>
      </c>
      <c r="AT186" s="105">
        <f>'Cuadro 3'!AT186</f>
        <v>8.07</v>
      </c>
      <c r="AU186" s="84">
        <v>5.52</v>
      </c>
      <c r="AV186" s="84">
        <v>5.4</v>
      </c>
      <c r="AW186" s="84">
        <v>20.69</v>
      </c>
      <c r="AX186" s="84">
        <v>18.7</v>
      </c>
      <c r="AY186" s="84">
        <v>11.51</v>
      </c>
      <c r="AZ186" s="105">
        <f>'Cuadro 3'!AU186</f>
        <v>14.61</v>
      </c>
      <c r="BA186" s="84">
        <v>12.4</v>
      </c>
      <c r="BB186" s="84">
        <v>7.31</v>
      </c>
      <c r="BC186" s="84">
        <v>18.7</v>
      </c>
      <c r="BD186" s="84">
        <v>5.53</v>
      </c>
      <c r="BE186" s="84">
        <v>8.8699999999999992</v>
      </c>
      <c r="BF186" s="117">
        <v>8.16</v>
      </c>
    </row>
    <row r="187" spans="1:58" ht="12.75" customHeight="1" x14ac:dyDescent="0.25">
      <c r="A187" s="532"/>
      <c r="B187" s="53" t="s">
        <v>60</v>
      </c>
      <c r="C187" s="84">
        <f t="shared" si="34"/>
        <v>124.1272121582217</v>
      </c>
      <c r="D187" s="165">
        <f>+'Cuadro 3'!G187</f>
        <v>122.74</v>
      </c>
      <c r="E187" s="84">
        <v>114.74</v>
      </c>
      <c r="F187" s="84">
        <v>114.8</v>
      </c>
      <c r="G187" s="84">
        <v>156.44</v>
      </c>
      <c r="H187" s="84">
        <v>155.31</v>
      </c>
      <c r="I187" s="84">
        <v>140.15</v>
      </c>
      <c r="J187" s="105">
        <f>+'Cuadro 3'!H187</f>
        <v>134.91999999999999</v>
      </c>
      <c r="K187" s="84">
        <v>131.84</v>
      </c>
      <c r="L187" s="84">
        <v>125.76</v>
      </c>
      <c r="M187" s="84">
        <v>138.38999999999999</v>
      </c>
      <c r="N187" s="84">
        <v>117.75</v>
      </c>
      <c r="O187" s="84">
        <v>129.30000000000001</v>
      </c>
      <c r="P187" s="117">
        <v>123.86</v>
      </c>
      <c r="Q187" s="116">
        <f t="shared" si="35"/>
        <v>0.44406325381935136</v>
      </c>
      <c r="R187" s="105">
        <f>+'Cuadro 3'!T187</f>
        <v>0.48</v>
      </c>
      <c r="S187" s="84">
        <v>0.63</v>
      </c>
      <c r="T187" s="84">
        <v>0.55000000000000004</v>
      </c>
      <c r="U187" s="84">
        <v>0.36</v>
      </c>
      <c r="V187" s="84">
        <v>-7.0000000000000007E-2</v>
      </c>
      <c r="W187" s="84">
        <v>0.54</v>
      </c>
      <c r="X187" s="105">
        <f>+'Cuadro 3'!U187</f>
        <v>0.16</v>
      </c>
      <c r="Y187" s="84">
        <v>-0.04</v>
      </c>
      <c r="Z187" s="84">
        <v>0.19</v>
      </c>
      <c r="AA187" s="84">
        <v>0.14000000000000001</v>
      </c>
      <c r="AB187" s="84">
        <v>-0.06</v>
      </c>
      <c r="AC187" s="84">
        <v>0.34</v>
      </c>
      <c r="AD187" s="117">
        <v>0.34</v>
      </c>
      <c r="AE187" s="84">
        <f t="shared" si="36"/>
        <v>5.3886169927633345</v>
      </c>
      <c r="AF187" s="105">
        <f>+'Cuadro 3'!AG187</f>
        <v>5.0999999999999996</v>
      </c>
      <c r="AG187" s="84">
        <v>4.41</v>
      </c>
      <c r="AH187" s="84">
        <v>4.3</v>
      </c>
      <c r="AI187" s="84">
        <v>8.18</v>
      </c>
      <c r="AJ187" s="84">
        <v>6.31</v>
      </c>
      <c r="AK187" s="84">
        <v>7.77</v>
      </c>
      <c r="AL187" s="105">
        <f>+'Cuadro 3'!AH187</f>
        <v>7.67</v>
      </c>
      <c r="AM187" s="84">
        <v>4.4400000000000004</v>
      </c>
      <c r="AN187" s="84">
        <v>4.1500000000000004</v>
      </c>
      <c r="AO187" s="84">
        <v>9.23</v>
      </c>
      <c r="AP187" s="84">
        <v>1.88</v>
      </c>
      <c r="AQ187" s="84">
        <v>4.91</v>
      </c>
      <c r="AR187" s="84">
        <v>4.71</v>
      </c>
      <c r="AS187" s="116">
        <f t="shared" si="33"/>
        <v>8.8044572500670064</v>
      </c>
      <c r="AT187" s="105">
        <f>'Cuadro 3'!AT187</f>
        <v>8.07</v>
      </c>
      <c r="AU187" s="84">
        <v>5.96</v>
      </c>
      <c r="AV187" s="84">
        <v>5.82</v>
      </c>
      <c r="AW187" s="84">
        <v>19.260000000000002</v>
      </c>
      <c r="AX187" s="84">
        <v>16.39</v>
      </c>
      <c r="AY187" s="84">
        <v>10.93</v>
      </c>
      <c r="AZ187" s="105">
        <f>'Cuadro 3'!AU187</f>
        <v>14.61</v>
      </c>
      <c r="BA187" s="84">
        <v>12.11</v>
      </c>
      <c r="BB187" s="84">
        <v>6.8</v>
      </c>
      <c r="BC187" s="84">
        <v>17.47</v>
      </c>
      <c r="BD187" s="84">
        <v>4.54</v>
      </c>
      <c r="BE187" s="84">
        <v>8.6300000000000008</v>
      </c>
      <c r="BF187" s="117">
        <v>7.89</v>
      </c>
    </row>
    <row r="188" spans="1:58" ht="15" customHeight="1" x14ac:dyDescent="0.25">
      <c r="A188" s="532"/>
      <c r="B188" s="53" t="s">
        <v>61</v>
      </c>
      <c r="C188" s="84">
        <f t="shared" si="34"/>
        <v>124.83855444680604</v>
      </c>
      <c r="D188" s="165">
        <f>+'Cuadro 3'!G188</f>
        <v>123.51</v>
      </c>
      <c r="E188" s="84">
        <v>115.26</v>
      </c>
      <c r="F188" s="84">
        <v>115.32</v>
      </c>
      <c r="G188" s="84">
        <v>156.26</v>
      </c>
      <c r="H188" s="84">
        <v>155.54</v>
      </c>
      <c r="I188" s="84">
        <v>143.08000000000001</v>
      </c>
      <c r="J188" s="105">
        <f>+'Cuadro 3'!H188</f>
        <v>135.22</v>
      </c>
      <c r="K188" s="84">
        <v>131.80000000000001</v>
      </c>
      <c r="L188" s="84">
        <v>126.13</v>
      </c>
      <c r="M188" s="84">
        <v>138.61000000000001</v>
      </c>
      <c r="N188" s="84">
        <v>117.87</v>
      </c>
      <c r="O188" s="84">
        <v>130.11000000000001</v>
      </c>
      <c r="P188" s="117">
        <v>124.16</v>
      </c>
      <c r="Q188" s="116">
        <f t="shared" si="35"/>
        <v>0.57507906727418923</v>
      </c>
      <c r="R188" s="105">
        <f>+'Cuadro 3'!T188</f>
        <v>0.62</v>
      </c>
      <c r="S188" s="84">
        <v>0.45</v>
      </c>
      <c r="T188" s="84">
        <v>0.45</v>
      </c>
      <c r="U188" s="84">
        <v>-0.11</v>
      </c>
      <c r="V188" s="84">
        <v>0.15</v>
      </c>
      <c r="W188" s="84">
        <v>2.09</v>
      </c>
      <c r="X188" s="105">
        <f>+'Cuadro 3'!U188</f>
        <v>0.22</v>
      </c>
      <c r="Y188" s="84">
        <v>-0.02</v>
      </c>
      <c r="Z188" s="84">
        <v>0.28999999999999998</v>
      </c>
      <c r="AA188" s="84">
        <v>0.16</v>
      </c>
      <c r="AB188" s="84">
        <v>0.1</v>
      </c>
      <c r="AC188" s="84">
        <v>0.63</v>
      </c>
      <c r="AD188" s="117">
        <v>0.24</v>
      </c>
      <c r="AE188" s="84">
        <f t="shared" si="36"/>
        <v>5.9925730367193788</v>
      </c>
      <c r="AF188" s="105">
        <f>+'Cuadro 3'!AG188</f>
        <v>5.75</v>
      </c>
      <c r="AG188" s="84">
        <v>4.88</v>
      </c>
      <c r="AH188" s="84">
        <v>4.76</v>
      </c>
      <c r="AI188" s="84">
        <v>8.06</v>
      </c>
      <c r="AJ188" s="84">
        <v>6.47</v>
      </c>
      <c r="AK188" s="84">
        <v>10.02</v>
      </c>
      <c r="AL188" s="105">
        <f>+'Cuadro 3'!AH188</f>
        <v>7.91</v>
      </c>
      <c r="AM188" s="84">
        <v>4.42</v>
      </c>
      <c r="AN188" s="84">
        <v>4.45</v>
      </c>
      <c r="AO188" s="84">
        <v>9.4</v>
      </c>
      <c r="AP188" s="84">
        <v>1.99</v>
      </c>
      <c r="AQ188" s="84">
        <v>5.57</v>
      </c>
      <c r="AR188" s="84">
        <v>4.96</v>
      </c>
      <c r="AS188" s="116">
        <f t="shared" si="33"/>
        <v>8.7992146877512738</v>
      </c>
      <c r="AT188" s="105">
        <f>'Cuadro 3'!AT188</f>
        <v>8.14</v>
      </c>
      <c r="AU188" s="84">
        <v>6.24</v>
      </c>
      <c r="AV188" s="84">
        <v>6.11</v>
      </c>
      <c r="AW188" s="84">
        <v>17.57</v>
      </c>
      <c r="AX188" s="84">
        <v>13.75</v>
      </c>
      <c r="AY188" s="84">
        <v>12.58</v>
      </c>
      <c r="AZ188" s="105">
        <f>'Cuadro 3'!AU188</f>
        <v>14.01</v>
      </c>
      <c r="BA188" s="84">
        <v>11.59</v>
      </c>
      <c r="BB188" s="84">
        <v>6.9</v>
      </c>
      <c r="BC188" s="84">
        <v>16.71</v>
      </c>
      <c r="BD188" s="84">
        <v>3.85</v>
      </c>
      <c r="BE188" s="84">
        <v>8.4600000000000009</v>
      </c>
      <c r="BF188" s="117">
        <v>7.48</v>
      </c>
    </row>
    <row r="189" spans="1:58" x14ac:dyDescent="0.25">
      <c r="A189" s="532"/>
      <c r="B189" s="53" t="s">
        <v>62</v>
      </c>
      <c r="C189" s="84">
        <f t="shared" si="34"/>
        <v>125.55651024630114</v>
      </c>
      <c r="D189" s="165">
        <f>+'Cuadro 3'!G189</f>
        <v>124.26</v>
      </c>
      <c r="E189" s="84">
        <v>115.94</v>
      </c>
      <c r="F189" s="84">
        <v>115.95</v>
      </c>
      <c r="G189" s="84">
        <v>157.1</v>
      </c>
      <c r="H189" s="84">
        <v>156.91999999999999</v>
      </c>
      <c r="I189" s="84">
        <v>143.83000000000001</v>
      </c>
      <c r="J189" s="105">
        <f>+'Cuadro 3'!H189</f>
        <v>135.59</v>
      </c>
      <c r="K189" s="84">
        <v>131.47</v>
      </c>
      <c r="L189" s="84">
        <v>126.49</v>
      </c>
      <c r="M189" s="84">
        <v>139.11000000000001</v>
      </c>
      <c r="N189" s="84">
        <v>117.81</v>
      </c>
      <c r="O189" s="84">
        <v>130.38999999999999</v>
      </c>
      <c r="P189" s="117">
        <v>124.52</v>
      </c>
      <c r="Q189" s="116">
        <f t="shared" si="35"/>
        <v>0.57181720718306073</v>
      </c>
      <c r="R189" s="105">
        <f>+'Cuadro 3'!T189</f>
        <v>0.61</v>
      </c>
      <c r="S189" s="84">
        <v>0.6</v>
      </c>
      <c r="T189" s="84">
        <v>0.55000000000000004</v>
      </c>
      <c r="U189" s="84">
        <v>0.54</v>
      </c>
      <c r="V189" s="84">
        <v>0.89</v>
      </c>
      <c r="W189" s="84">
        <v>0.53</v>
      </c>
      <c r="X189" s="105">
        <f>+'Cuadro 3'!U189</f>
        <v>0.27</v>
      </c>
      <c r="Y189" s="84">
        <v>-0.25</v>
      </c>
      <c r="Z189" s="84">
        <v>0.28999999999999998</v>
      </c>
      <c r="AA189" s="84">
        <v>0.36</v>
      </c>
      <c r="AB189" s="84">
        <v>-0.05</v>
      </c>
      <c r="AC189" s="84">
        <v>0.21</v>
      </c>
      <c r="AD189" s="117">
        <v>0.28000000000000003</v>
      </c>
      <c r="AE189" s="84">
        <f t="shared" si="36"/>
        <v>6.6021441972661492</v>
      </c>
      <c r="AF189" s="105">
        <f>+'Cuadro 3'!AG189</f>
        <v>6.4</v>
      </c>
      <c r="AG189" s="84">
        <v>5.51</v>
      </c>
      <c r="AH189" s="84">
        <v>5.34</v>
      </c>
      <c r="AI189" s="84">
        <v>8.64</v>
      </c>
      <c r="AJ189" s="84">
        <v>7.42</v>
      </c>
      <c r="AK189" s="84">
        <v>10.6</v>
      </c>
      <c r="AL189" s="105">
        <f>+'Cuadro 3'!AH189</f>
        <v>8.1999999999999993</v>
      </c>
      <c r="AM189" s="84">
        <v>4.1500000000000004</v>
      </c>
      <c r="AN189" s="84">
        <v>4.75</v>
      </c>
      <c r="AO189" s="84">
        <v>9.7899999999999991</v>
      </c>
      <c r="AP189" s="84">
        <v>1.93</v>
      </c>
      <c r="AQ189" s="84">
        <v>5.8</v>
      </c>
      <c r="AR189" s="84">
        <v>5.26</v>
      </c>
      <c r="AS189" s="116">
        <f t="shared" si="33"/>
        <v>8.5146663093004555</v>
      </c>
      <c r="AT189" s="105">
        <f>'Cuadro 3'!AT189</f>
        <v>7.97</v>
      </c>
      <c r="AU189" s="84">
        <v>6.57</v>
      </c>
      <c r="AV189" s="84">
        <v>6.37</v>
      </c>
      <c r="AW189" s="84">
        <v>15.14</v>
      </c>
      <c r="AX189" s="84">
        <v>11.1</v>
      </c>
      <c r="AY189" s="84">
        <v>12.62</v>
      </c>
      <c r="AZ189" s="105">
        <f>'Cuadro 3'!AU189</f>
        <v>12.82</v>
      </c>
      <c r="BA189" s="84">
        <v>10.220000000000001</v>
      </c>
      <c r="BB189" s="84">
        <v>6.85</v>
      </c>
      <c r="BC189" s="84">
        <v>15.22</v>
      </c>
      <c r="BD189" s="84">
        <v>3.57</v>
      </c>
      <c r="BE189" s="84">
        <v>7.96</v>
      </c>
      <c r="BF189" s="117">
        <v>7.21</v>
      </c>
    </row>
    <row r="190" spans="1:58" x14ac:dyDescent="0.25">
      <c r="A190" s="532"/>
      <c r="B190" s="53" t="s">
        <v>63</v>
      </c>
      <c r="C190" s="84">
        <f t="shared" si="34"/>
        <v>126.04192931992154</v>
      </c>
      <c r="D190" s="165">
        <f>+'Cuadro 3'!G190</f>
        <v>124.75</v>
      </c>
      <c r="E190" s="84">
        <v>116.63</v>
      </c>
      <c r="F190" s="84">
        <v>116.66</v>
      </c>
      <c r="G190" s="84">
        <v>158.26</v>
      </c>
      <c r="H190" s="84">
        <v>156.43</v>
      </c>
      <c r="I190" s="84">
        <v>143.96</v>
      </c>
      <c r="J190" s="105">
        <f>+'Cuadro 3'!H190</f>
        <v>136.03</v>
      </c>
      <c r="K190" s="84">
        <v>130.83000000000001</v>
      </c>
      <c r="L190" s="84">
        <v>126.87</v>
      </c>
      <c r="M190" s="84">
        <v>139.69999999999999</v>
      </c>
      <c r="N190" s="84">
        <v>117.97</v>
      </c>
      <c r="O190" s="84">
        <v>130.86000000000001</v>
      </c>
      <c r="P190" s="117">
        <v>124.68</v>
      </c>
      <c r="Q190" s="116">
        <f t="shared" si="35"/>
        <v>0.39101581345483788</v>
      </c>
      <c r="R190" s="105">
        <f>+'Cuadro 3'!T190</f>
        <v>0.4</v>
      </c>
      <c r="S190" s="84">
        <v>0.59</v>
      </c>
      <c r="T190" s="84">
        <v>0.62</v>
      </c>
      <c r="U190" s="84">
        <v>0.74</v>
      </c>
      <c r="V190" s="84">
        <v>-0.32</v>
      </c>
      <c r="W190" s="84">
        <v>0.09</v>
      </c>
      <c r="X190" s="105">
        <f>+'Cuadro 3'!U190</f>
        <v>0.32</v>
      </c>
      <c r="Y190" s="84">
        <v>-0.49</v>
      </c>
      <c r="Z190" s="84">
        <v>0.3</v>
      </c>
      <c r="AA190" s="84">
        <v>0.43</v>
      </c>
      <c r="AB190" s="84">
        <v>0.14000000000000001</v>
      </c>
      <c r="AC190" s="84">
        <v>0.37</v>
      </c>
      <c r="AD190" s="117">
        <v>0.13</v>
      </c>
      <c r="AE190" s="84">
        <f t="shared" ref="AE190:AE198" si="37">+AF190*0.887697668185473+AL190*0.112302331814527</f>
        <v>7.0142830340391322</v>
      </c>
      <c r="AF190" s="105">
        <f>+'Cuadro 3'!AG190</f>
        <v>6.82</v>
      </c>
      <c r="AG190" s="84">
        <v>6.13</v>
      </c>
      <c r="AH190" s="84">
        <v>5.99</v>
      </c>
      <c r="AI190" s="84">
        <v>9.4499999999999993</v>
      </c>
      <c r="AJ190" s="84">
        <v>7.08</v>
      </c>
      <c r="AK190" s="84">
        <v>10.69</v>
      </c>
      <c r="AL190" s="105">
        <f>+'Cuadro 3'!AH190</f>
        <v>8.5500000000000007</v>
      </c>
      <c r="AM190" s="84">
        <v>3.65</v>
      </c>
      <c r="AN190" s="84">
        <v>5.07</v>
      </c>
      <c r="AO190" s="84">
        <v>10.26</v>
      </c>
      <c r="AP190" s="84">
        <v>2.08</v>
      </c>
      <c r="AQ190" s="84">
        <v>6.19</v>
      </c>
      <c r="AR190" s="84">
        <v>5.4</v>
      </c>
      <c r="AS190" s="116">
        <f t="shared" ref="AS190:AS198" si="38">+AT190*0.887697668185473+AZ190*0.112302331814527</f>
        <v>8.1909193245778624</v>
      </c>
      <c r="AT190" s="105">
        <f>'Cuadro 3'!AT190</f>
        <v>7.79</v>
      </c>
      <c r="AU190" s="84">
        <v>6.94</v>
      </c>
      <c r="AV190" s="84">
        <v>6.76</v>
      </c>
      <c r="AW190" s="84">
        <v>13.56</v>
      </c>
      <c r="AX190" s="84">
        <v>8.16</v>
      </c>
      <c r="AY190" s="84">
        <v>12.49</v>
      </c>
      <c r="AZ190" s="105">
        <f>'Cuadro 3'!AU190</f>
        <v>11.36</v>
      </c>
      <c r="BA190" s="84">
        <v>6.09</v>
      </c>
      <c r="BB190" s="84">
        <v>6.51</v>
      </c>
      <c r="BC190" s="84">
        <v>13.63</v>
      </c>
      <c r="BD190" s="84">
        <v>3.24</v>
      </c>
      <c r="BE190" s="84">
        <v>7.71</v>
      </c>
      <c r="BF190" s="117">
        <v>6.81</v>
      </c>
    </row>
    <row r="191" spans="1:58" x14ac:dyDescent="0.25">
      <c r="A191" s="532"/>
      <c r="B191" s="53" t="s">
        <v>64</v>
      </c>
      <c r="C191" s="84">
        <f t="shared" si="34"/>
        <v>126.44584594738745</v>
      </c>
      <c r="D191" s="165">
        <f>+'Cuadro 3'!G191</f>
        <v>125.19</v>
      </c>
      <c r="E191" s="84">
        <v>117.09</v>
      </c>
      <c r="F191" s="84">
        <v>117.14</v>
      </c>
      <c r="G191" s="84">
        <v>159.72</v>
      </c>
      <c r="H191" s="84">
        <v>157.54</v>
      </c>
      <c r="I191" s="84">
        <v>143.47999999999999</v>
      </c>
      <c r="J191" s="105">
        <f>+'Cuadro 3'!H191</f>
        <v>136.09</v>
      </c>
      <c r="K191" s="84">
        <v>130.54</v>
      </c>
      <c r="L191" s="84">
        <v>127.23</v>
      </c>
      <c r="M191" s="84">
        <v>139.78</v>
      </c>
      <c r="N191" s="84">
        <v>117.45</v>
      </c>
      <c r="O191" s="84">
        <v>131.04</v>
      </c>
      <c r="P191" s="117">
        <v>124.69</v>
      </c>
      <c r="Q191" s="116">
        <f t="shared" ref="Q191:Q201" si="39">+R191*0.887697668185473+Y191*0.112302331814527</f>
        <v>0.28598767086571958</v>
      </c>
      <c r="R191" s="105">
        <f>+'Cuadro 3'!T191</f>
        <v>0.35</v>
      </c>
      <c r="S191" s="84">
        <v>0.39</v>
      </c>
      <c r="T191" s="84">
        <v>0.4</v>
      </c>
      <c r="U191" s="84">
        <v>0.92</v>
      </c>
      <c r="V191" s="84">
        <v>0.71</v>
      </c>
      <c r="W191" s="84">
        <v>-0.33</v>
      </c>
      <c r="X191" s="105">
        <f>+'Cuadro 3'!U191</f>
        <v>0.04</v>
      </c>
      <c r="Y191" s="84">
        <v>-0.22</v>
      </c>
      <c r="Z191" s="84">
        <v>0.28000000000000003</v>
      </c>
      <c r="AA191" s="84">
        <v>0.06</v>
      </c>
      <c r="AB191" s="84">
        <v>-0.44</v>
      </c>
      <c r="AC191" s="84">
        <v>0.13</v>
      </c>
      <c r="AD191" s="117">
        <v>0.01</v>
      </c>
      <c r="AE191" s="84">
        <f t="shared" si="37"/>
        <v>7.3572232645403375</v>
      </c>
      <c r="AF191" s="105">
        <f>+'Cuadro 3'!AG191</f>
        <v>7.2</v>
      </c>
      <c r="AG191" s="84">
        <v>6.55</v>
      </c>
      <c r="AH191" s="84">
        <v>6.42</v>
      </c>
      <c r="AI191" s="84">
        <v>10.45</v>
      </c>
      <c r="AJ191" s="84">
        <v>7.84</v>
      </c>
      <c r="AK191" s="84">
        <v>10.33</v>
      </c>
      <c r="AL191" s="105">
        <f>+'Cuadro 3'!AH191</f>
        <v>8.6</v>
      </c>
      <c r="AM191" s="84">
        <v>3.42</v>
      </c>
      <c r="AN191" s="84">
        <v>5.36</v>
      </c>
      <c r="AO191" s="84">
        <v>10.33</v>
      </c>
      <c r="AP191" s="84">
        <v>1.62</v>
      </c>
      <c r="AQ191" s="84">
        <v>6.33</v>
      </c>
      <c r="AR191" s="84">
        <v>5.41</v>
      </c>
      <c r="AS191" s="116">
        <f t="shared" si="38"/>
        <v>8.0566925757169656</v>
      </c>
      <c r="AT191" s="105">
        <f>'Cuadro 3'!AT191</f>
        <v>7.74</v>
      </c>
      <c r="AU191" s="84">
        <v>7.11</v>
      </c>
      <c r="AV191" s="84">
        <v>6.95</v>
      </c>
      <c r="AW191" s="84">
        <v>12.67</v>
      </c>
      <c r="AX191" s="84">
        <v>7.72</v>
      </c>
      <c r="AY191" s="84">
        <v>11.55</v>
      </c>
      <c r="AZ191" s="105">
        <f>'Cuadro 3'!AU191</f>
        <v>10.56</v>
      </c>
      <c r="BA191" s="84">
        <v>5.41</v>
      </c>
      <c r="BB191" s="84">
        <v>6.24</v>
      </c>
      <c r="BC191" s="84">
        <v>12.61</v>
      </c>
      <c r="BD191" s="84">
        <v>2.09</v>
      </c>
      <c r="BE191" s="84">
        <v>7.62</v>
      </c>
      <c r="BF191" s="117">
        <v>6.4</v>
      </c>
    </row>
    <row r="192" spans="1:58" x14ac:dyDescent="0.25">
      <c r="A192" s="532"/>
      <c r="B192" s="53" t="s">
        <v>65</v>
      </c>
      <c r="C192" s="84">
        <f t="shared" si="34"/>
        <v>127.64714048461266</v>
      </c>
      <c r="D192" s="165">
        <f>+'Cuadro 3'!G192</f>
        <v>126.51</v>
      </c>
      <c r="E192" s="84">
        <v>117.67</v>
      </c>
      <c r="F192" s="84">
        <v>117.71</v>
      </c>
      <c r="G192" s="84">
        <v>159.71</v>
      </c>
      <c r="H192" s="84">
        <v>164.62</v>
      </c>
      <c r="I192" s="84">
        <v>143.76</v>
      </c>
      <c r="J192" s="105">
        <f>+'Cuadro 3'!H192</f>
        <v>136.27000000000001</v>
      </c>
      <c r="K192" s="84">
        <v>129.65</v>
      </c>
      <c r="L192" s="84">
        <v>127.52</v>
      </c>
      <c r="M192" s="84">
        <v>140.18</v>
      </c>
      <c r="N192" s="84">
        <v>117.14</v>
      </c>
      <c r="O192" s="84">
        <v>131.02000000000001</v>
      </c>
      <c r="P192" s="117">
        <v>124.58</v>
      </c>
      <c r="Q192" s="116">
        <f t="shared" si="39"/>
        <v>0.85571696596086833</v>
      </c>
      <c r="R192" s="105">
        <f>+'Cuadro 3'!T192</f>
        <v>1.05</v>
      </c>
      <c r="S192" s="84">
        <v>0.49</v>
      </c>
      <c r="T192" s="84">
        <v>0.49</v>
      </c>
      <c r="U192" s="84">
        <v>-0.01</v>
      </c>
      <c r="V192" s="84">
        <v>4.49</v>
      </c>
      <c r="W192" s="84">
        <v>0.19</v>
      </c>
      <c r="X192" s="105">
        <f>+'Cuadro 3'!U192</f>
        <v>0.14000000000000001</v>
      </c>
      <c r="Y192" s="84">
        <v>-0.68</v>
      </c>
      <c r="Z192" s="84">
        <v>0.23</v>
      </c>
      <c r="AA192" s="84">
        <v>0.28000000000000003</v>
      </c>
      <c r="AB192" s="84">
        <v>-0.26</v>
      </c>
      <c r="AC192" s="84">
        <v>-0.02</v>
      </c>
      <c r="AD192" s="117">
        <v>-0.08</v>
      </c>
      <c r="AE192" s="84">
        <f t="shared" si="37"/>
        <v>8.3771669793621015</v>
      </c>
      <c r="AF192" s="105">
        <f>+'Cuadro 3'!AG192</f>
        <v>8.33</v>
      </c>
      <c r="AG192" s="84">
        <v>7.08</v>
      </c>
      <c r="AH192" s="84">
        <v>6.94</v>
      </c>
      <c r="AI192" s="84">
        <v>10.44</v>
      </c>
      <c r="AJ192" s="84">
        <v>12.68</v>
      </c>
      <c r="AK192" s="84">
        <v>10.54</v>
      </c>
      <c r="AL192" s="105">
        <f>+'Cuadro 3'!AH192</f>
        <v>8.75</v>
      </c>
      <c r="AM192" s="84">
        <v>2.72</v>
      </c>
      <c r="AN192" s="84">
        <v>5.6</v>
      </c>
      <c r="AO192" s="84">
        <v>10.64</v>
      </c>
      <c r="AP192" s="84">
        <v>1.36</v>
      </c>
      <c r="AQ192" s="84">
        <v>6.31</v>
      </c>
      <c r="AR192" s="84">
        <v>5.32</v>
      </c>
      <c r="AS192" s="116">
        <f t="shared" si="38"/>
        <v>8.8735325649959798</v>
      </c>
      <c r="AT192" s="105">
        <f>'Cuadro 3'!AT192</f>
        <v>8.75</v>
      </c>
      <c r="AU192" s="84">
        <v>7.42</v>
      </c>
      <c r="AV192" s="84">
        <v>7.29</v>
      </c>
      <c r="AW192" s="84">
        <v>11</v>
      </c>
      <c r="AX192" s="84">
        <v>12.99</v>
      </c>
      <c r="AY192" s="84">
        <v>11.49</v>
      </c>
      <c r="AZ192" s="105">
        <f>'Cuadro 3'!AU192</f>
        <v>9.85</v>
      </c>
      <c r="BA192" s="84">
        <v>3.79</v>
      </c>
      <c r="BB192" s="84">
        <v>5.89</v>
      </c>
      <c r="BC192" s="84">
        <v>11.94</v>
      </c>
      <c r="BD192" s="84">
        <v>1.63</v>
      </c>
      <c r="BE192" s="84">
        <v>7.05</v>
      </c>
      <c r="BF192" s="117">
        <v>5.9</v>
      </c>
    </row>
    <row r="193" spans="1:58" ht="13.5" thickBot="1" x14ac:dyDescent="0.3">
      <c r="A193" s="532"/>
      <c r="B193" s="53" t="s">
        <v>66</v>
      </c>
      <c r="C193" s="84">
        <f t="shared" ref="C193:C214" si="40">IF($B193="Enero",C192*(1+AE193/100),
IF($B193="Febrero",C191*(1+AE193/100),
IF($B193="Marzo",C190*(1+AE193/100),
IF($B193="Abril",C189*(1+AE193/100),
IF($B193="Mayo",C188*(1+AE193/100),
IF($B193="Junio",C187*(1+AE193/100),
IF($B193="Julio",C186*(1+AE193/100),
IF($B193="Agosto",C185*(1+AE193/100),
IF($B193="Septiembre",C184*(1+AE193/100),
IF($B193="Octubre",C183*(1+AE193/100),
IF($B193="Noviembre",C182*(1+AE193/100),
IF($B193="Diciembre",C181*(1+AE193/100),"Error"))))))))))))</f>
        <v>128.64461892711637</v>
      </c>
      <c r="D193" s="165">
        <f>+'Cuadro 3'!G193</f>
        <v>127.6</v>
      </c>
      <c r="E193" s="84">
        <v>118.28</v>
      </c>
      <c r="F193" s="84">
        <v>118.33</v>
      </c>
      <c r="G193" s="84">
        <v>159.49</v>
      </c>
      <c r="H193" s="84">
        <v>169.15</v>
      </c>
      <c r="I193" s="84">
        <v>144.43</v>
      </c>
      <c r="J193" s="105">
        <f>+'Cuadro 3'!H193</f>
        <v>136.51</v>
      </c>
      <c r="K193" s="84">
        <v>129.44999999999999</v>
      </c>
      <c r="L193" s="84">
        <v>127.74</v>
      </c>
      <c r="M193" s="84">
        <v>140.41999999999999</v>
      </c>
      <c r="N193" s="84">
        <v>117.17</v>
      </c>
      <c r="O193" s="84">
        <v>131.52000000000001</v>
      </c>
      <c r="P193" s="117">
        <v>124.92</v>
      </c>
      <c r="Q193" s="116">
        <f t="shared" si="39"/>
        <v>0.74545162154918254</v>
      </c>
      <c r="R193" s="105">
        <f>+'Cuadro 3'!T193</f>
        <v>0.86</v>
      </c>
      <c r="S193" s="84">
        <v>0.52</v>
      </c>
      <c r="T193" s="84">
        <v>0.53</v>
      </c>
      <c r="U193" s="84">
        <v>-0.14000000000000001</v>
      </c>
      <c r="V193" s="84">
        <v>2.75</v>
      </c>
      <c r="W193" s="84">
        <v>0.47</v>
      </c>
      <c r="X193" s="105">
        <f>+'Cuadro 3'!U193</f>
        <v>0.18</v>
      </c>
      <c r="Y193" s="84">
        <v>-0.16</v>
      </c>
      <c r="Z193" s="84">
        <v>0.17</v>
      </c>
      <c r="AA193" s="84">
        <v>0.17</v>
      </c>
      <c r="AB193" s="84">
        <v>0.03</v>
      </c>
      <c r="AC193" s="84">
        <v>0.38</v>
      </c>
      <c r="AD193" s="117">
        <v>0.27</v>
      </c>
      <c r="AE193" s="84">
        <f t="shared" si="37"/>
        <v>9.2240632538193523</v>
      </c>
      <c r="AF193" s="105">
        <f>+'Cuadro 3'!AG193</f>
        <v>9.26</v>
      </c>
      <c r="AG193" s="84">
        <v>7.64</v>
      </c>
      <c r="AH193" s="84">
        <v>7.5</v>
      </c>
      <c r="AI193" s="84">
        <v>10.29</v>
      </c>
      <c r="AJ193" s="84">
        <v>15.79</v>
      </c>
      <c r="AK193" s="84">
        <v>11.06</v>
      </c>
      <c r="AL193" s="105">
        <f>+'Cuadro 3'!AH193</f>
        <v>8.94</v>
      </c>
      <c r="AM193" s="84">
        <v>2.5499999999999998</v>
      </c>
      <c r="AN193" s="84">
        <v>5.78</v>
      </c>
      <c r="AO193" s="84">
        <v>10.83</v>
      </c>
      <c r="AP193" s="84">
        <v>1.38</v>
      </c>
      <c r="AQ193" s="84">
        <v>6.72</v>
      </c>
      <c r="AR193" s="84">
        <v>5.61</v>
      </c>
      <c r="AS193" s="116">
        <f>+AT193*0.887697668185473+AZ193*0.112302331814527</f>
        <v>9.2240632538193523</v>
      </c>
      <c r="AT193" s="105">
        <f>'Cuadro 3'!AT193</f>
        <v>9.26</v>
      </c>
      <c r="AU193" s="84">
        <v>7.64</v>
      </c>
      <c r="AV193" s="84">
        <v>7.5</v>
      </c>
      <c r="AW193" s="84">
        <v>10.29</v>
      </c>
      <c r="AX193" s="84">
        <v>15.79</v>
      </c>
      <c r="AY193" s="84">
        <v>11.06</v>
      </c>
      <c r="AZ193" s="105">
        <f>'Cuadro 3'!AU193</f>
        <v>8.94</v>
      </c>
      <c r="BA193" s="84">
        <v>2.5499999999999998</v>
      </c>
      <c r="BB193" s="84">
        <v>5.78</v>
      </c>
      <c r="BC193" s="84">
        <v>10.83</v>
      </c>
      <c r="BD193" s="84">
        <v>1.38</v>
      </c>
      <c r="BE193" s="84">
        <v>6.72</v>
      </c>
      <c r="BF193" s="117">
        <v>5.61</v>
      </c>
    </row>
    <row r="194" spans="1:58" x14ac:dyDescent="0.25">
      <c r="A194" s="513">
        <v>2024</v>
      </c>
      <c r="B194" s="311" t="s">
        <v>55</v>
      </c>
      <c r="C194" s="357">
        <f t="shared" si="40"/>
        <v>129.70356309008278</v>
      </c>
      <c r="D194" s="228">
        <f>+'Cuadro 3'!G194</f>
        <v>128.66999999999999</v>
      </c>
      <c r="E194" s="242">
        <v>119.25</v>
      </c>
      <c r="F194" s="242">
        <v>119.27</v>
      </c>
      <c r="G194" s="242">
        <v>159.63</v>
      </c>
      <c r="H194" s="242">
        <v>171.68</v>
      </c>
      <c r="I194" s="242">
        <v>144.84</v>
      </c>
      <c r="J194" s="228">
        <f>+'Cuadro 3'!H194</f>
        <v>137.44999999999999</v>
      </c>
      <c r="K194" s="242">
        <v>129.38</v>
      </c>
      <c r="L194" s="242">
        <v>128.22</v>
      </c>
      <c r="M194" s="242">
        <v>141.74</v>
      </c>
      <c r="N194" s="242">
        <v>117.12</v>
      </c>
      <c r="O194" s="242">
        <v>131.83000000000001</v>
      </c>
      <c r="P194" s="243">
        <v>124.9</v>
      </c>
      <c r="Q194" s="220">
        <f t="shared" si="39"/>
        <v>0.74005092468507094</v>
      </c>
      <c r="R194" s="228">
        <f>+'Cuadro 3'!T194</f>
        <v>0.84</v>
      </c>
      <c r="S194" s="242">
        <v>0.81</v>
      </c>
      <c r="T194" s="242">
        <v>0.79</v>
      </c>
      <c r="U194" s="242">
        <v>0.09</v>
      </c>
      <c r="V194" s="242">
        <v>1.49</v>
      </c>
      <c r="W194" s="242">
        <v>0.28000000000000003</v>
      </c>
      <c r="X194" s="228">
        <f>+'Cuadro 3'!U194</f>
        <v>0.69</v>
      </c>
      <c r="Y194" s="242">
        <v>-0.05</v>
      </c>
      <c r="Z194" s="242">
        <v>0.38</v>
      </c>
      <c r="AA194" s="242">
        <v>0.95</v>
      </c>
      <c r="AB194" s="242">
        <v>-0.04</v>
      </c>
      <c r="AC194" s="242">
        <v>0.24</v>
      </c>
      <c r="AD194" s="243">
        <v>-0.02</v>
      </c>
      <c r="AE194" s="229">
        <f t="shared" si="37"/>
        <v>0.82315465022782086</v>
      </c>
      <c r="AF194" s="228">
        <f>+'Cuadro 3'!AG194</f>
        <v>0.84</v>
      </c>
      <c r="AG194" s="229">
        <v>0.81</v>
      </c>
      <c r="AH194" s="229">
        <v>0.79</v>
      </c>
      <c r="AI194" s="229">
        <v>0.09</v>
      </c>
      <c r="AJ194" s="229">
        <v>1.49</v>
      </c>
      <c r="AK194" s="229">
        <v>0.28000000000000003</v>
      </c>
      <c r="AL194" s="228">
        <f>+'Cuadro 3'!AH194</f>
        <v>0.69</v>
      </c>
      <c r="AM194" s="229">
        <v>-0.05</v>
      </c>
      <c r="AN194" s="229">
        <v>0.38</v>
      </c>
      <c r="AO194" s="229">
        <v>0.95</v>
      </c>
      <c r="AP194" s="229">
        <v>-0.04</v>
      </c>
      <c r="AQ194" s="229">
        <v>0.24</v>
      </c>
      <c r="AR194" s="229">
        <v>-0.02</v>
      </c>
      <c r="AS194" s="220">
        <f t="shared" si="38"/>
        <v>9.3693513803269894</v>
      </c>
      <c r="AT194" s="228">
        <f>'Cuadro 3'!AT194</f>
        <v>9.64</v>
      </c>
      <c r="AU194" s="229">
        <v>8.0299999999999994</v>
      </c>
      <c r="AV194" s="229">
        <v>7.86</v>
      </c>
      <c r="AW194" s="229">
        <v>9.7799999999999994</v>
      </c>
      <c r="AX194" s="229">
        <v>16.940000000000001</v>
      </c>
      <c r="AY194" s="229">
        <v>10.61</v>
      </c>
      <c r="AZ194" s="228">
        <f>'Cuadro 3'!AU194</f>
        <v>7.23</v>
      </c>
      <c r="BA194" s="229">
        <v>1.25</v>
      </c>
      <c r="BB194" s="229">
        <v>5.74</v>
      </c>
      <c r="BC194" s="229">
        <v>8.69</v>
      </c>
      <c r="BD194" s="229">
        <v>0.95</v>
      </c>
      <c r="BE194" s="229">
        <v>5.83</v>
      </c>
      <c r="BF194" s="224">
        <v>4.6500000000000004</v>
      </c>
    </row>
    <row r="195" spans="1:58" x14ac:dyDescent="0.2">
      <c r="A195" s="514"/>
      <c r="B195" s="256" t="s">
        <v>56</v>
      </c>
      <c r="C195" s="358">
        <f t="shared" si="40"/>
        <v>130.98182029597277</v>
      </c>
      <c r="D195" s="105">
        <f>+'Cuadro 3'!G195</f>
        <v>130.04</v>
      </c>
      <c r="E195" s="59">
        <v>120.26</v>
      </c>
      <c r="F195" s="59">
        <v>120.27</v>
      </c>
      <c r="G195" s="35">
        <v>159.99</v>
      </c>
      <c r="H195" s="59">
        <v>173.33</v>
      </c>
      <c r="I195" s="59">
        <v>148.33000000000001</v>
      </c>
      <c r="J195" s="105">
        <f>+'Cuadro 3'!H195</f>
        <v>137.97999999999999</v>
      </c>
      <c r="K195" s="59">
        <v>128.74</v>
      </c>
      <c r="L195" s="59">
        <v>128.76</v>
      </c>
      <c r="M195" s="59">
        <v>142.49</v>
      </c>
      <c r="N195" s="59">
        <v>117.28</v>
      </c>
      <c r="O195" s="59">
        <v>132.12</v>
      </c>
      <c r="P195" s="150">
        <v>125.37</v>
      </c>
      <c r="Q195" s="116">
        <f t="shared" si="39"/>
        <v>0.89368533905119263</v>
      </c>
      <c r="R195" s="105">
        <f>+'Cuadro 3'!T195</f>
        <v>1.07</v>
      </c>
      <c r="S195" s="59">
        <v>0.85</v>
      </c>
      <c r="T195" s="59">
        <v>0.85</v>
      </c>
      <c r="U195" s="59">
        <v>0.23</v>
      </c>
      <c r="V195" s="59">
        <v>0.96</v>
      </c>
      <c r="W195" s="59">
        <v>2.41</v>
      </c>
      <c r="X195" s="105">
        <f>+'Cuadro 3'!U195</f>
        <v>0.38</v>
      </c>
      <c r="Y195" s="59">
        <v>-0.5</v>
      </c>
      <c r="Z195" s="59">
        <v>0.42</v>
      </c>
      <c r="AA195" s="59">
        <v>0.53</v>
      </c>
      <c r="AB195" s="59">
        <v>0.14000000000000001</v>
      </c>
      <c r="AC195" s="59">
        <v>0.22</v>
      </c>
      <c r="AD195" s="150">
        <v>0.38</v>
      </c>
      <c r="AE195" s="84">
        <f t="shared" si="37"/>
        <v>1.8167890645939426</v>
      </c>
      <c r="AF195" s="105">
        <f>+'Cuadro 3'!AG195</f>
        <v>1.91</v>
      </c>
      <c r="AG195" s="227">
        <v>1.67</v>
      </c>
      <c r="AH195" s="59">
        <v>1.64</v>
      </c>
      <c r="AI195" s="59">
        <v>0.31</v>
      </c>
      <c r="AJ195" s="59">
        <v>2.4700000000000002</v>
      </c>
      <c r="AK195" s="59">
        <v>2.7</v>
      </c>
      <c r="AL195" s="105">
        <f>+'Cuadro 3'!AH195</f>
        <v>1.08</v>
      </c>
      <c r="AM195" s="59">
        <v>-0.55000000000000004</v>
      </c>
      <c r="AN195" s="59">
        <v>0.8</v>
      </c>
      <c r="AO195" s="59">
        <v>1.48</v>
      </c>
      <c r="AP195" s="59">
        <v>0.1</v>
      </c>
      <c r="AQ195" s="59">
        <v>0.45</v>
      </c>
      <c r="AR195" s="59">
        <v>0.36</v>
      </c>
      <c r="AS195" s="116">
        <f t="shared" si="38"/>
        <v>9.2893460198338236</v>
      </c>
      <c r="AT195" s="105">
        <f>'Cuadro 3'!AT195</f>
        <v>9.77</v>
      </c>
      <c r="AU195" s="84">
        <v>8.2799999999999994</v>
      </c>
      <c r="AV195" s="84">
        <v>8.07</v>
      </c>
      <c r="AW195" s="84">
        <v>8.25</v>
      </c>
      <c r="AX195" s="84">
        <v>15.84</v>
      </c>
      <c r="AY195" s="84">
        <v>11.6</v>
      </c>
      <c r="AZ195" s="105">
        <f>'Cuadro 3'!AU195</f>
        <v>5.49</v>
      </c>
      <c r="BA195" s="84">
        <v>-0.24</v>
      </c>
      <c r="BB195" s="84">
        <v>5.18</v>
      </c>
      <c r="BC195" s="84">
        <v>6.48</v>
      </c>
      <c r="BD195" s="84">
        <v>0.85</v>
      </c>
      <c r="BE195" s="84">
        <v>5.21</v>
      </c>
      <c r="BF195" s="117">
        <v>4.13</v>
      </c>
    </row>
    <row r="196" spans="1:58" x14ac:dyDescent="0.2">
      <c r="A196" s="514"/>
      <c r="B196" s="256" t="s">
        <v>57</v>
      </c>
      <c r="C196" s="358">
        <f t="shared" si="40"/>
        <v>131.9886170127678</v>
      </c>
      <c r="D196" s="105">
        <f>+'Cuadro 3'!G196</f>
        <v>131.13</v>
      </c>
      <c r="E196" s="59">
        <v>121.15</v>
      </c>
      <c r="F196" s="59">
        <v>121.16</v>
      </c>
      <c r="G196" s="35">
        <v>159.65</v>
      </c>
      <c r="H196" s="59">
        <v>174.86</v>
      </c>
      <c r="I196" s="59">
        <v>150.26</v>
      </c>
      <c r="J196" s="105">
        <f>+'Cuadro 3'!H196</f>
        <v>138.33000000000001</v>
      </c>
      <c r="K196" s="59">
        <v>128.77000000000001</v>
      </c>
      <c r="L196" s="59">
        <v>129.75</v>
      </c>
      <c r="M196" s="59">
        <v>142.94</v>
      </c>
      <c r="N196" s="59">
        <v>116.46</v>
      </c>
      <c r="O196" s="59">
        <v>132.34</v>
      </c>
      <c r="P196" s="150">
        <v>125.31</v>
      </c>
      <c r="Q196" s="116">
        <f t="shared" si="39"/>
        <v>0.74015813454837831</v>
      </c>
      <c r="R196" s="105">
        <f>+'Cuadro 3'!T196</f>
        <v>0.83</v>
      </c>
      <c r="S196" s="59">
        <v>0.74</v>
      </c>
      <c r="T196" s="59">
        <v>0.74</v>
      </c>
      <c r="U196" s="59">
        <v>-0.22</v>
      </c>
      <c r="V196" s="59">
        <v>0.89</v>
      </c>
      <c r="W196" s="59">
        <v>1.3</v>
      </c>
      <c r="X196" s="105">
        <f>+'Cuadro 3'!U196</f>
        <v>0.25</v>
      </c>
      <c r="Y196" s="59">
        <v>0.03</v>
      </c>
      <c r="Z196" s="59">
        <v>0.77</v>
      </c>
      <c r="AA196" s="59">
        <v>0.31</v>
      </c>
      <c r="AB196" s="59">
        <v>-0.71</v>
      </c>
      <c r="AC196" s="59">
        <v>0.17</v>
      </c>
      <c r="AD196" s="150">
        <v>-0.05</v>
      </c>
      <c r="AE196" s="84">
        <f t="shared" si="37"/>
        <v>2.5994076655052263</v>
      </c>
      <c r="AF196" s="105">
        <f>+'Cuadro 3'!AG196</f>
        <v>2.76</v>
      </c>
      <c r="AG196" s="227">
        <v>2.42</v>
      </c>
      <c r="AH196" s="59">
        <v>2.39</v>
      </c>
      <c r="AI196" s="59">
        <v>0.1</v>
      </c>
      <c r="AJ196" s="59">
        <v>3.38</v>
      </c>
      <c r="AK196" s="59">
        <v>4.03</v>
      </c>
      <c r="AL196" s="105">
        <f>+'Cuadro 3'!AH196</f>
        <v>1.33</v>
      </c>
      <c r="AM196" s="59">
        <v>-0.52</v>
      </c>
      <c r="AN196" s="59">
        <v>1.57</v>
      </c>
      <c r="AO196" s="59">
        <v>1.79</v>
      </c>
      <c r="AP196" s="59">
        <v>-0.61</v>
      </c>
      <c r="AQ196" s="59">
        <v>0.62</v>
      </c>
      <c r="AR196" s="59">
        <v>0.31</v>
      </c>
      <c r="AS196" s="116">
        <f t="shared" si="38"/>
        <v>8.9780595014741351</v>
      </c>
      <c r="AT196" s="105">
        <f>'Cuadro 3'!AT196</f>
        <v>9.58</v>
      </c>
      <c r="AU196" s="84">
        <v>8.23</v>
      </c>
      <c r="AV196" s="84">
        <v>8.0299999999999994</v>
      </c>
      <c r="AW196" s="84">
        <v>5.38</v>
      </c>
      <c r="AX196" s="84">
        <v>14.68</v>
      </c>
      <c r="AY196" s="84">
        <v>11.72</v>
      </c>
      <c r="AZ196" s="105">
        <f>'Cuadro 3'!AU196</f>
        <v>4.22</v>
      </c>
      <c r="BA196" s="84">
        <v>-1.26</v>
      </c>
      <c r="BB196" s="84">
        <v>4.8499999999999996</v>
      </c>
      <c r="BC196" s="84">
        <v>5.0199999999999996</v>
      </c>
      <c r="BD196" s="84">
        <v>-0.25</v>
      </c>
      <c r="BE196" s="84">
        <v>4.3</v>
      </c>
      <c r="BF196" s="117">
        <v>3.28</v>
      </c>
    </row>
    <row r="197" spans="1:58" x14ac:dyDescent="0.2">
      <c r="A197" s="514"/>
      <c r="B197" s="256" t="s">
        <v>58</v>
      </c>
      <c r="C197" s="358">
        <f t="shared" si="40"/>
        <v>133.14848048292743</v>
      </c>
      <c r="D197" s="105">
        <f>+'Cuadro 3'!G197</f>
        <v>132.35</v>
      </c>
      <c r="E197" s="59">
        <v>122.49</v>
      </c>
      <c r="F197" s="59">
        <v>122.41</v>
      </c>
      <c r="G197" s="35">
        <v>159.49</v>
      </c>
      <c r="H197" s="59">
        <v>175.57</v>
      </c>
      <c r="I197" s="59">
        <v>151.63</v>
      </c>
      <c r="J197" s="105">
        <f>+'Cuadro 3'!H197</f>
        <v>138.91999999999999</v>
      </c>
      <c r="K197" s="59">
        <v>128.32</v>
      </c>
      <c r="L197" s="59">
        <v>130.33000000000001</v>
      </c>
      <c r="M197" s="59">
        <v>143.72999999999999</v>
      </c>
      <c r="N197" s="59">
        <v>116.34</v>
      </c>
      <c r="O197" s="59">
        <v>132.86000000000001</v>
      </c>
      <c r="P197" s="150">
        <v>125.51</v>
      </c>
      <c r="Q197" s="116">
        <f t="shared" si="39"/>
        <v>0.78512999195926025</v>
      </c>
      <c r="R197" s="105">
        <f>+'Cuadro 3'!T197</f>
        <v>0.93</v>
      </c>
      <c r="S197" s="59">
        <v>1.1100000000000001</v>
      </c>
      <c r="T197" s="59">
        <v>1.03</v>
      </c>
      <c r="U197" s="59">
        <v>-0.1</v>
      </c>
      <c r="V197" s="59">
        <v>0.4</v>
      </c>
      <c r="W197" s="59">
        <v>0.91</v>
      </c>
      <c r="X197" s="105">
        <f>+'Cuadro 3'!U197</f>
        <v>0.43</v>
      </c>
      <c r="Y197" s="59">
        <v>-0.36</v>
      </c>
      <c r="Z197" s="59">
        <v>0.45</v>
      </c>
      <c r="AA197" s="59">
        <v>0.56000000000000005</v>
      </c>
      <c r="AB197" s="59">
        <v>-0.1</v>
      </c>
      <c r="AC197" s="59">
        <v>0.39</v>
      </c>
      <c r="AD197" s="150">
        <v>0.16</v>
      </c>
      <c r="AE197" s="84">
        <f t="shared" si="37"/>
        <v>3.5010104529616726</v>
      </c>
      <c r="AF197" s="105">
        <f>+'Cuadro 3'!AG197</f>
        <v>3.72</v>
      </c>
      <c r="AG197" s="227">
        <v>3.56</v>
      </c>
      <c r="AH197" s="59">
        <v>3.45</v>
      </c>
      <c r="AI197" s="59">
        <v>0</v>
      </c>
      <c r="AJ197" s="59">
        <v>3.79</v>
      </c>
      <c r="AK197" s="59">
        <v>4.9800000000000004</v>
      </c>
      <c r="AL197" s="105">
        <f>+'Cuadro 3'!AH197</f>
        <v>1.77</v>
      </c>
      <c r="AM197" s="59">
        <v>-0.88</v>
      </c>
      <c r="AN197" s="59">
        <v>2.02</v>
      </c>
      <c r="AO197" s="59">
        <v>2.36</v>
      </c>
      <c r="AP197" s="59">
        <v>-0.71</v>
      </c>
      <c r="AQ197" s="59">
        <v>1.02</v>
      </c>
      <c r="AR197" s="59">
        <v>0.47</v>
      </c>
      <c r="AS197" s="116">
        <f t="shared" si="38"/>
        <v>8.6931385687483242</v>
      </c>
      <c r="AT197" s="105">
        <f>'Cuadro 3'!AT197</f>
        <v>9.34</v>
      </c>
      <c r="AU197" s="84">
        <v>8.42</v>
      </c>
      <c r="AV197" s="84">
        <v>8.2100000000000009</v>
      </c>
      <c r="AW197" s="84">
        <v>3.56</v>
      </c>
      <c r="AX197" s="84">
        <v>14.18</v>
      </c>
      <c r="AY197" s="84">
        <v>9.56</v>
      </c>
      <c r="AZ197" s="105">
        <f>'Cuadro 3'!AU197</f>
        <v>3.58</v>
      </c>
      <c r="BA197" s="84">
        <v>-2.3199999999999998</v>
      </c>
      <c r="BB197" s="84">
        <v>4.5199999999999996</v>
      </c>
      <c r="BC197" s="84">
        <v>4.3499999999999996</v>
      </c>
      <c r="BD197" s="84">
        <v>-0.69</v>
      </c>
      <c r="BE197" s="84">
        <v>3.92</v>
      </c>
      <c r="BF197" s="117">
        <v>2.63</v>
      </c>
    </row>
    <row r="198" spans="1:58" x14ac:dyDescent="0.2">
      <c r="A198" s="514"/>
      <c r="B198" s="256" t="s">
        <v>59</v>
      </c>
      <c r="C198" s="358">
        <f t="shared" si="40"/>
        <v>134.04658266830842</v>
      </c>
      <c r="D198" s="105">
        <f>+'Cuadro 3'!G198</f>
        <v>133.33000000000001</v>
      </c>
      <c r="E198" s="59">
        <v>123.41</v>
      </c>
      <c r="F198" s="59">
        <v>123.33</v>
      </c>
      <c r="G198" s="35">
        <v>160.38999999999999</v>
      </c>
      <c r="H198" s="59">
        <v>177.14</v>
      </c>
      <c r="I198" s="59">
        <v>152.38999999999999</v>
      </c>
      <c r="J198" s="105">
        <f>+'Cuadro 3'!H198</f>
        <v>139.1</v>
      </c>
      <c r="K198" s="59">
        <v>127.73</v>
      </c>
      <c r="L198" s="59">
        <v>130.88</v>
      </c>
      <c r="M198" s="59">
        <v>144.19999999999999</v>
      </c>
      <c r="N198" s="59">
        <v>113.63</v>
      </c>
      <c r="O198" s="59">
        <v>132.68</v>
      </c>
      <c r="P198" s="150">
        <v>125.4</v>
      </c>
      <c r="Q198" s="116">
        <f t="shared" si="39"/>
        <v>0.60523720182256768</v>
      </c>
      <c r="R198" s="105">
        <f>+'Cuadro 3'!T198</f>
        <v>0.74</v>
      </c>
      <c r="S198" s="59">
        <v>0.75</v>
      </c>
      <c r="T198" s="59">
        <v>0.75</v>
      </c>
      <c r="U198" s="59">
        <v>0.56000000000000005</v>
      </c>
      <c r="V198" s="59">
        <v>0.89</v>
      </c>
      <c r="W198" s="59">
        <v>0.5</v>
      </c>
      <c r="X198" s="105">
        <f>+'Cuadro 3'!U198</f>
        <v>0.13</v>
      </c>
      <c r="Y198" s="59">
        <v>-0.46</v>
      </c>
      <c r="Z198" s="59">
        <v>0.43</v>
      </c>
      <c r="AA198" s="59">
        <v>0.32</v>
      </c>
      <c r="AB198" s="59">
        <v>-2.33</v>
      </c>
      <c r="AC198" s="59">
        <v>-0.14000000000000001</v>
      </c>
      <c r="AD198" s="150">
        <v>-0.09</v>
      </c>
      <c r="AE198" s="84">
        <f t="shared" si="37"/>
        <v>4.1991369606003754</v>
      </c>
      <c r="AF198" s="105">
        <f>+'Cuadro 3'!AG198</f>
        <v>4.49</v>
      </c>
      <c r="AG198" s="227">
        <v>4.34</v>
      </c>
      <c r="AH198" s="59">
        <v>4.22</v>
      </c>
      <c r="AI198" s="59">
        <v>0.56000000000000005</v>
      </c>
      <c r="AJ198" s="59">
        <v>4.72</v>
      </c>
      <c r="AK198" s="59">
        <v>5.51</v>
      </c>
      <c r="AL198" s="105">
        <f>+'Cuadro 3'!AH198</f>
        <v>1.9</v>
      </c>
      <c r="AM198" s="59">
        <v>-1.33</v>
      </c>
      <c r="AN198" s="59">
        <v>2.46</v>
      </c>
      <c r="AO198" s="59">
        <v>2.69</v>
      </c>
      <c r="AP198" s="59">
        <v>-3.02</v>
      </c>
      <c r="AQ198" s="59">
        <v>0.88</v>
      </c>
      <c r="AR198" s="59">
        <v>0.38</v>
      </c>
      <c r="AS198" s="116">
        <f t="shared" si="38"/>
        <v>8.4796622889305819</v>
      </c>
      <c r="AT198" s="105">
        <f>'Cuadro 3'!AT198</f>
        <v>9.14</v>
      </c>
      <c r="AU198" s="84">
        <v>8.24</v>
      </c>
      <c r="AV198" s="84">
        <v>8.02</v>
      </c>
      <c r="AW198" s="84">
        <v>2.9</v>
      </c>
      <c r="AX198" s="84">
        <v>13.98</v>
      </c>
      <c r="AY198" s="84">
        <v>9.32</v>
      </c>
      <c r="AZ198" s="105">
        <f>'Cuadro 3'!AU198</f>
        <v>3.26</v>
      </c>
      <c r="BA198" s="84">
        <v>-3.15</v>
      </c>
      <c r="BB198" s="84">
        <v>4.26</v>
      </c>
      <c r="BC198" s="84">
        <v>4.34</v>
      </c>
      <c r="BD198" s="84">
        <v>-3.56</v>
      </c>
      <c r="BE198" s="84">
        <v>2.97</v>
      </c>
      <c r="BF198" s="117">
        <v>1.59</v>
      </c>
    </row>
    <row r="199" spans="1:58" x14ac:dyDescent="0.2">
      <c r="A199" s="514"/>
      <c r="B199" s="256" t="s">
        <v>60</v>
      </c>
      <c r="C199" s="358">
        <f t="shared" si="40"/>
        <v>134.74188080126231</v>
      </c>
      <c r="D199" s="105">
        <f>+'Cuadro 3'!G199</f>
        <v>134.1</v>
      </c>
      <c r="E199" s="59">
        <v>124</v>
      </c>
      <c r="F199" s="59">
        <v>123.91</v>
      </c>
      <c r="G199" s="59">
        <v>160.87</v>
      </c>
      <c r="H199" s="59">
        <v>178.5</v>
      </c>
      <c r="I199" s="59">
        <v>153.78</v>
      </c>
      <c r="J199" s="105">
        <f>+'Cuadro 3'!H199</f>
        <v>139.19999999999999</v>
      </c>
      <c r="K199" s="59">
        <v>126.46</v>
      </c>
      <c r="L199" s="59">
        <v>131.22</v>
      </c>
      <c r="M199" s="59">
        <v>144.55000000000001</v>
      </c>
      <c r="N199" s="59">
        <v>110.82</v>
      </c>
      <c r="O199" s="59">
        <v>132.79</v>
      </c>
      <c r="P199" s="150">
        <v>125.43</v>
      </c>
      <c r="Q199" s="116">
        <f t="shared" si="39"/>
        <v>0.40368533905119258</v>
      </c>
      <c r="R199" s="105">
        <f>+'Cuadro 3'!T199</f>
        <v>0.57999999999999996</v>
      </c>
      <c r="S199" s="59">
        <v>0.47</v>
      </c>
      <c r="T199" s="59">
        <v>0.48</v>
      </c>
      <c r="U199" s="59">
        <v>0.3</v>
      </c>
      <c r="V199" s="59">
        <v>0.77</v>
      </c>
      <c r="W199" s="59">
        <v>0.91</v>
      </c>
      <c r="X199" s="105">
        <f>+'Cuadro 3'!U199</f>
        <v>7.0000000000000007E-2</v>
      </c>
      <c r="Y199" s="59">
        <v>-0.99</v>
      </c>
      <c r="Z199" s="59">
        <v>0.25</v>
      </c>
      <c r="AA199" s="59">
        <v>0.25</v>
      </c>
      <c r="AB199" s="59">
        <v>-2.4700000000000002</v>
      </c>
      <c r="AC199" s="59">
        <v>0.09</v>
      </c>
      <c r="AD199" s="150">
        <v>0.03</v>
      </c>
      <c r="AE199" s="84">
        <f>+AF199*0.887697668185473+AL199*0.112302331814527</f>
        <v>4.7396167247386751</v>
      </c>
      <c r="AF199" s="105">
        <f>+'Cuadro 3'!AG199</f>
        <v>5.09</v>
      </c>
      <c r="AG199" s="227">
        <v>4.83</v>
      </c>
      <c r="AH199" s="59">
        <v>4.71</v>
      </c>
      <c r="AI199" s="59">
        <v>0.86</v>
      </c>
      <c r="AJ199" s="59">
        <v>5.53</v>
      </c>
      <c r="AK199" s="59">
        <v>6.47</v>
      </c>
      <c r="AL199" s="105">
        <f>+'Cuadro 3'!AH199</f>
        <v>1.97</v>
      </c>
      <c r="AM199" s="59">
        <v>-2.31</v>
      </c>
      <c r="AN199" s="59">
        <v>2.72</v>
      </c>
      <c r="AO199" s="59">
        <v>2.95</v>
      </c>
      <c r="AP199" s="59">
        <v>-5.42</v>
      </c>
      <c r="AQ199" s="59">
        <v>0.97</v>
      </c>
      <c r="AR199" s="59">
        <v>0.41</v>
      </c>
      <c r="AS199" s="116">
        <f>+AT199*0.887697668185473+AZ199*0.112302331814527</f>
        <v>8.5672018225676769</v>
      </c>
      <c r="AT199" s="105">
        <f>'Cuadro 3'!AT199</f>
        <v>9.25</v>
      </c>
      <c r="AU199" s="84">
        <v>8.07</v>
      </c>
      <c r="AV199" s="84">
        <v>7.94</v>
      </c>
      <c r="AW199" s="84">
        <v>2.83</v>
      </c>
      <c r="AX199" s="84">
        <v>14.93</v>
      </c>
      <c r="AY199" s="84">
        <v>9.7200000000000006</v>
      </c>
      <c r="AZ199" s="105">
        <f>'Cuadro 3'!AU199</f>
        <v>3.17</v>
      </c>
      <c r="BA199" s="84">
        <v>-4.07</v>
      </c>
      <c r="BB199" s="84">
        <v>4.33</v>
      </c>
      <c r="BC199" s="84">
        <v>4.46</v>
      </c>
      <c r="BD199" s="84">
        <v>-5.88</v>
      </c>
      <c r="BE199" s="84">
        <v>2.71</v>
      </c>
      <c r="BF199" s="117">
        <v>1.27</v>
      </c>
    </row>
    <row r="200" spans="1:58" x14ac:dyDescent="0.2">
      <c r="A200" s="514"/>
      <c r="B200" s="256" t="s">
        <v>61</v>
      </c>
      <c r="C200" s="358">
        <f t="shared" si="40"/>
        <v>135.27991597336748</v>
      </c>
      <c r="D200" s="105">
        <f>+'Cuadro 3'!G200</f>
        <v>134.69999999999999</v>
      </c>
      <c r="E200" s="59">
        <v>124.58</v>
      </c>
      <c r="F200" s="59">
        <v>124.45</v>
      </c>
      <c r="G200" s="35">
        <v>161.86000000000001</v>
      </c>
      <c r="H200" s="59">
        <v>178.38</v>
      </c>
      <c r="I200" s="59">
        <v>155.41999999999999</v>
      </c>
      <c r="J200" s="105">
        <f>+'Cuadro 3'!H200</f>
        <v>139.1</v>
      </c>
      <c r="K200" s="59">
        <v>125.73</v>
      </c>
      <c r="L200" s="59">
        <v>131.68</v>
      </c>
      <c r="M200" s="59">
        <v>144.47999999999999</v>
      </c>
      <c r="N200" s="59">
        <v>110.45</v>
      </c>
      <c r="O200" s="59">
        <v>132.85</v>
      </c>
      <c r="P200" s="150">
        <v>125.54</v>
      </c>
      <c r="Q200" s="116">
        <f t="shared" si="39"/>
        <v>0.33432859823103722</v>
      </c>
      <c r="R200" s="105">
        <f>+'Cuadro 3'!T200</f>
        <v>0.45</v>
      </c>
      <c r="S200" s="59">
        <v>0.47</v>
      </c>
      <c r="T200" s="59">
        <v>0.43</v>
      </c>
      <c r="U200" s="59">
        <v>0.62</v>
      </c>
      <c r="V200" s="59">
        <v>-7.0000000000000007E-2</v>
      </c>
      <c r="W200" s="59">
        <v>1.07</v>
      </c>
      <c r="X200" s="105">
        <f>+'Cuadro 3'!U200</f>
        <v>-0.06</v>
      </c>
      <c r="Y200" s="59">
        <v>-0.57999999999999996</v>
      </c>
      <c r="Z200" s="59">
        <v>0.35</v>
      </c>
      <c r="AA200" s="59">
        <v>-0.05</v>
      </c>
      <c r="AB200" s="59">
        <v>-0.33</v>
      </c>
      <c r="AC200" s="59">
        <v>0.04</v>
      </c>
      <c r="AD200" s="150">
        <v>0.09</v>
      </c>
      <c r="AE200" s="84">
        <f>+AF200*0.887697668185473+AL200*0.112302331814527</f>
        <v>5.1578504422406857</v>
      </c>
      <c r="AF200" s="105">
        <f>+'Cuadro 3'!AG200</f>
        <v>5.57</v>
      </c>
      <c r="AG200" s="227">
        <v>5.32</v>
      </c>
      <c r="AH200" s="59">
        <v>5.17</v>
      </c>
      <c r="AI200" s="59">
        <v>1.48</v>
      </c>
      <c r="AJ200" s="59">
        <v>5.46</v>
      </c>
      <c r="AK200" s="59">
        <v>7.6</v>
      </c>
      <c r="AL200" s="105">
        <f>+'Cuadro 3'!AH200</f>
        <v>1.9</v>
      </c>
      <c r="AM200" s="59">
        <v>-2.88</v>
      </c>
      <c r="AN200" s="59">
        <v>3.08</v>
      </c>
      <c r="AO200" s="59">
        <v>2.89</v>
      </c>
      <c r="AP200" s="59">
        <v>-5.73</v>
      </c>
      <c r="AQ200" s="59">
        <v>1.01</v>
      </c>
      <c r="AR200" s="59">
        <v>0.5</v>
      </c>
      <c r="AS200" s="116">
        <f>+AT200*0.887697668185473+AZ200*0.112302331814527</f>
        <v>8.364848566068078</v>
      </c>
      <c r="AT200" s="105">
        <f>'Cuadro 3'!AT200</f>
        <v>9.06</v>
      </c>
      <c r="AU200" s="84">
        <v>8.09</v>
      </c>
      <c r="AV200" s="84">
        <v>7.92</v>
      </c>
      <c r="AW200" s="84">
        <v>3.58</v>
      </c>
      <c r="AX200" s="84">
        <v>14.69</v>
      </c>
      <c r="AY200" s="84">
        <v>8.6199999999999992</v>
      </c>
      <c r="AZ200" s="105">
        <f>'Cuadro 3'!AU200</f>
        <v>2.87</v>
      </c>
      <c r="BA200" s="84">
        <v>-4.6100000000000003</v>
      </c>
      <c r="BB200" s="84">
        <v>4.4000000000000004</v>
      </c>
      <c r="BC200" s="84">
        <v>4.24</v>
      </c>
      <c r="BD200" s="84">
        <v>-6.29</v>
      </c>
      <c r="BE200" s="84">
        <v>2.1</v>
      </c>
      <c r="BF200" s="117">
        <v>1.1100000000000001</v>
      </c>
    </row>
    <row r="201" spans="1:58" x14ac:dyDescent="0.2">
      <c r="A201" s="514"/>
      <c r="B201" s="256" t="s">
        <v>62</v>
      </c>
      <c r="C201" s="358">
        <f t="shared" si="40"/>
        <v>135.63681772906693</v>
      </c>
      <c r="D201" s="105">
        <f>+'Cuadro 3'!G201</f>
        <v>135.1</v>
      </c>
      <c r="E201" s="59">
        <v>125.28</v>
      </c>
      <c r="F201" s="59">
        <v>125.03</v>
      </c>
      <c r="G201" s="35">
        <v>161.43</v>
      </c>
      <c r="H201" s="59">
        <v>177.8</v>
      </c>
      <c r="I201" s="59">
        <v>155.37</v>
      </c>
      <c r="J201" s="105">
        <f>+'Cuadro 3'!H201</f>
        <v>139.13</v>
      </c>
      <c r="K201" s="59">
        <v>125.57</v>
      </c>
      <c r="L201" s="59">
        <v>131.88999999999999</v>
      </c>
      <c r="M201" s="59">
        <v>144.52000000000001</v>
      </c>
      <c r="N201" s="59">
        <v>110.35</v>
      </c>
      <c r="O201" s="59">
        <v>132.94</v>
      </c>
      <c r="P201" s="150">
        <v>125.47</v>
      </c>
      <c r="Q201" s="116">
        <f t="shared" si="39"/>
        <v>0.25283302063789864</v>
      </c>
      <c r="R201" s="105">
        <f>+'Cuadro 3'!T201</f>
        <v>0.3</v>
      </c>
      <c r="S201" s="59">
        <v>0.56000000000000005</v>
      </c>
      <c r="T201" s="59">
        <v>0.47</v>
      </c>
      <c r="U201" s="59">
        <v>-0.27</v>
      </c>
      <c r="V201" s="59">
        <v>-0.33</v>
      </c>
      <c r="W201" s="59">
        <v>-0.03</v>
      </c>
      <c r="X201" s="105">
        <f>+'Cuadro 3'!U201</f>
        <v>0.02</v>
      </c>
      <c r="Y201" s="59">
        <v>-0.12</v>
      </c>
      <c r="Z201" s="59">
        <v>0.16</v>
      </c>
      <c r="AA201" s="59">
        <v>0.03</v>
      </c>
      <c r="AB201" s="59">
        <v>-0.1</v>
      </c>
      <c r="AC201" s="59">
        <v>7.0000000000000007E-2</v>
      </c>
      <c r="AD201" s="150">
        <v>-0.06</v>
      </c>
      <c r="AE201" s="84">
        <f>+AF201*0.887697668185473+AL201*0.112302331814527</f>
        <v>5.4352827660144731</v>
      </c>
      <c r="AF201" s="105">
        <f>+'Cuadro 3'!AG201</f>
        <v>5.88</v>
      </c>
      <c r="AG201" s="227">
        <v>5.91</v>
      </c>
      <c r="AH201" s="59">
        <v>5.66</v>
      </c>
      <c r="AI201" s="59">
        <v>1.21</v>
      </c>
      <c r="AJ201" s="59">
        <v>5.1100000000000003</v>
      </c>
      <c r="AK201" s="59">
        <v>7.57</v>
      </c>
      <c r="AL201" s="105">
        <f>+'Cuadro 3'!AH201</f>
        <v>1.92</v>
      </c>
      <c r="AM201" s="59">
        <v>-3</v>
      </c>
      <c r="AN201" s="59">
        <v>3.25</v>
      </c>
      <c r="AO201" s="59">
        <v>2.92</v>
      </c>
      <c r="AP201" s="59">
        <v>-5.82</v>
      </c>
      <c r="AQ201" s="59">
        <v>1.08</v>
      </c>
      <c r="AR201" s="59">
        <v>0.43</v>
      </c>
      <c r="AS201" s="116">
        <f>+AT201*0.887697668185473+AZ201*0.112302331814527</f>
        <v>8.0427097292950958</v>
      </c>
      <c r="AT201" s="105">
        <f>'Cuadro 3'!AT201</f>
        <v>8.73</v>
      </c>
      <c r="AU201" s="84">
        <v>8.0500000000000007</v>
      </c>
      <c r="AV201" s="84">
        <v>7.83</v>
      </c>
      <c r="AW201" s="84">
        <v>2.75</v>
      </c>
      <c r="AX201" s="84">
        <v>13.3</v>
      </c>
      <c r="AY201" s="84">
        <v>8.02</v>
      </c>
      <c r="AZ201" s="105">
        <f>'Cuadro 3'!AU201</f>
        <v>2.61</v>
      </c>
      <c r="BA201" s="84">
        <v>-4.49</v>
      </c>
      <c r="BB201" s="84">
        <v>4.2699999999999996</v>
      </c>
      <c r="BC201" s="84">
        <v>3.89</v>
      </c>
      <c r="BD201" s="84">
        <v>-6.33</v>
      </c>
      <c r="BE201" s="84">
        <v>1.96</v>
      </c>
      <c r="BF201" s="117">
        <v>0.76</v>
      </c>
    </row>
    <row r="202" spans="1:58" x14ac:dyDescent="0.25">
      <c r="A202" s="514"/>
      <c r="B202" s="256" t="s">
        <v>63</v>
      </c>
      <c r="C202" s="358">
        <f t="shared" si="40"/>
        <v>135.85668245087089</v>
      </c>
      <c r="D202" s="105">
        <f>+'Cuadro 3'!G202</f>
        <v>135.34</v>
      </c>
      <c r="E202" s="35">
        <v>125.99</v>
      </c>
      <c r="F202" s="35">
        <v>125.76</v>
      </c>
      <c r="G202" s="35">
        <v>163.16999999999999</v>
      </c>
      <c r="H202" s="35">
        <v>174.88</v>
      </c>
      <c r="I202" s="35">
        <v>155.63999999999999</v>
      </c>
      <c r="J202" s="105">
        <f>+'Cuadro 3'!H202</f>
        <v>139.16999999999999</v>
      </c>
      <c r="K202" s="35">
        <v>124.89</v>
      </c>
      <c r="L202" s="35">
        <v>132.04</v>
      </c>
      <c r="M202" s="35">
        <v>144.69999999999999</v>
      </c>
      <c r="N202" s="35">
        <v>109.99</v>
      </c>
      <c r="O202" s="35">
        <v>132.77000000000001</v>
      </c>
      <c r="P202" s="150">
        <v>125.35</v>
      </c>
      <c r="Q202" s="84">
        <f t="shared" ref="Q202:Q212" si="41">+R202*0.887697668185473+Y202*0.112302331814527</f>
        <v>9.9142321093540542E-2</v>
      </c>
      <c r="R202" s="105">
        <f>+'Cuadro 3'!T202</f>
        <v>0.18</v>
      </c>
      <c r="S202" s="35">
        <v>0.56999999999999995</v>
      </c>
      <c r="T202" s="35">
        <v>0.57999999999999996</v>
      </c>
      <c r="U202" s="35">
        <v>1.08</v>
      </c>
      <c r="V202" s="35">
        <v>-1.64</v>
      </c>
      <c r="W202" s="35">
        <v>0.17</v>
      </c>
      <c r="X202" s="105">
        <f>+'Cuadro 3'!U202</f>
        <v>0.02</v>
      </c>
      <c r="Y202" s="35">
        <v>-0.54</v>
      </c>
      <c r="Z202" s="35">
        <v>0.11</v>
      </c>
      <c r="AA202" s="35">
        <v>0.13</v>
      </c>
      <c r="AB202" s="35">
        <v>-0.33</v>
      </c>
      <c r="AC202" s="35">
        <v>-0.13</v>
      </c>
      <c r="AD202" s="150">
        <v>-0.1</v>
      </c>
      <c r="AE202" s="84">
        <f>+AF202*0.887697668185473+AL202*0.112302331814527</f>
        <v>5.6061913696060044</v>
      </c>
      <c r="AF202" s="105">
        <f>+'Cuadro 3'!AG202</f>
        <v>6.07</v>
      </c>
      <c r="AG202" s="35">
        <v>6.52</v>
      </c>
      <c r="AH202" s="35">
        <v>6.28</v>
      </c>
      <c r="AI202" s="35">
        <v>2.31</v>
      </c>
      <c r="AJ202" s="35">
        <v>3.38</v>
      </c>
      <c r="AK202" s="35">
        <v>7.76</v>
      </c>
      <c r="AL202" s="105">
        <f>+'Cuadro 3'!AH202</f>
        <v>1.94</v>
      </c>
      <c r="AM202" s="35">
        <v>-3.52</v>
      </c>
      <c r="AN202" s="35">
        <v>3.37</v>
      </c>
      <c r="AO202" s="35">
        <v>3.05</v>
      </c>
      <c r="AP202" s="35">
        <v>-6.13</v>
      </c>
      <c r="AQ202" s="35">
        <v>0.96</v>
      </c>
      <c r="AR202" s="59">
        <v>0.34</v>
      </c>
      <c r="AS202" s="116">
        <f t="shared" ref="AS202:AS205" si="42">+AT202*0.887697668185473+AZ202*0.112302331814527</f>
        <v>7.7959715893862231</v>
      </c>
      <c r="AT202" s="105">
        <f>'Cuadro 3'!AT202</f>
        <v>8.49</v>
      </c>
      <c r="AU202" s="35">
        <v>8.0299999999999994</v>
      </c>
      <c r="AV202" s="35">
        <v>7.79</v>
      </c>
      <c r="AW202" s="35">
        <v>3.1</v>
      </c>
      <c r="AX202" s="35">
        <v>11.8</v>
      </c>
      <c r="AY202" s="35">
        <v>8.11</v>
      </c>
      <c r="AZ202" s="105">
        <f>'Cuadro 3'!AU202</f>
        <v>2.31</v>
      </c>
      <c r="BA202" s="35">
        <v>-4.54</v>
      </c>
      <c r="BB202" s="35">
        <v>4.07</v>
      </c>
      <c r="BC202" s="35">
        <v>3.58</v>
      </c>
      <c r="BD202" s="35">
        <v>-6.77</v>
      </c>
      <c r="BE202" s="35">
        <v>1.46</v>
      </c>
      <c r="BF202" s="117">
        <v>0.54</v>
      </c>
    </row>
    <row r="203" spans="1:58" x14ac:dyDescent="0.2">
      <c r="A203" s="514"/>
      <c r="B203" s="256" t="s">
        <v>64</v>
      </c>
      <c r="C203" s="358">
        <f t="shared" si="40"/>
        <v>135.80522460330005</v>
      </c>
      <c r="D203" s="105">
        <f>+'Cuadro 3'!G203</f>
        <v>135.29</v>
      </c>
      <c r="E203" s="59">
        <v>126.41</v>
      </c>
      <c r="F203" s="59">
        <v>126.17</v>
      </c>
      <c r="G203" s="35">
        <v>163.71</v>
      </c>
      <c r="H203" s="59">
        <v>171.66</v>
      </c>
      <c r="I203" s="59">
        <v>155.76</v>
      </c>
      <c r="J203" s="105">
        <f>+'Cuadro 3'!H203</f>
        <v>139.1</v>
      </c>
      <c r="K203" s="59">
        <v>124.58</v>
      </c>
      <c r="L203" s="59">
        <v>132.47</v>
      </c>
      <c r="M203" s="59">
        <v>144.65</v>
      </c>
      <c r="N203" s="59">
        <v>109.57</v>
      </c>
      <c r="O203" s="59">
        <v>132.76</v>
      </c>
      <c r="P203" s="150">
        <v>125.19</v>
      </c>
      <c r="Q203" s="84">
        <f t="shared" si="41"/>
        <v>-6.3583489681050681E-2</v>
      </c>
      <c r="R203" s="105">
        <f>+'Cuadro 3'!T203</f>
        <v>-0.04</v>
      </c>
      <c r="S203" s="59">
        <v>0.33</v>
      </c>
      <c r="T203" s="59">
        <v>0.33</v>
      </c>
      <c r="U203" s="59">
        <v>0.33</v>
      </c>
      <c r="V203" s="59">
        <v>-1.84</v>
      </c>
      <c r="W203" s="59">
        <v>0.08</v>
      </c>
      <c r="X203" s="105">
        <f>+'Cuadro 3'!U203</f>
        <v>-0.05</v>
      </c>
      <c r="Y203" s="59">
        <v>-0.25</v>
      </c>
      <c r="Z203" s="59">
        <v>0.33</v>
      </c>
      <c r="AA203" s="59">
        <v>-0.04</v>
      </c>
      <c r="AB203" s="59">
        <v>-0.38</v>
      </c>
      <c r="AC203" s="59">
        <v>-0.01</v>
      </c>
      <c r="AD203" s="150">
        <v>-0.13</v>
      </c>
      <c r="AE203" s="84">
        <f t="shared" ref="AE203:AE210" si="43">+AF203*0.887697668185473+AL203*0.112302331814527</f>
        <v>5.5661913696060035</v>
      </c>
      <c r="AF203" s="105">
        <f>+'Cuadro 3'!AG203</f>
        <v>6.03</v>
      </c>
      <c r="AG203" s="227">
        <v>6.87</v>
      </c>
      <c r="AH203" s="59">
        <v>6.62</v>
      </c>
      <c r="AI203" s="59">
        <v>2.65</v>
      </c>
      <c r="AJ203" s="59">
        <v>1.48</v>
      </c>
      <c r="AK203" s="59">
        <v>7.84</v>
      </c>
      <c r="AL203" s="105">
        <f>+'Cuadro 3'!AH203</f>
        <v>1.9</v>
      </c>
      <c r="AM203" s="59">
        <v>-3.76</v>
      </c>
      <c r="AN203" s="59">
        <v>3.7</v>
      </c>
      <c r="AO203" s="59">
        <v>3.01</v>
      </c>
      <c r="AP203" s="59">
        <v>-6.48</v>
      </c>
      <c r="AQ203" s="59">
        <v>0.94</v>
      </c>
      <c r="AR203" s="59">
        <v>0.21</v>
      </c>
      <c r="AS203" s="116">
        <f t="shared" si="42"/>
        <v>7.4119083355668725</v>
      </c>
      <c r="AT203" s="105">
        <f>'Cuadro 3'!AT203</f>
        <v>8.07</v>
      </c>
      <c r="AU203" s="84">
        <v>7.96</v>
      </c>
      <c r="AV203" s="84">
        <v>7.71</v>
      </c>
      <c r="AW203" s="84">
        <v>2.5</v>
      </c>
      <c r="AX203" s="84">
        <v>8.9600000000000009</v>
      </c>
      <c r="AY203" s="84">
        <v>8.56</v>
      </c>
      <c r="AZ203" s="105">
        <f>'Cuadro 3'!AU203</f>
        <v>2.21</v>
      </c>
      <c r="BA203" s="84">
        <v>-4.57</v>
      </c>
      <c r="BB203" s="84">
        <v>4.12</v>
      </c>
      <c r="BC203" s="84">
        <v>3.48</v>
      </c>
      <c r="BD203" s="84">
        <v>-6.7</v>
      </c>
      <c r="BE203" s="84">
        <v>1.31</v>
      </c>
      <c r="BF203" s="117">
        <v>0.4</v>
      </c>
    </row>
    <row r="204" spans="1:58" x14ac:dyDescent="0.2">
      <c r="A204" s="514"/>
      <c r="B204" s="256" t="s">
        <v>65</v>
      </c>
      <c r="C204" s="358">
        <f t="shared" si="40"/>
        <v>136.18379699502083</v>
      </c>
      <c r="D204" s="105">
        <f>+'Cuadro 3'!G204</f>
        <v>135.69</v>
      </c>
      <c r="E204" s="59">
        <v>126.84</v>
      </c>
      <c r="F204" s="59">
        <v>126.59</v>
      </c>
      <c r="G204" s="35">
        <v>163.99</v>
      </c>
      <c r="H204" s="59">
        <v>171.99</v>
      </c>
      <c r="I204" s="59">
        <v>156.04</v>
      </c>
      <c r="J204" s="105">
        <f>+'Cuadro 3'!H204</f>
        <v>139.34</v>
      </c>
      <c r="K204" s="59">
        <v>123.33</v>
      </c>
      <c r="L204" s="59">
        <v>132.66</v>
      </c>
      <c r="M204" s="59">
        <v>145.01</v>
      </c>
      <c r="N204" s="59">
        <v>109.12</v>
      </c>
      <c r="O204" s="59">
        <v>133.4</v>
      </c>
      <c r="P204" s="150">
        <v>125.5</v>
      </c>
      <c r="Q204" s="84">
        <f t="shared" si="41"/>
        <v>0.14512999195926016</v>
      </c>
      <c r="R204" s="105">
        <f>+'Cuadro 3'!T204</f>
        <v>0.28999999999999998</v>
      </c>
      <c r="S204" s="59">
        <v>0.34</v>
      </c>
      <c r="T204" s="59">
        <v>0.34</v>
      </c>
      <c r="U204" s="59">
        <v>0.17</v>
      </c>
      <c r="V204" s="59">
        <v>0.19</v>
      </c>
      <c r="W204" s="59">
        <v>0.18</v>
      </c>
      <c r="X204" s="105">
        <f>+'Cuadro 3'!U204</f>
        <v>0.17</v>
      </c>
      <c r="Y204" s="59">
        <v>-1</v>
      </c>
      <c r="Z204" s="59">
        <v>0.14000000000000001</v>
      </c>
      <c r="AA204" s="59">
        <v>0.25</v>
      </c>
      <c r="AB204" s="59">
        <v>-0.42</v>
      </c>
      <c r="AC204" s="59">
        <v>0.48</v>
      </c>
      <c r="AD204" s="150">
        <v>0.25</v>
      </c>
      <c r="AE204" s="84">
        <f t="shared" si="43"/>
        <v>5.8604690431519701</v>
      </c>
      <c r="AF204" s="105">
        <f>+'Cuadro 3'!AG204</f>
        <v>6.34</v>
      </c>
      <c r="AG204" s="227">
        <v>7.23</v>
      </c>
      <c r="AH204" s="59">
        <v>6.98</v>
      </c>
      <c r="AI204" s="59">
        <v>2.82</v>
      </c>
      <c r="AJ204" s="59">
        <v>1.68</v>
      </c>
      <c r="AK204" s="59">
        <v>8.0399999999999991</v>
      </c>
      <c r="AL204" s="105">
        <f>+'Cuadro 3'!AH204</f>
        <v>2.0699999999999998</v>
      </c>
      <c r="AM204" s="59">
        <v>-4.7300000000000004</v>
      </c>
      <c r="AN204" s="59">
        <v>3.85</v>
      </c>
      <c r="AO204" s="59">
        <v>3.27</v>
      </c>
      <c r="AP204" s="59">
        <v>-6.87</v>
      </c>
      <c r="AQ204" s="59">
        <v>1.43</v>
      </c>
      <c r="AR204" s="59">
        <v>0.46</v>
      </c>
      <c r="AS204" s="116">
        <f t="shared" si="42"/>
        <v>6.688488340927365</v>
      </c>
      <c r="AT204" s="105">
        <f>'Cuadro 3'!AT204</f>
        <v>7.25</v>
      </c>
      <c r="AU204" s="84">
        <v>7.8</v>
      </c>
      <c r="AV204" s="84">
        <v>7.54</v>
      </c>
      <c r="AW204" s="84">
        <v>2.68</v>
      </c>
      <c r="AX204" s="84">
        <v>4.4800000000000004</v>
      </c>
      <c r="AY204" s="84">
        <v>8.5399999999999991</v>
      </c>
      <c r="AZ204" s="105">
        <f>'Cuadro 3'!AU204</f>
        <v>2.25</v>
      </c>
      <c r="BA204" s="84">
        <v>-4.88</v>
      </c>
      <c r="BB204" s="84">
        <v>4.03</v>
      </c>
      <c r="BC204" s="84">
        <v>3.45</v>
      </c>
      <c r="BD204" s="84">
        <v>-6.85</v>
      </c>
      <c r="BE204" s="84">
        <v>1.82</v>
      </c>
      <c r="BF204" s="117">
        <v>0.73</v>
      </c>
    </row>
    <row r="205" spans="1:58" x14ac:dyDescent="0.25">
      <c r="A205" s="514"/>
      <c r="B205" s="256" t="s">
        <v>66</v>
      </c>
      <c r="C205" s="358">
        <f t="shared" si="40"/>
        <v>136.90771346989635</v>
      </c>
      <c r="D205" s="375">
        <f>+'Cuadro 3'!G205</f>
        <v>136.47999999999999</v>
      </c>
      <c r="E205" s="35">
        <v>127.22</v>
      </c>
      <c r="F205" s="35">
        <v>126.97</v>
      </c>
      <c r="G205" s="35">
        <v>164.12</v>
      </c>
      <c r="H205" s="35">
        <v>175.65</v>
      </c>
      <c r="I205" s="35">
        <v>156.61000000000001</v>
      </c>
      <c r="J205" s="375">
        <f>+'Cuadro 3'!H205</f>
        <v>139.49</v>
      </c>
      <c r="K205" s="35">
        <v>122.57</v>
      </c>
      <c r="L205" s="35">
        <v>133.04</v>
      </c>
      <c r="M205" s="35">
        <v>145.19999999999999</v>
      </c>
      <c r="N205" s="35">
        <v>108.87</v>
      </c>
      <c r="O205" s="35">
        <v>133.84</v>
      </c>
      <c r="P205" s="70">
        <v>125.83</v>
      </c>
      <c r="Q205" s="105">
        <f t="shared" si="41"/>
        <v>0.4452372018225676</v>
      </c>
      <c r="R205" s="375">
        <f>+'Cuadro 3'!T205</f>
        <v>0.57999999999999996</v>
      </c>
      <c r="S205" s="35">
        <v>0.3</v>
      </c>
      <c r="T205" s="35">
        <v>0.3</v>
      </c>
      <c r="U205" s="35">
        <v>0.08</v>
      </c>
      <c r="V205" s="35">
        <v>2.13</v>
      </c>
      <c r="W205" s="35">
        <v>0.36</v>
      </c>
      <c r="X205" s="375">
        <f>+'Cuadro 3'!U205</f>
        <v>0.11</v>
      </c>
      <c r="Y205" s="35">
        <v>-0.62</v>
      </c>
      <c r="Z205" s="35">
        <v>0.28999999999999998</v>
      </c>
      <c r="AA205" s="35">
        <v>0.13</v>
      </c>
      <c r="AB205" s="35">
        <v>-0.22</v>
      </c>
      <c r="AC205" s="35">
        <v>0.33</v>
      </c>
      <c r="AD205" s="70">
        <v>0.26</v>
      </c>
      <c r="AE205" s="61">
        <f t="shared" si="43"/>
        <v>6.4231948539265611</v>
      </c>
      <c r="AF205" s="375">
        <f>+'Cuadro 3'!AG205</f>
        <v>6.96</v>
      </c>
      <c r="AG205" s="35">
        <v>7.55</v>
      </c>
      <c r="AH205" s="35">
        <v>7.3</v>
      </c>
      <c r="AI205" s="35">
        <v>2.9</v>
      </c>
      <c r="AJ205" s="35">
        <v>3.84</v>
      </c>
      <c r="AK205" s="35">
        <v>8.43</v>
      </c>
      <c r="AL205" s="105">
        <f>+'Cuadro 3'!AH205</f>
        <v>2.1800000000000002</v>
      </c>
      <c r="AM205" s="35">
        <v>-5.32</v>
      </c>
      <c r="AN205" s="35">
        <v>4.1500000000000004</v>
      </c>
      <c r="AO205" s="35">
        <v>3.41</v>
      </c>
      <c r="AP205" s="35">
        <v>-7.08</v>
      </c>
      <c r="AQ205" s="35">
        <v>1.76</v>
      </c>
      <c r="AR205" s="35">
        <v>0.72</v>
      </c>
      <c r="AS205" s="116">
        <f t="shared" si="42"/>
        <v>6.4231948539265611</v>
      </c>
      <c r="AT205" s="105">
        <f>'Cuadro 3'!AT205</f>
        <v>6.96</v>
      </c>
      <c r="AU205" s="35">
        <v>7.55</v>
      </c>
      <c r="AV205" s="35">
        <v>7.3</v>
      </c>
      <c r="AW205" s="35">
        <v>2.9</v>
      </c>
      <c r="AX205" s="35">
        <v>3.84</v>
      </c>
      <c r="AY205" s="35">
        <v>8.43</v>
      </c>
      <c r="AZ205" s="105">
        <f>'Cuadro 3'!AU205</f>
        <v>2.1800000000000002</v>
      </c>
      <c r="BA205" s="35">
        <v>-5.32</v>
      </c>
      <c r="BB205" s="35">
        <v>4.1500000000000004</v>
      </c>
      <c r="BC205" s="35">
        <v>3.41</v>
      </c>
      <c r="BD205" s="35">
        <v>-7.08</v>
      </c>
      <c r="BE205" s="35">
        <v>1.76</v>
      </c>
      <c r="BF205" s="70">
        <v>0.72</v>
      </c>
    </row>
    <row r="206" spans="1:58" x14ac:dyDescent="0.25">
      <c r="A206" s="420">
        <v>2025</v>
      </c>
      <c r="B206" s="379" t="s">
        <v>55</v>
      </c>
      <c r="C206" s="401">
        <f t="shared" si="40"/>
        <v>137.48931622437374</v>
      </c>
      <c r="D206" s="246">
        <f>+'Cuadro 3'!G206</f>
        <v>137.01</v>
      </c>
      <c r="E206" s="242">
        <v>127.79</v>
      </c>
      <c r="F206" s="242">
        <v>127.55</v>
      </c>
      <c r="G206" s="242">
        <v>163.63999999999999</v>
      </c>
      <c r="H206" s="242">
        <v>176.25</v>
      </c>
      <c r="I206" s="242">
        <v>156.82</v>
      </c>
      <c r="J206" s="228">
        <f>+'Cuadro 3'!H206</f>
        <v>140.47</v>
      </c>
      <c r="K206" s="242">
        <v>122.07</v>
      </c>
      <c r="L206" s="242">
        <v>133.26</v>
      </c>
      <c r="M206" s="242">
        <v>146.63</v>
      </c>
      <c r="N206" s="242">
        <v>108.48</v>
      </c>
      <c r="O206" s="242">
        <v>134.24</v>
      </c>
      <c r="P206" s="313">
        <v>126.15</v>
      </c>
      <c r="Q206" s="223">
        <f t="shared" si="41"/>
        <v>0.30128115786652365</v>
      </c>
      <c r="R206" s="228">
        <f>+'Cuadro 3'!T206</f>
        <v>0.39</v>
      </c>
      <c r="S206" s="242">
        <v>0.45</v>
      </c>
      <c r="T206" s="242">
        <v>0.46</v>
      </c>
      <c r="U206" s="242">
        <v>-0.28999999999999998</v>
      </c>
      <c r="V206" s="242">
        <v>0.34</v>
      </c>
      <c r="W206" s="242">
        <v>0.14000000000000001</v>
      </c>
      <c r="X206" s="228">
        <f>+'Cuadro 3'!U206</f>
        <v>0.7</v>
      </c>
      <c r="Y206" s="242">
        <v>-0.4</v>
      </c>
      <c r="Z206" s="242">
        <v>0.17</v>
      </c>
      <c r="AA206" s="242">
        <v>0.99</v>
      </c>
      <c r="AB206" s="242">
        <v>-0.36</v>
      </c>
      <c r="AC206" s="242">
        <v>0.3</v>
      </c>
      <c r="AD206" s="313">
        <v>0.26</v>
      </c>
      <c r="AE206" s="223">
        <f t="shared" si="43"/>
        <v>0.42481372286250341</v>
      </c>
      <c r="AF206" s="228">
        <f>+'Cuadro 3'!AG206</f>
        <v>0.39</v>
      </c>
      <c r="AG206" s="229">
        <v>0.45</v>
      </c>
      <c r="AH206" s="229">
        <v>0.46</v>
      </c>
      <c r="AI206" s="229">
        <v>-0.28999999999999998</v>
      </c>
      <c r="AJ206" s="229">
        <v>0.34</v>
      </c>
      <c r="AK206" s="229">
        <v>0.14000000000000001</v>
      </c>
      <c r="AL206" s="228">
        <f>+'Cuadro 3'!AH206</f>
        <v>0.7</v>
      </c>
      <c r="AM206" s="229">
        <v>-0.4</v>
      </c>
      <c r="AN206" s="229">
        <v>0.17</v>
      </c>
      <c r="AO206" s="229">
        <v>0.99</v>
      </c>
      <c r="AP206" s="229">
        <v>-0.36</v>
      </c>
      <c r="AQ206" s="229">
        <v>0.3</v>
      </c>
      <c r="AR206" s="234">
        <v>0.26</v>
      </c>
      <c r="AS206" s="223">
        <f t="shared" ref="AS206:AS210" si="44">+AT206*0.887697668185473+AZ206*0.112302331814527</f>
        <v>5.9993460198338253</v>
      </c>
      <c r="AT206" s="228">
        <f>'Cuadro 3'!AT206</f>
        <v>6.48</v>
      </c>
      <c r="AU206" s="229">
        <v>7.16</v>
      </c>
      <c r="AV206" s="229">
        <v>6.95</v>
      </c>
      <c r="AW206" s="229">
        <v>2.5099999999999998</v>
      </c>
      <c r="AX206" s="229">
        <v>2.66</v>
      </c>
      <c r="AY206" s="229">
        <v>8.2799999999999994</v>
      </c>
      <c r="AZ206" s="228">
        <f>'Cuadro 3'!AU206</f>
        <v>2.2000000000000002</v>
      </c>
      <c r="BA206" s="229">
        <v>-5.65</v>
      </c>
      <c r="BB206" s="229">
        <v>3.93</v>
      </c>
      <c r="BC206" s="229">
        <v>3.45</v>
      </c>
      <c r="BD206" s="229">
        <v>-7.38</v>
      </c>
      <c r="BE206" s="229">
        <v>1.83</v>
      </c>
      <c r="BF206" s="234">
        <v>0.99</v>
      </c>
    </row>
    <row r="207" spans="1:58" x14ac:dyDescent="0.2">
      <c r="A207" s="421"/>
      <c r="B207" s="380" t="s">
        <v>56</v>
      </c>
      <c r="C207" s="402">
        <f t="shared" si="40"/>
        <v>139.01118618354801</v>
      </c>
      <c r="D207" s="162">
        <f>+'Cuadro 3'!G207</f>
        <v>138.6</v>
      </c>
      <c r="E207" s="59">
        <v>128.84</v>
      </c>
      <c r="F207" s="59">
        <v>128.30000000000001</v>
      </c>
      <c r="G207" s="35">
        <v>163.77000000000001</v>
      </c>
      <c r="H207" s="59">
        <v>181.82</v>
      </c>
      <c r="I207" s="59">
        <v>159.03</v>
      </c>
      <c r="J207" s="105">
        <f>+'Cuadro 3'!H207</f>
        <v>141.38</v>
      </c>
      <c r="K207" s="59">
        <v>122.36</v>
      </c>
      <c r="L207" s="59">
        <v>133.34</v>
      </c>
      <c r="M207" s="59">
        <v>147.93</v>
      </c>
      <c r="N207" s="59">
        <v>108.12</v>
      </c>
      <c r="O207" s="59">
        <v>134.44</v>
      </c>
      <c r="P207" s="210">
        <v>126.01</v>
      </c>
      <c r="Q207" s="83">
        <f t="shared" si="41"/>
        <v>1.0566818547306351</v>
      </c>
      <c r="R207" s="105">
        <f>+'Cuadro 3'!T207</f>
        <v>1.1599999999999999</v>
      </c>
      <c r="S207" s="59">
        <v>0.82</v>
      </c>
      <c r="T207" s="59">
        <v>0.59</v>
      </c>
      <c r="U207" s="59">
        <v>0.08</v>
      </c>
      <c r="V207" s="59">
        <v>3.16</v>
      </c>
      <c r="W207" s="59">
        <v>1.41</v>
      </c>
      <c r="X207" s="105">
        <f>+'Cuadro 3'!U207</f>
        <v>0.65</v>
      </c>
      <c r="Y207" s="59">
        <v>0.24</v>
      </c>
      <c r="Z207" s="59">
        <v>0.06</v>
      </c>
      <c r="AA207" s="59">
        <v>0.88</v>
      </c>
      <c r="AB207" s="59">
        <v>-0.34</v>
      </c>
      <c r="AC207" s="59">
        <v>0.15</v>
      </c>
      <c r="AD207" s="210">
        <v>-0.11</v>
      </c>
      <c r="AE207" s="83">
        <f t="shared" si="43"/>
        <v>1.5364165103189493</v>
      </c>
      <c r="AF207" s="105">
        <f>+'Cuadro 3'!AG207</f>
        <v>1.56</v>
      </c>
      <c r="AG207" s="227">
        <v>1.28</v>
      </c>
      <c r="AH207" s="59">
        <v>1.05</v>
      </c>
      <c r="AI207" s="59">
        <v>-0.21</v>
      </c>
      <c r="AJ207" s="59">
        <v>3.51</v>
      </c>
      <c r="AK207" s="59">
        <v>1.54</v>
      </c>
      <c r="AL207" s="105">
        <f>+'Cuadro 3'!AH207</f>
        <v>1.35</v>
      </c>
      <c r="AM207" s="59">
        <v>-0.16</v>
      </c>
      <c r="AN207" s="59">
        <v>0.22</v>
      </c>
      <c r="AO207" s="59">
        <v>1.88</v>
      </c>
      <c r="AP207" s="59">
        <v>-0.69</v>
      </c>
      <c r="AQ207" s="59">
        <v>0.45</v>
      </c>
      <c r="AR207" s="210">
        <v>0.15</v>
      </c>
      <c r="AS207" s="83">
        <f t="shared" si="44"/>
        <v>6.1173143929241487</v>
      </c>
      <c r="AT207" s="105">
        <f>'Cuadro 3'!AT207</f>
        <v>6.58</v>
      </c>
      <c r="AU207" s="84">
        <v>7.14</v>
      </c>
      <c r="AV207" s="84">
        <v>6.67</v>
      </c>
      <c r="AW207" s="84">
        <v>2.36</v>
      </c>
      <c r="AX207" s="84">
        <v>4.9000000000000004</v>
      </c>
      <c r="AY207" s="84">
        <v>7.21</v>
      </c>
      <c r="AZ207" s="105">
        <f>'Cuadro 3'!AU207</f>
        <v>2.46</v>
      </c>
      <c r="BA207" s="84">
        <v>-4.95</v>
      </c>
      <c r="BB207" s="84">
        <v>3.56</v>
      </c>
      <c r="BC207" s="84">
        <v>3.81</v>
      </c>
      <c r="BD207" s="84">
        <v>-7.82</v>
      </c>
      <c r="BE207" s="84">
        <v>1.76</v>
      </c>
      <c r="BF207" s="85">
        <v>0.51</v>
      </c>
    </row>
    <row r="208" spans="1:58" x14ac:dyDescent="0.2">
      <c r="A208" s="421"/>
      <c r="B208" s="380" t="s">
        <v>57</v>
      </c>
      <c r="C208" s="402">
        <f t="shared" si="40"/>
        <v>139.75788180687354</v>
      </c>
      <c r="D208" s="162">
        <f>+'Cuadro 3'!G208</f>
        <v>139.37</v>
      </c>
      <c r="E208" s="59">
        <v>129.58000000000001</v>
      </c>
      <c r="F208" s="59">
        <v>129.02000000000001</v>
      </c>
      <c r="G208" s="35">
        <v>163.98</v>
      </c>
      <c r="H208" s="59">
        <v>182.04</v>
      </c>
      <c r="I208" s="59">
        <v>160.66</v>
      </c>
      <c r="J208" s="105">
        <f>+'Cuadro 3'!H208</f>
        <v>141.97</v>
      </c>
      <c r="K208" s="59">
        <v>122.72</v>
      </c>
      <c r="L208" s="59">
        <v>134.25</v>
      </c>
      <c r="M208" s="59">
        <v>148.62</v>
      </c>
      <c r="N208" s="59">
        <v>107.88</v>
      </c>
      <c r="O208" s="59">
        <v>134.91999999999999</v>
      </c>
      <c r="P208" s="210">
        <v>126.12</v>
      </c>
      <c r="Q208" s="83">
        <f t="shared" si="41"/>
        <v>0.52967837041007781</v>
      </c>
      <c r="R208" s="105">
        <f>+'Cuadro 3'!T208</f>
        <v>0.56000000000000005</v>
      </c>
      <c r="S208" s="59">
        <v>0.56999999999999995</v>
      </c>
      <c r="T208" s="59">
        <v>0.56999999999999995</v>
      </c>
      <c r="U208" s="59">
        <v>0.13</v>
      </c>
      <c r="V208" s="59">
        <v>0.12</v>
      </c>
      <c r="W208" s="59">
        <v>1.03</v>
      </c>
      <c r="X208" s="105">
        <f>+'Cuadro 3'!U208</f>
        <v>0.42</v>
      </c>
      <c r="Y208" s="59">
        <v>0.28999999999999998</v>
      </c>
      <c r="Z208" s="59">
        <v>0.68</v>
      </c>
      <c r="AA208" s="59">
        <v>0.47</v>
      </c>
      <c r="AB208" s="59">
        <v>-0.22</v>
      </c>
      <c r="AC208" s="59">
        <v>0.36</v>
      </c>
      <c r="AD208" s="210">
        <v>0.08</v>
      </c>
      <c r="AE208" s="83">
        <f t="shared" si="43"/>
        <v>2.081817207183061</v>
      </c>
      <c r="AF208" s="105">
        <f>+'Cuadro 3'!AG208</f>
        <v>2.12</v>
      </c>
      <c r="AG208" s="227">
        <v>1.85</v>
      </c>
      <c r="AH208" s="59">
        <v>1.62</v>
      </c>
      <c r="AI208" s="59">
        <v>-0.08</v>
      </c>
      <c r="AJ208" s="59">
        <v>3.63</v>
      </c>
      <c r="AK208" s="59">
        <v>2.59</v>
      </c>
      <c r="AL208" s="105">
        <f>+'Cuadro 3'!AH208</f>
        <v>1.78</v>
      </c>
      <c r="AM208" s="59">
        <v>0.13</v>
      </c>
      <c r="AN208" s="59">
        <v>0.91</v>
      </c>
      <c r="AO208" s="59">
        <v>2.36</v>
      </c>
      <c r="AP208" s="59">
        <v>-0.91</v>
      </c>
      <c r="AQ208" s="59">
        <v>0.81</v>
      </c>
      <c r="AR208" s="210">
        <v>0.23</v>
      </c>
      <c r="AS208" s="83">
        <f t="shared" si="44"/>
        <v>5.8800964888769762</v>
      </c>
      <c r="AT208" s="105">
        <f>'Cuadro 3'!AT208</f>
        <v>6.29</v>
      </c>
      <c r="AU208" s="84">
        <v>6.96</v>
      </c>
      <c r="AV208" s="84">
        <v>6.49</v>
      </c>
      <c r="AW208" s="84">
        <v>2.72</v>
      </c>
      <c r="AX208" s="84">
        <v>4.0999999999999996</v>
      </c>
      <c r="AY208" s="84">
        <v>6.93</v>
      </c>
      <c r="AZ208" s="105">
        <f>'Cuadro 3'!AU208</f>
        <v>2.64</v>
      </c>
      <c r="BA208" s="84">
        <v>-4.7</v>
      </c>
      <c r="BB208" s="84">
        <v>3.47</v>
      </c>
      <c r="BC208" s="84">
        <v>3.98</v>
      </c>
      <c r="BD208" s="84">
        <v>-7.36</v>
      </c>
      <c r="BE208" s="84">
        <v>1.95</v>
      </c>
      <c r="BF208" s="85">
        <v>0.64</v>
      </c>
    </row>
    <row r="209" spans="1:58" x14ac:dyDescent="0.2">
      <c r="A209" s="421"/>
      <c r="B209" s="380" t="s">
        <v>58</v>
      </c>
      <c r="C209" s="402">
        <f t="shared" si="40"/>
        <v>140.76455530721941</v>
      </c>
      <c r="D209" s="162">
        <f>+'Cuadro 3'!G209</f>
        <v>140.41</v>
      </c>
      <c r="E209" s="35">
        <v>130.37</v>
      </c>
      <c r="F209" s="35">
        <v>129.80000000000001</v>
      </c>
      <c r="G209" s="35">
        <v>164.57</v>
      </c>
      <c r="H209" s="35">
        <v>183.24</v>
      </c>
      <c r="I209" s="35">
        <v>163.19</v>
      </c>
      <c r="J209" s="105">
        <f>+'Cuadro 3'!H209</f>
        <v>142.72999999999999</v>
      </c>
      <c r="K209" s="35">
        <v>122.54</v>
      </c>
      <c r="L209" s="35">
        <v>134.94999999999999</v>
      </c>
      <c r="M209" s="35">
        <v>149.68</v>
      </c>
      <c r="N209" s="35">
        <v>107.57</v>
      </c>
      <c r="O209" s="35">
        <v>135.16</v>
      </c>
      <c r="P209" s="257">
        <v>126.23</v>
      </c>
      <c r="Q209" s="83">
        <f t="shared" si="41"/>
        <v>0.64005092468507108</v>
      </c>
      <c r="R209" s="105">
        <f>+'Cuadro 3'!T209</f>
        <v>0.74</v>
      </c>
      <c r="S209" s="35">
        <v>0.61</v>
      </c>
      <c r="T209" s="35">
        <v>0.6</v>
      </c>
      <c r="U209" s="35">
        <v>0.36</v>
      </c>
      <c r="V209" s="35">
        <v>0.66</v>
      </c>
      <c r="W209" s="35">
        <v>1.57</v>
      </c>
      <c r="X209" s="105">
        <f>+'Cuadro 3'!U209</f>
        <v>0.53</v>
      </c>
      <c r="Y209" s="35">
        <v>-0.15</v>
      </c>
      <c r="Z209" s="35">
        <v>0.52</v>
      </c>
      <c r="AA209" s="35">
        <v>0.72</v>
      </c>
      <c r="AB209" s="35">
        <v>-0.28999999999999998</v>
      </c>
      <c r="AC209" s="35">
        <v>0.18</v>
      </c>
      <c r="AD209" s="257">
        <v>0.09</v>
      </c>
      <c r="AE209" s="83">
        <f t="shared" si="43"/>
        <v>2.8171106941838646</v>
      </c>
      <c r="AF209" s="105">
        <f>+'Cuadro 3'!AG209</f>
        <v>2.88</v>
      </c>
      <c r="AG209" s="227">
        <v>2.48</v>
      </c>
      <c r="AH209" s="59">
        <v>2.23</v>
      </c>
      <c r="AI209" s="59">
        <v>0.28000000000000003</v>
      </c>
      <c r="AJ209" s="59">
        <v>4.32</v>
      </c>
      <c r="AK209" s="59">
        <v>4.2</v>
      </c>
      <c r="AL209" s="105">
        <f>+'Cuadro 3'!AH209</f>
        <v>2.3199999999999998</v>
      </c>
      <c r="AM209" s="59">
        <v>-0.02</v>
      </c>
      <c r="AN209" s="59">
        <v>1.44</v>
      </c>
      <c r="AO209" s="59">
        <v>3.09</v>
      </c>
      <c r="AP209" s="59">
        <v>-1.19</v>
      </c>
      <c r="AQ209" s="59">
        <v>0.99</v>
      </c>
      <c r="AR209" s="210">
        <v>0.32</v>
      </c>
      <c r="AS209" s="83">
        <f t="shared" si="44"/>
        <v>5.7137871884213345</v>
      </c>
      <c r="AT209" s="105">
        <f>'Cuadro 3'!AT209</f>
        <v>6.09</v>
      </c>
      <c r="AU209" s="84">
        <v>6.43</v>
      </c>
      <c r="AV209" s="84">
        <v>6.04</v>
      </c>
      <c r="AW209" s="84">
        <v>3.19</v>
      </c>
      <c r="AX209" s="84">
        <v>4.37</v>
      </c>
      <c r="AY209" s="84">
        <v>7.63</v>
      </c>
      <c r="AZ209" s="105">
        <f>'Cuadro 3'!AU209</f>
        <v>2.74</v>
      </c>
      <c r="BA209" s="84">
        <v>-4.5</v>
      </c>
      <c r="BB209" s="84">
        <v>3.55</v>
      </c>
      <c r="BC209" s="84">
        <v>4.1399999999999997</v>
      </c>
      <c r="BD209" s="84">
        <v>-7.53</v>
      </c>
      <c r="BE209" s="84">
        <v>1.73</v>
      </c>
      <c r="BF209" s="85">
        <v>0.56999999999999995</v>
      </c>
    </row>
    <row r="210" spans="1:58" x14ac:dyDescent="0.2">
      <c r="A210" s="421"/>
      <c r="B210" s="380" t="s">
        <v>59</v>
      </c>
      <c r="C210" s="402">
        <f t="shared" si="40"/>
        <v>141.39989369707749</v>
      </c>
      <c r="D210" s="162">
        <f>+'Cuadro 3'!G210</f>
        <v>141.09</v>
      </c>
      <c r="E210" s="35">
        <v>131.13999999999999</v>
      </c>
      <c r="F210" s="35">
        <v>130.57</v>
      </c>
      <c r="G210" s="35">
        <v>165.03</v>
      </c>
      <c r="H210" s="35">
        <v>182.26</v>
      </c>
      <c r="I210" s="35">
        <v>164.95</v>
      </c>
      <c r="J210" s="105">
        <f>+'Cuadro 3'!H210</f>
        <v>142.97999999999999</v>
      </c>
      <c r="K210" s="35">
        <v>122.13</v>
      </c>
      <c r="L210" s="35">
        <v>135.61000000000001</v>
      </c>
      <c r="M210" s="35">
        <v>149.96</v>
      </c>
      <c r="N210" s="35">
        <v>107.6</v>
      </c>
      <c r="O210" s="35">
        <v>135.63</v>
      </c>
      <c r="P210" s="257">
        <v>126.48</v>
      </c>
      <c r="Q210" s="83">
        <f t="shared" si="41"/>
        <v>0.38791208791208781</v>
      </c>
      <c r="R210" s="105">
        <f>+'Cuadro 3'!T210</f>
        <v>0.48</v>
      </c>
      <c r="S210" s="35">
        <v>0.59</v>
      </c>
      <c r="T210" s="35">
        <v>0.59</v>
      </c>
      <c r="U210" s="35">
        <v>0.28000000000000003</v>
      </c>
      <c r="V210" s="35">
        <v>-0.53</v>
      </c>
      <c r="W210" s="35">
        <v>1.08</v>
      </c>
      <c r="X210" s="105">
        <f>+'Cuadro 3'!U210</f>
        <v>0.18</v>
      </c>
      <c r="Y210" s="35">
        <v>-0.34</v>
      </c>
      <c r="Z210" s="35">
        <v>0.48</v>
      </c>
      <c r="AA210" s="35">
        <v>0.18</v>
      </c>
      <c r="AB210" s="35">
        <v>0.02</v>
      </c>
      <c r="AC210" s="35">
        <v>0.35</v>
      </c>
      <c r="AD210" s="257">
        <v>0.2</v>
      </c>
      <c r="AE210" s="83">
        <f t="shared" si="43"/>
        <v>3.2811739480032163</v>
      </c>
      <c r="AF210" s="105">
        <f>+'Cuadro 3'!AG210</f>
        <v>3.38</v>
      </c>
      <c r="AG210" s="227">
        <v>3.09</v>
      </c>
      <c r="AH210" s="59">
        <v>2.84</v>
      </c>
      <c r="AI210" s="59">
        <v>0.56000000000000005</v>
      </c>
      <c r="AJ210" s="59">
        <v>3.76</v>
      </c>
      <c r="AK210" s="59">
        <v>5.32</v>
      </c>
      <c r="AL210" s="105">
        <f>+'Cuadro 3'!AH210</f>
        <v>2.5</v>
      </c>
      <c r="AM210" s="59">
        <v>-0.35</v>
      </c>
      <c r="AN210" s="59">
        <v>1.93</v>
      </c>
      <c r="AO210" s="59">
        <v>3.28</v>
      </c>
      <c r="AP210" s="59">
        <v>-1.17</v>
      </c>
      <c r="AQ210" s="59">
        <v>1.34</v>
      </c>
      <c r="AR210" s="210">
        <v>0.52</v>
      </c>
      <c r="AS210" s="83">
        <f t="shared" si="44"/>
        <v>5.4797239346019833</v>
      </c>
      <c r="AT210" s="105">
        <f>'Cuadro 3'!AT210</f>
        <v>5.82</v>
      </c>
      <c r="AU210" s="35">
        <v>6.26</v>
      </c>
      <c r="AV210" s="35">
        <v>5.87</v>
      </c>
      <c r="AW210" s="35">
        <v>2.9</v>
      </c>
      <c r="AX210" s="35">
        <v>2.89</v>
      </c>
      <c r="AY210" s="35">
        <v>8.24</v>
      </c>
      <c r="AZ210" s="105">
        <f>'Cuadro 3'!AU210</f>
        <v>2.79</v>
      </c>
      <c r="BA210" s="35">
        <v>-4.3899999999999997</v>
      </c>
      <c r="BB210" s="35">
        <v>3.61</v>
      </c>
      <c r="BC210" s="35">
        <v>4</v>
      </c>
      <c r="BD210" s="35">
        <v>-5.31</v>
      </c>
      <c r="BE210" s="35">
        <v>2.23</v>
      </c>
      <c r="BF210" s="257">
        <v>0.87</v>
      </c>
    </row>
    <row r="211" spans="1:58" x14ac:dyDescent="0.2">
      <c r="A211" s="421"/>
      <c r="B211" s="380" t="s">
        <v>60</v>
      </c>
      <c r="C211" s="402">
        <f t="shared" si="40"/>
        <v>141.44279707381</v>
      </c>
      <c r="D211" s="162">
        <f>+'Cuadro 3'!G211</f>
        <v>141.11000000000001</v>
      </c>
      <c r="E211" s="35">
        <v>131.58000000000001</v>
      </c>
      <c r="F211" s="35">
        <v>131</v>
      </c>
      <c r="G211" s="35">
        <v>165.6</v>
      </c>
      <c r="H211" s="35">
        <v>179.38</v>
      </c>
      <c r="I211" s="35">
        <v>165.25</v>
      </c>
      <c r="J211" s="105">
        <f>+'Cuadro 3'!H211</f>
        <v>143.26</v>
      </c>
      <c r="K211" s="35">
        <v>121.54</v>
      </c>
      <c r="L211" s="35">
        <v>135.88</v>
      </c>
      <c r="M211" s="35">
        <v>150.25</v>
      </c>
      <c r="N211" s="35">
        <v>107.3</v>
      </c>
      <c r="O211" s="35">
        <v>136.41999999999999</v>
      </c>
      <c r="P211" s="257">
        <v>126.86</v>
      </c>
      <c r="Q211" s="83">
        <f t="shared" si="41"/>
        <v>-4.5028142589118234E-2</v>
      </c>
      <c r="R211" s="105">
        <f>+'Cuadro 3'!T211</f>
        <v>0.01</v>
      </c>
      <c r="S211" s="35">
        <v>0.33</v>
      </c>
      <c r="T211" s="35">
        <v>0.33</v>
      </c>
      <c r="U211" s="35">
        <v>0.34</v>
      </c>
      <c r="V211" s="35">
        <v>-1.58</v>
      </c>
      <c r="W211" s="35">
        <v>0.18</v>
      </c>
      <c r="X211" s="105">
        <f>+'Cuadro 3'!U211</f>
        <v>0.2</v>
      </c>
      <c r="Y211" s="35">
        <v>-0.48</v>
      </c>
      <c r="Z211" s="35">
        <v>0.2</v>
      </c>
      <c r="AA211" s="35">
        <v>0.19</v>
      </c>
      <c r="AB211" s="35">
        <v>-0.28000000000000003</v>
      </c>
      <c r="AC211" s="35">
        <v>0.57999999999999996</v>
      </c>
      <c r="AD211" s="257">
        <v>0.3</v>
      </c>
      <c r="AE211" s="83">
        <f t="shared" ref="AE211:AE212" si="45">+AF211*0.887697668185473+AL211*0.112302331814527</f>
        <v>3.3125113910479764</v>
      </c>
      <c r="AF211" s="105">
        <f>+'Cuadro 3'!AG211</f>
        <v>3.39</v>
      </c>
      <c r="AG211" s="227">
        <v>3.43</v>
      </c>
      <c r="AH211" s="59">
        <v>3.18</v>
      </c>
      <c r="AI211" s="59">
        <v>0.9</v>
      </c>
      <c r="AJ211" s="59">
        <v>2.12</v>
      </c>
      <c r="AK211" s="59">
        <v>5.52</v>
      </c>
      <c r="AL211" s="105">
        <f>+'Cuadro 3'!AH211</f>
        <v>2.7</v>
      </c>
      <c r="AM211" s="59">
        <v>-0.84</v>
      </c>
      <c r="AN211" s="59">
        <v>2.14</v>
      </c>
      <c r="AO211" s="59">
        <v>3.48</v>
      </c>
      <c r="AP211" s="59">
        <v>-1.44</v>
      </c>
      <c r="AQ211" s="59">
        <v>1.93</v>
      </c>
      <c r="AR211" s="210">
        <v>0.82</v>
      </c>
      <c r="AS211" s="83">
        <f t="shared" ref="AS211:AS212" si="46">+AT211*0.887697668185473+AZ211*0.112302331814527</f>
        <v>4.9705816135084424</v>
      </c>
      <c r="AT211" s="105">
        <f>'Cuadro 3'!AT211</f>
        <v>5.23</v>
      </c>
      <c r="AU211" s="35">
        <v>6.11</v>
      </c>
      <c r="AV211" s="35">
        <v>5.72</v>
      </c>
      <c r="AW211" s="35">
        <v>2.94</v>
      </c>
      <c r="AX211" s="35">
        <v>0.49</v>
      </c>
      <c r="AY211" s="35">
        <v>7.46</v>
      </c>
      <c r="AZ211" s="105">
        <f>'Cuadro 3'!AU211</f>
        <v>2.92</v>
      </c>
      <c r="BA211" s="35">
        <v>-3.89</v>
      </c>
      <c r="BB211" s="35">
        <v>3.56</v>
      </c>
      <c r="BC211" s="35">
        <v>3.94</v>
      </c>
      <c r="BD211" s="35">
        <v>-3.18</v>
      </c>
      <c r="BE211" s="35">
        <v>2.73</v>
      </c>
      <c r="BF211" s="257">
        <v>1.1399999999999999</v>
      </c>
    </row>
    <row r="212" spans="1:58" x14ac:dyDescent="0.2">
      <c r="A212" s="421"/>
      <c r="B212" s="380" t="s">
        <v>61</v>
      </c>
      <c r="C212" s="402">
        <f t="shared" si="40"/>
        <v>141.71046247856336</v>
      </c>
      <c r="D212" s="162">
        <f>+'Cuadro 3'!G212</f>
        <v>141.37</v>
      </c>
      <c r="E212" s="35">
        <v>131.99</v>
      </c>
      <c r="F212" s="35">
        <v>131.41999999999999</v>
      </c>
      <c r="G212" s="35">
        <v>166.37</v>
      </c>
      <c r="H212" s="35">
        <v>178.57</v>
      </c>
      <c r="I212" s="35">
        <v>165.61</v>
      </c>
      <c r="J212" s="105">
        <f>+'Cuadro 3'!H212</f>
        <v>143.47999999999999</v>
      </c>
      <c r="K212" s="35">
        <v>120.92</v>
      </c>
      <c r="L212" s="35">
        <v>136.09</v>
      </c>
      <c r="M212" s="35">
        <v>150.58000000000001</v>
      </c>
      <c r="N212" s="35">
        <v>107.27</v>
      </c>
      <c r="O212" s="35">
        <v>136.65</v>
      </c>
      <c r="P212" s="257">
        <v>127.05</v>
      </c>
      <c r="Q212" s="83">
        <f t="shared" si="41"/>
        <v>0.1113883677298311</v>
      </c>
      <c r="R212" s="105">
        <f>+'Cuadro 3'!T212</f>
        <v>0.19</v>
      </c>
      <c r="S212" s="35">
        <v>0.32</v>
      </c>
      <c r="T212" s="35">
        <v>0.32</v>
      </c>
      <c r="U212" s="35">
        <v>0.47</v>
      </c>
      <c r="V212" s="35">
        <v>-0.45</v>
      </c>
      <c r="W212" s="35">
        <v>0.22</v>
      </c>
      <c r="X212" s="105">
        <f>+'Cuadro 3'!U212</f>
        <v>0.15</v>
      </c>
      <c r="Y212" s="35">
        <v>-0.51</v>
      </c>
      <c r="Z212" s="35">
        <v>0.15</v>
      </c>
      <c r="AA212" s="35">
        <v>0.22</v>
      </c>
      <c r="AB212" s="35">
        <v>-0.03</v>
      </c>
      <c r="AC212" s="35">
        <v>0.17</v>
      </c>
      <c r="AD212" s="257">
        <v>0.15</v>
      </c>
      <c r="AE212" s="83">
        <f t="shared" si="45"/>
        <v>3.5080192977753955</v>
      </c>
      <c r="AF212" s="105">
        <f>+'Cuadro 3'!AG212</f>
        <v>3.59</v>
      </c>
      <c r="AG212" s="227">
        <v>3.75</v>
      </c>
      <c r="AH212" s="59">
        <v>3.51</v>
      </c>
      <c r="AI212" s="59">
        <v>1.37</v>
      </c>
      <c r="AJ212" s="59">
        <v>1.66</v>
      </c>
      <c r="AK212" s="59">
        <v>5.75</v>
      </c>
      <c r="AL212" s="105">
        <f>+'Cuadro 3'!AH212</f>
        <v>2.86</v>
      </c>
      <c r="AM212" s="59">
        <v>-1.35</v>
      </c>
      <c r="AN212" s="59">
        <v>2.29</v>
      </c>
      <c r="AO212" s="59">
        <v>3.71</v>
      </c>
      <c r="AP212" s="59">
        <v>-1.47</v>
      </c>
      <c r="AQ212" s="59">
        <v>2.11</v>
      </c>
      <c r="AR212" s="210">
        <v>0.97</v>
      </c>
      <c r="AS212" s="83">
        <f t="shared" si="46"/>
        <v>4.7478558027338513</v>
      </c>
      <c r="AT212" s="105">
        <f>'Cuadro 3'!AT212</f>
        <v>4.95</v>
      </c>
      <c r="AU212" s="35">
        <v>5.95</v>
      </c>
      <c r="AV212" s="35">
        <v>5.6</v>
      </c>
      <c r="AW212" s="35">
        <v>2.79</v>
      </c>
      <c r="AX212" s="35">
        <v>0.11</v>
      </c>
      <c r="AY212" s="35">
        <v>6.56</v>
      </c>
      <c r="AZ212" s="105">
        <f>'Cuadro 3'!AU212</f>
        <v>3.15</v>
      </c>
      <c r="BA212" s="35">
        <v>-3.83</v>
      </c>
      <c r="BB212" s="35">
        <v>3.35</v>
      </c>
      <c r="BC212" s="35">
        <v>4.22</v>
      </c>
      <c r="BD212" s="35">
        <v>-2.88</v>
      </c>
      <c r="BE212" s="35">
        <v>2.87</v>
      </c>
      <c r="BF212" s="257">
        <v>1.2</v>
      </c>
    </row>
    <row r="213" spans="1:58" x14ac:dyDescent="0.2">
      <c r="A213" s="421"/>
      <c r="B213" s="380" t="s">
        <v>62</v>
      </c>
      <c r="C213" s="402">
        <f t="shared" si="40"/>
        <v>141.79260710664531</v>
      </c>
      <c r="D213" s="162">
        <f>+'Cuadro 3'!G213</f>
        <v>141.46</v>
      </c>
      <c r="E213" s="35">
        <v>132.34</v>
      </c>
      <c r="F213" s="35">
        <v>131.76</v>
      </c>
      <c r="G213" s="35">
        <v>166.5</v>
      </c>
      <c r="H213" s="35">
        <v>176.9</v>
      </c>
      <c r="I213" s="35">
        <v>165.79</v>
      </c>
      <c r="J213" s="105">
        <f>+'Cuadro 3'!H213</f>
        <v>143.56</v>
      </c>
      <c r="K213" s="35">
        <v>120.24</v>
      </c>
      <c r="L213" s="35">
        <v>136.38999999999999</v>
      </c>
      <c r="M213" s="35">
        <v>150.94</v>
      </c>
      <c r="N213" s="35">
        <v>105.99</v>
      </c>
      <c r="O213" s="35">
        <v>136.09</v>
      </c>
      <c r="P213" s="257">
        <v>127.07</v>
      </c>
      <c r="Q213" s="83">
        <f t="shared" ref="Q213" si="47">+R213*0.887697668185473+Y213*0.112302331814527</f>
        <v>-9.6274457250067474E-3</v>
      </c>
      <c r="R213" s="105">
        <f>+'Cuadro 3'!T213</f>
        <v>0.06</v>
      </c>
      <c r="S213" s="35">
        <v>0.26</v>
      </c>
      <c r="T213" s="35">
        <v>0.26</v>
      </c>
      <c r="U213" s="35">
        <v>0.08</v>
      </c>
      <c r="V213" s="35">
        <v>-0.94</v>
      </c>
      <c r="W213" s="35">
        <v>0.11</v>
      </c>
      <c r="X213" s="105">
        <f>+'Cuadro 3'!U213</f>
        <v>0.05</v>
      </c>
      <c r="Y213" s="35">
        <v>-0.56000000000000005</v>
      </c>
      <c r="Z213" s="35">
        <v>0.22</v>
      </c>
      <c r="AA213" s="35">
        <v>0.24</v>
      </c>
      <c r="AB213" s="35">
        <v>-1.19</v>
      </c>
      <c r="AC213" s="35">
        <v>-0.41</v>
      </c>
      <c r="AD213" s="257">
        <v>0.01</v>
      </c>
      <c r="AE213" s="83">
        <f t="shared" ref="AE213" si="48">+AF213*0.887697668185473+AL213*0.112302331814527</f>
        <v>3.5680192977753955</v>
      </c>
      <c r="AF213" s="105">
        <f>+'Cuadro 3'!AG213</f>
        <v>3.65</v>
      </c>
      <c r="AG213" s="227">
        <v>4.0199999999999996</v>
      </c>
      <c r="AH213" s="227">
        <v>3.77</v>
      </c>
      <c r="AI213" s="227">
        <v>1.45</v>
      </c>
      <c r="AJ213" s="227">
        <v>0.71</v>
      </c>
      <c r="AK213" s="227">
        <v>5.87</v>
      </c>
      <c r="AL213" s="105">
        <f>+'Cuadro 3'!AH213</f>
        <v>2.92</v>
      </c>
      <c r="AM213" s="59">
        <v>-1.9</v>
      </c>
      <c r="AN213" s="59">
        <v>2.5099999999999998</v>
      </c>
      <c r="AO213" s="59">
        <v>3.96</v>
      </c>
      <c r="AP213" s="59">
        <v>-2.65</v>
      </c>
      <c r="AQ213" s="59">
        <v>1.69</v>
      </c>
      <c r="AR213" s="210">
        <v>0.99</v>
      </c>
      <c r="AS213" s="83">
        <f t="shared" ref="AS213" si="49">+AT213*0.887697668185473+AZ213*0.112302331814527</f>
        <v>4.5293004556419199</v>
      </c>
      <c r="AT213" s="105">
        <f>'Cuadro 3'!AT213</f>
        <v>4.7</v>
      </c>
      <c r="AU213" s="35">
        <v>5.64</v>
      </c>
      <c r="AV213" s="35">
        <v>5.38</v>
      </c>
      <c r="AW213" s="35">
        <v>3.14</v>
      </c>
      <c r="AX213" s="35">
        <v>-0.51</v>
      </c>
      <c r="AY213" s="35">
        <v>6.71</v>
      </c>
      <c r="AZ213" s="105">
        <f>'Cuadro 3'!AU213</f>
        <v>3.18</v>
      </c>
      <c r="BA213" s="35">
        <v>-4.24</v>
      </c>
      <c r="BB213" s="35">
        <v>3.41</v>
      </c>
      <c r="BC213" s="35">
        <v>4.45</v>
      </c>
      <c r="BD213" s="35">
        <v>-3.95</v>
      </c>
      <c r="BE213" s="35">
        <v>2.37</v>
      </c>
      <c r="BF213" s="257">
        <v>1.27</v>
      </c>
    </row>
    <row r="214" spans="1:58" x14ac:dyDescent="0.2">
      <c r="A214" s="422"/>
      <c r="B214" s="381" t="s">
        <v>63</v>
      </c>
      <c r="C214" s="403">
        <f t="shared" si="40"/>
        <v>142.20611170100327</v>
      </c>
      <c r="D214" s="163">
        <f>+'Cuadro 3'!G214</f>
        <v>141.88999999999999</v>
      </c>
      <c r="E214" s="39">
        <v>132.81</v>
      </c>
      <c r="F214" s="39">
        <v>132.26</v>
      </c>
      <c r="G214" s="39">
        <v>166.77</v>
      </c>
      <c r="H214" s="39">
        <v>177.14</v>
      </c>
      <c r="I214" s="39">
        <v>166.08</v>
      </c>
      <c r="J214" s="108">
        <f>+'Cuadro 3'!H214</f>
        <v>143.78</v>
      </c>
      <c r="K214" s="39">
        <v>119.29</v>
      </c>
      <c r="L214" s="39">
        <v>136.38</v>
      </c>
      <c r="M214" s="39">
        <v>151.35</v>
      </c>
      <c r="N214" s="39">
        <v>106.14</v>
      </c>
      <c r="O214" s="39">
        <v>136.25</v>
      </c>
      <c r="P214" s="42">
        <v>127.28</v>
      </c>
      <c r="Q214" s="87">
        <f t="shared" ref="Q214" si="50">+R214*0.887697668185473+Y214*0.112302331814527</f>
        <v>0.18646743500402033</v>
      </c>
      <c r="R214" s="108">
        <f>+'Cuadro 3'!T214</f>
        <v>0.31</v>
      </c>
      <c r="S214" s="39">
        <v>0.36</v>
      </c>
      <c r="T214" s="39">
        <v>0.38</v>
      </c>
      <c r="U214" s="39">
        <v>0.16</v>
      </c>
      <c r="V214" s="39">
        <v>0.14000000000000001</v>
      </c>
      <c r="W214" s="39">
        <v>0.17</v>
      </c>
      <c r="X214" s="108">
        <f>+'Cuadro 3'!U214</f>
        <v>0.16</v>
      </c>
      <c r="Y214" s="39">
        <v>-0.79</v>
      </c>
      <c r="Z214" s="39">
        <v>0</v>
      </c>
      <c r="AA214" s="39">
        <v>0.27</v>
      </c>
      <c r="AB214" s="39">
        <v>0.14000000000000001</v>
      </c>
      <c r="AC214" s="39">
        <v>0.11</v>
      </c>
      <c r="AD214" s="42">
        <v>0.17</v>
      </c>
      <c r="AE214" s="87">
        <f t="shared" ref="AE214" si="51">+AF214*0.887697668185473+AL214*0.112302331814527</f>
        <v>3.8700509246850712</v>
      </c>
      <c r="AF214" s="108">
        <f>+'Cuadro 3'!AG214</f>
        <v>3.97</v>
      </c>
      <c r="AG214" s="404">
        <v>4.4000000000000004</v>
      </c>
      <c r="AH214" s="404">
        <v>4.17</v>
      </c>
      <c r="AI214" s="404">
        <v>1.62</v>
      </c>
      <c r="AJ214" s="404">
        <v>0.85</v>
      </c>
      <c r="AK214" s="404">
        <v>6.05</v>
      </c>
      <c r="AL214" s="108">
        <f>+'Cuadro 3'!AH214</f>
        <v>3.08</v>
      </c>
      <c r="AM214" s="40">
        <v>-2.68</v>
      </c>
      <c r="AN214" s="40">
        <v>2.5099999999999998</v>
      </c>
      <c r="AO214" s="40">
        <v>4.2300000000000004</v>
      </c>
      <c r="AP214" s="40">
        <v>-2.5099999999999998</v>
      </c>
      <c r="AQ214" s="40">
        <v>1.8</v>
      </c>
      <c r="AR214" s="145">
        <v>1.1599999999999999</v>
      </c>
      <c r="AS214" s="87">
        <f t="shared" ref="AS214" si="52">+AT214*0.887697668185473+AZ214*0.112302331814527</f>
        <v>4.6693004556419186</v>
      </c>
      <c r="AT214" s="108">
        <f>'Cuadro 3'!AT214</f>
        <v>4.84</v>
      </c>
      <c r="AU214" s="39">
        <v>5.41</v>
      </c>
      <c r="AV214" s="39">
        <v>5.17</v>
      </c>
      <c r="AW214" s="39">
        <v>2.2000000000000002</v>
      </c>
      <c r="AX214" s="39">
        <v>1.3</v>
      </c>
      <c r="AY214" s="39">
        <v>6.71</v>
      </c>
      <c r="AZ214" s="108">
        <f>'Cuadro 3'!AU214</f>
        <v>3.32</v>
      </c>
      <c r="BA214" s="39">
        <v>-4.49</v>
      </c>
      <c r="BB214" s="39">
        <v>3.29</v>
      </c>
      <c r="BC214" s="39">
        <v>4.59</v>
      </c>
      <c r="BD214" s="39">
        <v>-3.5</v>
      </c>
      <c r="BE214" s="39">
        <v>2.61</v>
      </c>
      <c r="BF214" s="42">
        <v>1.54</v>
      </c>
    </row>
    <row r="215" spans="1:58" x14ac:dyDescent="0.2">
      <c r="Q215" s="227"/>
      <c r="AE215" s="84"/>
      <c r="AF215" s="100"/>
      <c r="AG215" s="227"/>
      <c r="AH215" s="101"/>
      <c r="AI215" s="101"/>
      <c r="AJ215" s="101"/>
      <c r="AK215" s="101"/>
      <c r="AL215" s="100"/>
      <c r="AM215" s="101"/>
      <c r="AN215" s="101"/>
      <c r="AO215" s="101"/>
      <c r="AP215" s="101"/>
      <c r="AQ215" s="101"/>
      <c r="AR215" s="101"/>
      <c r="AS215" s="100"/>
      <c r="AT215" s="227"/>
    </row>
    <row r="216" spans="1:58" x14ac:dyDescent="0.2">
      <c r="Q216" s="227"/>
      <c r="AE216" s="84"/>
      <c r="AF216" s="100"/>
      <c r="AG216" s="227"/>
      <c r="AH216" s="101"/>
      <c r="AI216" s="101"/>
      <c r="AJ216" s="101"/>
      <c r="AK216" s="101"/>
      <c r="AL216" s="100"/>
      <c r="AM216" s="101"/>
      <c r="AN216" s="101"/>
      <c r="AO216" s="101"/>
      <c r="AP216" s="101"/>
      <c r="AQ216" s="101"/>
      <c r="AR216" s="101"/>
      <c r="AT216" s="227"/>
    </row>
    <row r="217" spans="1:58" x14ac:dyDescent="0.2">
      <c r="A217" s="32" t="s">
        <v>67</v>
      </c>
      <c r="Q217" s="227"/>
      <c r="AE217" s="84"/>
      <c r="AF217" s="100"/>
      <c r="AG217" s="227"/>
      <c r="AH217" s="101"/>
      <c r="AI217" s="101"/>
      <c r="AJ217" s="101"/>
      <c r="AK217" s="101"/>
      <c r="AL217" s="100"/>
      <c r="AM217" s="101"/>
      <c r="AN217" s="101"/>
      <c r="AO217" s="101"/>
      <c r="AP217" s="101"/>
      <c r="AQ217" s="101"/>
      <c r="AR217" s="101"/>
      <c r="AT217" s="227"/>
    </row>
    <row r="218" spans="1:58" x14ac:dyDescent="0.2">
      <c r="A218" s="32" t="s">
        <v>189</v>
      </c>
      <c r="Q218" s="227"/>
      <c r="AE218" s="84"/>
      <c r="AF218" s="100"/>
      <c r="AG218" s="227"/>
      <c r="AH218" s="101"/>
      <c r="AI218" s="101"/>
      <c r="AJ218" s="101"/>
      <c r="AK218" s="101"/>
      <c r="AL218" s="100"/>
      <c r="AM218" s="101"/>
      <c r="AN218" s="101"/>
      <c r="AO218" s="101"/>
      <c r="AP218" s="101"/>
      <c r="AQ218" s="101"/>
      <c r="AR218" s="101"/>
      <c r="AT218" s="227"/>
    </row>
    <row r="219" spans="1:58" x14ac:dyDescent="0.2">
      <c r="A219" s="32" t="s">
        <v>239</v>
      </c>
      <c r="Q219" s="227"/>
      <c r="AE219" s="84"/>
      <c r="AF219" s="100"/>
      <c r="AG219" s="227"/>
      <c r="AH219" s="101"/>
      <c r="AI219" s="101"/>
      <c r="AJ219" s="101"/>
      <c r="AK219" s="101"/>
      <c r="AL219" s="100"/>
      <c r="AM219" s="101"/>
      <c r="AN219" s="101"/>
      <c r="AO219" s="101"/>
      <c r="AP219" s="101"/>
      <c r="AQ219" s="101"/>
      <c r="AR219" s="101"/>
    </row>
    <row r="220" spans="1:58" x14ac:dyDescent="0.2">
      <c r="A220" s="139" t="s">
        <v>158</v>
      </c>
      <c r="Q220" s="227"/>
      <c r="AE220" s="84"/>
      <c r="AF220" s="100"/>
      <c r="AH220" s="101"/>
      <c r="AI220" s="101"/>
      <c r="AJ220" s="101"/>
      <c r="AK220" s="101"/>
      <c r="AL220" s="100"/>
      <c r="AM220" s="101"/>
      <c r="AN220" s="101"/>
      <c r="AO220" s="101"/>
      <c r="AP220" s="101"/>
      <c r="AQ220" s="101"/>
      <c r="AR220" s="101"/>
    </row>
    <row r="221" spans="1:58" x14ac:dyDescent="0.2">
      <c r="A221" s="32" t="s">
        <v>192</v>
      </c>
      <c r="Q221" s="227"/>
      <c r="AE221" s="84"/>
      <c r="AF221" s="100"/>
      <c r="AH221" s="101"/>
      <c r="AI221" s="101"/>
      <c r="AJ221" s="101"/>
      <c r="AK221" s="101"/>
      <c r="AL221" s="100"/>
      <c r="AM221" s="101"/>
      <c r="AN221" s="101"/>
      <c r="AO221" s="101"/>
      <c r="AP221" s="101"/>
      <c r="AQ221" s="101"/>
      <c r="AR221" s="101"/>
    </row>
    <row r="222" spans="1:58" x14ac:dyDescent="0.2">
      <c r="Q222" s="227"/>
      <c r="AE222" s="84"/>
      <c r="AF222" s="100"/>
      <c r="AH222" s="101"/>
      <c r="AI222" s="101"/>
      <c r="AJ222" s="101"/>
      <c r="AK222" s="101"/>
      <c r="AL222" s="100"/>
      <c r="AM222" s="101"/>
      <c r="AN222" s="101"/>
      <c r="AO222" s="101"/>
      <c r="AP222" s="101"/>
      <c r="AQ222" s="101"/>
      <c r="AR222" s="101"/>
    </row>
    <row r="223" spans="1:58" x14ac:dyDescent="0.25">
      <c r="AE223" s="84"/>
      <c r="AF223" s="100"/>
      <c r="AH223" s="101"/>
      <c r="AI223" s="101"/>
      <c r="AJ223" s="101"/>
      <c r="AK223" s="101"/>
      <c r="AL223" s="100"/>
      <c r="AM223" s="101"/>
      <c r="AN223" s="101"/>
      <c r="AO223" s="101"/>
      <c r="AP223" s="101"/>
      <c r="AQ223" s="101"/>
      <c r="AR223" s="101"/>
    </row>
    <row r="224" spans="1:58" x14ac:dyDescent="0.25">
      <c r="AE224" s="84"/>
      <c r="AF224" s="100"/>
      <c r="AH224" s="101"/>
      <c r="AI224" s="101"/>
      <c r="AJ224" s="101"/>
      <c r="AK224" s="101"/>
      <c r="AL224" s="100"/>
      <c r="AM224" s="101"/>
      <c r="AN224" s="101"/>
      <c r="AO224" s="101"/>
      <c r="AP224" s="101"/>
      <c r="AQ224" s="101"/>
      <c r="AR224" s="101"/>
    </row>
    <row r="225" spans="31:38" x14ac:dyDescent="0.25">
      <c r="AE225" s="84"/>
      <c r="AF225" s="100"/>
      <c r="AL225" s="100"/>
    </row>
    <row r="226" spans="31:38" x14ac:dyDescent="0.25">
      <c r="AE226" s="84"/>
      <c r="AF226" s="100"/>
      <c r="AL226" s="100"/>
    </row>
    <row r="227" spans="31:38" x14ac:dyDescent="0.25">
      <c r="AE227" s="84"/>
      <c r="AF227" s="100"/>
      <c r="AL227" s="100"/>
    </row>
  </sheetData>
  <autoFilter ref="A12:BF205" xr:uid="{00000000-0001-0000-0600-000000000000}"/>
  <mergeCells count="31">
    <mergeCell ref="A194:A205"/>
    <mergeCell ref="A182:A193"/>
    <mergeCell ref="A98:A109"/>
    <mergeCell ref="A122:A133"/>
    <mergeCell ref="A206:A214"/>
    <mergeCell ref="A26:A37"/>
    <mergeCell ref="A38:A49"/>
    <mergeCell ref="A50:A61"/>
    <mergeCell ref="A62:A73"/>
    <mergeCell ref="A74:A85"/>
    <mergeCell ref="A2:BF2"/>
    <mergeCell ref="A3:BF3"/>
    <mergeCell ref="A4:BF4"/>
    <mergeCell ref="A5:BF5"/>
    <mergeCell ref="A7:BF7"/>
    <mergeCell ref="A8:BF8"/>
    <mergeCell ref="A10:BF10"/>
    <mergeCell ref="A11:A12"/>
    <mergeCell ref="B11:B12"/>
    <mergeCell ref="A170:A181"/>
    <mergeCell ref="C11:C12"/>
    <mergeCell ref="D11:P11"/>
    <mergeCell ref="Q11:AD11"/>
    <mergeCell ref="AE11:AR11"/>
    <mergeCell ref="A110:A121"/>
    <mergeCell ref="AS11:BF11"/>
    <mergeCell ref="A158:A169"/>
    <mergeCell ref="A146:A157"/>
    <mergeCell ref="A134:A145"/>
    <mergeCell ref="A14:A25"/>
    <mergeCell ref="A86:A97"/>
  </mergeCells>
  <phoneticPr fontId="62"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227"/>
  <sheetViews>
    <sheetView showGridLines="0" tabSelected="1" zoomScale="110" zoomScaleNormal="110" zoomScalePageLayoutView="90" workbookViewId="0">
      <pane xSplit="2" ySplit="11" topLeftCell="AP203" activePane="bottomRight" state="frozen"/>
      <selection pane="topRight" activeCell="C1" sqref="C1"/>
      <selection pane="bottomLeft" activeCell="A12" sqref="A12"/>
      <selection pane="bottomRight" activeCell="AV211" sqref="AV211"/>
    </sheetView>
  </sheetViews>
  <sheetFormatPr baseColWidth="10" defaultColWidth="10.85546875" defaultRowHeight="12.75" x14ac:dyDescent="0.25"/>
  <cols>
    <col min="1" max="1" width="14.42578125" style="32" customWidth="1"/>
    <col min="2" max="2" width="11.42578125" style="32" customWidth="1"/>
    <col min="3" max="3" width="8.85546875" style="32" customWidth="1"/>
    <col min="4" max="4" width="13.42578125" style="32" customWidth="1"/>
    <col min="5" max="5" width="13.140625" style="32" customWidth="1"/>
    <col min="6" max="8" width="10.7109375" style="32" customWidth="1"/>
    <col min="9" max="9" width="12.85546875" style="32" customWidth="1"/>
    <col min="10" max="10" width="14.28515625" style="32" customWidth="1"/>
    <col min="11" max="11" width="10.7109375" style="35" customWidth="1"/>
    <col min="12" max="14" width="10.7109375" style="32" customWidth="1"/>
    <col min="15" max="15" width="12.28515625" style="32" customWidth="1"/>
    <col min="16" max="16" width="9.42578125" style="32" customWidth="1"/>
    <col min="17" max="17" width="8.28515625" style="32" customWidth="1"/>
    <col min="18" max="27" width="10.7109375" style="32" customWidth="1"/>
    <col min="28" max="28" width="10.7109375" style="35" customWidth="1"/>
    <col min="29" max="30" width="8.85546875" style="32" customWidth="1"/>
    <col min="31" max="31" width="9.140625" style="32" customWidth="1"/>
    <col min="32" max="32" width="9.7109375" style="32" customWidth="1"/>
    <col min="33" max="35" width="12.85546875" style="32" customWidth="1"/>
    <col min="36" max="41" width="10.85546875" style="32"/>
    <col min="42" max="42" width="11.28515625" style="32" customWidth="1"/>
    <col min="43" max="44" width="8.140625" style="32" customWidth="1"/>
    <col min="45" max="45" width="8.7109375" style="32" customWidth="1"/>
    <col min="46" max="46" width="11.28515625" style="32" customWidth="1"/>
    <col min="47" max="47" width="12.42578125" style="32" customWidth="1"/>
    <col min="48" max="49" width="10.42578125" style="32" customWidth="1"/>
    <col min="50" max="50" width="11" style="32" customWidth="1"/>
    <col min="51" max="56" width="12.42578125" style="32" customWidth="1"/>
    <col min="57" max="58" width="9.42578125" style="32" customWidth="1"/>
    <col min="59" max="16384" width="10.85546875" style="32"/>
  </cols>
  <sheetData>
    <row r="1" spans="1:58" ht="3" customHeight="1" x14ac:dyDescent="0.25">
      <c r="A1" s="30"/>
      <c r="B1" s="31"/>
      <c r="C1" s="31"/>
      <c r="D1" s="31"/>
      <c r="E1" s="31"/>
      <c r="F1" s="31"/>
      <c r="G1" s="31"/>
      <c r="H1" s="31"/>
      <c r="I1" s="31"/>
      <c r="J1" s="31"/>
      <c r="K1" s="78"/>
      <c r="L1" s="31"/>
      <c r="M1" s="31"/>
      <c r="N1" s="31"/>
      <c r="O1" s="31"/>
      <c r="P1" s="31"/>
      <c r="Q1" s="31"/>
      <c r="R1" s="31"/>
      <c r="S1" s="31"/>
      <c r="T1" s="31"/>
      <c r="U1" s="31"/>
      <c r="V1" s="31"/>
      <c r="W1" s="31"/>
      <c r="X1" s="31"/>
      <c r="Y1" s="31"/>
      <c r="Z1" s="31"/>
      <c r="AA1" s="31"/>
      <c r="AB1" s="78"/>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row>
    <row r="2" spans="1:58" s="48" customFormat="1" ht="15" x14ac:dyDescent="0.25">
      <c r="A2" s="498" t="s">
        <v>46</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c r="BA2" s="427"/>
      <c r="BB2" s="427"/>
      <c r="BC2" s="427"/>
      <c r="BD2" s="427"/>
      <c r="BE2" s="427"/>
      <c r="BF2" s="427"/>
    </row>
    <row r="3" spans="1:58" s="48" customFormat="1" ht="15" x14ac:dyDescent="0.25">
      <c r="A3" s="498" t="s">
        <v>47</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7"/>
      <c r="BC3" s="427"/>
      <c r="BD3" s="427"/>
      <c r="BE3" s="427"/>
      <c r="BF3" s="427"/>
    </row>
    <row r="4" spans="1:58" s="48" customFormat="1" ht="15" x14ac:dyDescent="0.25">
      <c r="A4" s="498" t="s">
        <v>15</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27"/>
      <c r="BC4" s="427"/>
      <c r="BD4" s="427"/>
      <c r="BE4" s="427"/>
      <c r="BF4" s="427"/>
    </row>
    <row r="5" spans="1:58" s="48" customFormat="1" ht="15" x14ac:dyDescent="0.25">
      <c r="A5" s="498" t="s">
        <v>48</v>
      </c>
      <c r="B5" s="427"/>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c r="AP5" s="427"/>
      <c r="AQ5" s="427"/>
      <c r="AR5" s="427"/>
      <c r="AS5" s="427"/>
      <c r="AT5" s="427"/>
      <c r="AU5" s="427"/>
      <c r="AV5" s="427"/>
      <c r="AW5" s="427"/>
      <c r="AX5" s="427"/>
      <c r="AY5" s="427"/>
      <c r="AZ5" s="427"/>
      <c r="BA5" s="427"/>
      <c r="BB5" s="427"/>
      <c r="BC5" s="427"/>
      <c r="BD5" s="427"/>
      <c r="BE5" s="427"/>
      <c r="BF5" s="427"/>
    </row>
    <row r="6" spans="1:58" s="48" customFormat="1" ht="5.25" customHeight="1" x14ac:dyDescent="0.25">
      <c r="A6" s="94"/>
      <c r="K6" s="50"/>
      <c r="AB6" s="50"/>
    </row>
    <row r="7" spans="1:58" s="48" customFormat="1" ht="12.75" customHeight="1" x14ac:dyDescent="0.25">
      <c r="A7" s="500" t="s">
        <v>240</v>
      </c>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0"/>
      <c r="AZ7" s="430"/>
      <c r="BA7" s="430"/>
      <c r="BB7" s="430"/>
      <c r="BC7" s="430"/>
      <c r="BD7" s="430"/>
      <c r="BE7" s="430"/>
      <c r="BF7" s="430"/>
    </row>
    <row r="8" spans="1:58" s="48" customFormat="1" ht="15.75" customHeight="1" x14ac:dyDescent="0.25">
      <c r="A8" s="500" t="s">
        <v>238</v>
      </c>
      <c r="B8" s="430"/>
      <c r="C8" s="430"/>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c r="AM8" s="430"/>
      <c r="AN8" s="430"/>
      <c r="AO8" s="430"/>
      <c r="AP8" s="430"/>
      <c r="AQ8" s="430"/>
      <c r="AR8" s="430"/>
      <c r="AS8" s="430"/>
      <c r="AT8" s="430"/>
      <c r="AU8" s="430"/>
      <c r="AV8" s="430"/>
      <c r="AW8" s="430"/>
      <c r="AX8" s="430"/>
      <c r="AY8" s="430"/>
      <c r="AZ8" s="430"/>
      <c r="BA8" s="430"/>
      <c r="BB8" s="430"/>
      <c r="BC8" s="430"/>
      <c r="BD8" s="430"/>
      <c r="BE8" s="430"/>
      <c r="BF8" s="430"/>
    </row>
    <row r="9" spans="1:58" s="48" customFormat="1" ht="15.75" thickBot="1" x14ac:dyDescent="0.3">
      <c r="A9" s="430" t="str">
        <f>'Cuadro 3'!A9:BB9</f>
        <v>2009 - junio 2025</v>
      </c>
      <c r="B9" s="430"/>
      <c r="C9" s="430"/>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c r="AG9" s="430"/>
      <c r="AH9" s="430"/>
      <c r="AI9" s="430"/>
      <c r="AJ9" s="430"/>
      <c r="AK9" s="430"/>
      <c r="AL9" s="430"/>
      <c r="AM9" s="430"/>
      <c r="AN9" s="430"/>
      <c r="AO9" s="430"/>
      <c r="AP9" s="430"/>
      <c r="AQ9" s="430"/>
      <c r="AR9" s="430"/>
      <c r="AS9" s="430"/>
      <c r="AT9" s="430"/>
      <c r="AU9" s="430"/>
      <c r="AV9" s="430"/>
      <c r="AW9" s="430"/>
      <c r="AX9" s="430"/>
      <c r="AY9" s="430"/>
      <c r="AZ9" s="430"/>
      <c r="BA9" s="430"/>
      <c r="BB9" s="430"/>
      <c r="BC9" s="430"/>
      <c r="BD9" s="430"/>
      <c r="BE9" s="430"/>
      <c r="BF9" s="430"/>
    </row>
    <row r="10" spans="1:58" s="48" customFormat="1" ht="17.25" customHeight="1" thickBot="1" x14ac:dyDescent="0.3">
      <c r="A10" s="486" t="s">
        <v>49</v>
      </c>
      <c r="B10" s="486" t="s">
        <v>77</v>
      </c>
      <c r="C10" s="494" t="s">
        <v>154</v>
      </c>
      <c r="D10" s="525" t="s">
        <v>74</v>
      </c>
      <c r="E10" s="526"/>
      <c r="F10" s="526"/>
      <c r="G10" s="526"/>
      <c r="H10" s="526"/>
      <c r="I10" s="526"/>
      <c r="J10" s="526"/>
      <c r="K10" s="526"/>
      <c r="L10" s="526"/>
      <c r="M10" s="526"/>
      <c r="N10" s="526"/>
      <c r="O10" s="526"/>
      <c r="P10" s="527"/>
      <c r="Q10" s="528" t="s">
        <v>90</v>
      </c>
      <c r="R10" s="529"/>
      <c r="S10" s="529"/>
      <c r="T10" s="529"/>
      <c r="U10" s="529"/>
      <c r="V10" s="529"/>
      <c r="W10" s="529"/>
      <c r="X10" s="529"/>
      <c r="Y10" s="529"/>
      <c r="Z10" s="529"/>
      <c r="AA10" s="529"/>
      <c r="AB10" s="529"/>
      <c r="AC10" s="529"/>
      <c r="AD10" s="530"/>
      <c r="AE10" s="528" t="s">
        <v>69</v>
      </c>
      <c r="AF10" s="529"/>
      <c r="AG10" s="529"/>
      <c r="AH10" s="529"/>
      <c r="AI10" s="529"/>
      <c r="AJ10" s="529"/>
      <c r="AK10" s="529"/>
      <c r="AL10" s="529"/>
      <c r="AM10" s="529"/>
      <c r="AN10" s="529"/>
      <c r="AO10" s="529"/>
      <c r="AP10" s="529"/>
      <c r="AQ10" s="529"/>
      <c r="AR10" s="530"/>
      <c r="AS10" s="525" t="s">
        <v>70</v>
      </c>
      <c r="AT10" s="526"/>
      <c r="AU10" s="526"/>
      <c r="AV10" s="526"/>
      <c r="AW10" s="526"/>
      <c r="AX10" s="526"/>
      <c r="AY10" s="526"/>
      <c r="AZ10" s="526"/>
      <c r="BA10" s="526"/>
      <c r="BB10" s="526"/>
      <c r="BC10" s="526"/>
      <c r="BD10" s="526"/>
      <c r="BE10" s="526"/>
      <c r="BF10" s="527"/>
    </row>
    <row r="11" spans="1:58" s="48" customFormat="1" ht="120.75" customHeight="1" thickBot="1" x14ac:dyDescent="0.3">
      <c r="A11" s="486"/>
      <c r="B11" s="486"/>
      <c r="C11" s="538"/>
      <c r="D11" s="249" t="s">
        <v>129</v>
      </c>
      <c r="E11" s="197" t="s">
        <v>159</v>
      </c>
      <c r="F11" s="197" t="s">
        <v>160</v>
      </c>
      <c r="G11" s="197" t="s">
        <v>161</v>
      </c>
      <c r="H11" s="197" t="s">
        <v>162</v>
      </c>
      <c r="I11" s="197" t="s">
        <v>163</v>
      </c>
      <c r="J11" s="197" t="s">
        <v>197</v>
      </c>
      <c r="K11" s="197" t="s">
        <v>250</v>
      </c>
      <c r="L11" s="197" t="s">
        <v>164</v>
      </c>
      <c r="M11" s="197" t="s">
        <v>165</v>
      </c>
      <c r="N11" s="197" t="s">
        <v>166</v>
      </c>
      <c r="O11" s="198" t="s">
        <v>167</v>
      </c>
      <c r="P11" s="199" t="s">
        <v>168</v>
      </c>
      <c r="Q11" s="192" t="s">
        <v>74</v>
      </c>
      <c r="R11" s="177" t="s">
        <v>129</v>
      </c>
      <c r="S11" s="177" t="s">
        <v>130</v>
      </c>
      <c r="T11" s="177" t="s">
        <v>131</v>
      </c>
      <c r="U11" s="177" t="s">
        <v>132</v>
      </c>
      <c r="V11" s="177" t="s">
        <v>133</v>
      </c>
      <c r="W11" s="177" t="s">
        <v>134</v>
      </c>
      <c r="X11" s="177" t="s">
        <v>197</v>
      </c>
      <c r="Y11" s="177" t="s">
        <v>135</v>
      </c>
      <c r="Z11" s="177" t="s">
        <v>136</v>
      </c>
      <c r="AA11" s="177" t="s">
        <v>137</v>
      </c>
      <c r="AB11" s="177" t="s">
        <v>138</v>
      </c>
      <c r="AC11" s="177" t="s">
        <v>139</v>
      </c>
      <c r="AD11" s="178" t="s">
        <v>140</v>
      </c>
      <c r="AE11" s="192" t="s">
        <v>74</v>
      </c>
      <c r="AF11" s="177" t="s">
        <v>129</v>
      </c>
      <c r="AG11" s="177" t="s">
        <v>130</v>
      </c>
      <c r="AH11" s="177" t="s">
        <v>131</v>
      </c>
      <c r="AI11" s="177" t="s">
        <v>132</v>
      </c>
      <c r="AJ11" s="177" t="s">
        <v>133</v>
      </c>
      <c r="AK11" s="177" t="s">
        <v>134</v>
      </c>
      <c r="AL11" s="177" t="s">
        <v>197</v>
      </c>
      <c r="AM11" s="177" t="s">
        <v>135</v>
      </c>
      <c r="AN11" s="177" t="s">
        <v>136</v>
      </c>
      <c r="AO11" s="177" t="s">
        <v>137</v>
      </c>
      <c r="AP11" s="177" t="s">
        <v>138</v>
      </c>
      <c r="AQ11" s="177" t="s">
        <v>139</v>
      </c>
      <c r="AR11" s="178" t="s">
        <v>140</v>
      </c>
      <c r="AS11" s="175" t="s">
        <v>74</v>
      </c>
      <c r="AT11" s="174" t="s">
        <v>129</v>
      </c>
      <c r="AU11" s="174" t="s">
        <v>130</v>
      </c>
      <c r="AV11" s="174" t="s">
        <v>131</v>
      </c>
      <c r="AW11" s="174" t="s">
        <v>132</v>
      </c>
      <c r="AX11" s="174" t="s">
        <v>133</v>
      </c>
      <c r="AY11" s="174" t="s">
        <v>134</v>
      </c>
      <c r="AZ11" s="174" t="s">
        <v>197</v>
      </c>
      <c r="BA11" s="174" t="s">
        <v>135</v>
      </c>
      <c r="BB11" s="174" t="s">
        <v>136</v>
      </c>
      <c r="BC11" s="174" t="s">
        <v>137</v>
      </c>
      <c r="BD11" s="174" t="s">
        <v>138</v>
      </c>
      <c r="BE11" s="176" t="s">
        <v>139</v>
      </c>
      <c r="BF11" s="193" t="s">
        <v>140</v>
      </c>
    </row>
    <row r="12" spans="1:58" s="48" customFormat="1" ht="15" x14ac:dyDescent="0.25">
      <c r="A12" s="297"/>
      <c r="B12" s="296" t="s">
        <v>66</v>
      </c>
      <c r="C12" s="132">
        <f t="shared" ref="C12:C43" si="0">IF($B12="Diciembre",C24/(1+AE24/100),
IF($B12="Enero",C11*(1+AE12/100),
IF($B12="Febrero",C10*(1+AE12/100),
IF($B12="Marzo",C9*(1+AE12/100),
IF($B12="Abril",C8*(1+AE12/100),
IF($B12="Mayo",C7*(1+AE12/100),
IF($B12="Junio",C6*(1+AE12/100),
IF($B12="Julio",C5*(1+AE12/100),
IF($B12="Agosto",C4*(1+AE12/100),
IF($B12="Septiembre",C3*(1+AE12/100),
IF($B12="Octubre",C2*(1+AE12/100),
IF($B12="Noviembre",C1*(1+AE12/100),"Error"))))))))))))</f>
        <v>68.281134222104541</v>
      </c>
      <c r="D12" s="142">
        <f>+'Cuadro 4'!G13</f>
        <v>67.202932017924539</v>
      </c>
      <c r="E12" s="132">
        <f t="shared" ref="E12:E43" si="1">IF($B12="Diciembre",E24/(1+AG24/100),
IF($B12="Enero",E11*(1+AG12/100),
IF($B12="Febrero",E10*(1+AG12/100),
IF($B12="Marzo",E9*(1+AG12/100),
IF($B12="Abril",E8*(1+AG12/100),
IF($B12="Mayo",E7*(1+AG12/100),
IF($B12="Junio",E6*(1+AG12/100),
IF($B12="Julio",E5*(1+AG12/100),
IF($B12="Agosto",E4*(1+AG12/100),
IF($B12="Septiembre",E3*(1+AG12/100),
IF($B12="Octubre",E2*(1+AG12/100),
IF($B12="Noviembre",E1*(1+AG12/100),"Error"))))))))))))</f>
        <v>68.337505117980925</v>
      </c>
      <c r="F12" s="132">
        <f t="shared" ref="F12:F43" si="2">IF($B12="Diciembre",F24/(1+AH24/100),
IF($B12="Enero",F11*(1+AH12/100),
IF($B12="Febrero",F10*(1+AH12/100),
IF($B12="Marzo",F9*(1+AH12/100),
IF($B12="Abril",F8*(1+AH12/100),
IF($B12="Mayo",F7*(1+AH12/100),
IF($B12="Junio",F6*(1+AH12/100),
IF($B12="Julio",F5*(1+AH12/100),
IF($B12="Agosto",F4*(1+AH12/100),
IF($B12="Septiembre",F3*(1+AH12/100),
IF($B12="Octubre",F2*(1+AH12/100),
IF($B12="Noviembre",F1*(1+AH12/100),"Error"))))))))))))</f>
        <v>68.856641202980953</v>
      </c>
      <c r="G12" s="132">
        <f t="shared" ref="G12:G43" si="3">IF($B12="Diciembre",G24/(1+AI24/100),
IF($B12="Enero",G11*(1+AI12/100),
IF($B12="Febrero",G10*(1+AI12/100),
IF($B12="Marzo",G9*(1+AI12/100),
IF($B12="Abril",G8*(1+AI12/100),
IF($B12="Mayo",G7*(1+AI12/100),
IF($B12="Junio",G6*(1+AI12/100),
IF($B12="Julio",G5*(1+AI12/100),
IF($B12="Agosto",G4*(1+AI12/100),
IF($B12="Septiembre",G3*(1+AI12/100),
IF($B12="Octubre",G2*(1+AI12/100),
IF($B12="Noviembre",G1*(1+AI12/100),"Error"))))))))))))</f>
        <v>100</v>
      </c>
      <c r="H12" s="132">
        <f t="shared" ref="H12:H43" si="4">IF($B12="Diciembre",H24/(1+AJ24/100),
IF($B12="Enero",H11*(1+AJ12/100),
IF($B12="Febrero",H10*(1+AJ12/100),
IF($B12="Marzo",H9*(1+AJ12/100),
IF($B12="Abril",H8*(1+AJ12/100),
IF($B12="Mayo",H7*(1+AJ12/100),
IF($B12="Junio",H6*(1+AJ12/100),
IF($B12="Julio",H5*(1+AJ12/100),
IF($B12="Agosto",H4*(1+AJ12/100),
IF($B12="Septiembre",H3*(1+AJ12/100),
IF($B12="Octubre",H2*(1+AJ12/100),
IF($B12="Noviembre",H1*(1+AJ12/100),"Error"))))))))))))</f>
        <v>50.977975450788691</v>
      </c>
      <c r="I12" s="132">
        <f t="shared" ref="I12:I43" si="5">IF($B12="Diciembre",I24/(1+AK24/100),
IF($B12="Enero",I11*(1+AK12/100),
IF($B12="Febrero",I10*(1+AK12/100),
IF($B12="Marzo",I9*(1+AK12/100),
IF($B12="Abril",I8*(1+AK12/100),
IF($B12="Mayo",I7*(1+AK12/100),
IF($B12="Junio",I6*(1+AK12/100),
IF($B12="Julio",I5*(1+AK12/100),
IF($B12="Agosto",I4*(1+AK12/100),
IF($B12="Septiembre",I3*(1+AK12/100),
IF($B12="Octubre",I2*(1+AK12/100),
IF($B12="Noviembre",I1*(1+AK12/100),"Error"))))))))))))</f>
        <v>79.724578651541265</v>
      </c>
      <c r="J12" s="298">
        <f>+'Cuadro 4'!H13</f>
        <v>73.282510984326734</v>
      </c>
      <c r="K12" s="132">
        <f t="shared" ref="K12:K43" si="6">IF($B12="Diciembre",K24/(1+AM24/100),
IF($B12="Enero",K11*(1+AM12/100),
IF($B12="Febrero",K10*(1+AM12/100),
IF($B12="Marzo",K9*(1+AM12/100),
IF($B12="Abril",K8*(1+AM12/100),
IF($B12="Mayo",K7*(1+AM12/100),
IF($B12="Junio",K6*(1+AM12/100),
IF($B12="Julio",K5*(1+AM12/100),
IF($B12="Agosto",K4*(1+AM12/100),
IF($B12="Septiembre",K3*(1+AM12/100),
IF($B12="Octubre",K2*(1+AM12/100),
IF($B12="Noviembre",K1*(1+AM12/100),"Error"))))))))))))</f>
        <v>82.375357038209643</v>
      </c>
      <c r="L12" s="132">
        <f t="shared" ref="L12:L43" si="7">IF($B12="Diciembre",L24/(1+AN24/100),
IF($B12="Enero",L11*(1+AN12/100),
IF($B12="Febrero",L10*(1+AN12/100),
IF($B12="Marzo",L9*(1+AN12/100),
IF($B12="Abril",L8*(1+AN12/100),
IF($B12="Mayo",L7*(1+AN12/100),
IF($B12="Junio",L6*(1+AN12/100),
IF($B12="Julio",L5*(1+AN12/100),
IF($B12="Agosto",L4*(1+AN12/100),
IF($B12="Septiembre",L3*(1+AN12/100),
IF($B12="Octubre",L2*(1+AN12/100),
IF($B12="Noviembre",L1*(1+AN12/100),"Error"))))))))))))</f>
        <v>77.166112397392254</v>
      </c>
      <c r="M12" s="132">
        <f t="shared" ref="M12:M43" si="8">IF($B12="Diciembre",M24/(1+AO24/100),
IF($B12="Enero",M11*(1+AO12/100),
IF($B12="Febrero",M10*(1+AO12/100),
IF($B12="Marzo",M9*(1+AO12/100),
IF($B12="Abril",M8*(1+AO12/100),
IF($B12="Mayo",M7*(1+AO12/100),
IF($B12="Junio",M6*(1+AO12/100),
IF($B12="Julio",M5*(1+AO12/100),
IF($B12="Agosto",M4*(1+AO12/100),
IF($B12="Septiembre",M3*(1+AO12/100),
IF($B12="Octubre",M2*(1+AO12/100),
IF($B12="Noviembre",M1*(1+AO12/100),"Error"))))))))))))</f>
        <v>67.936985696899541</v>
      </c>
      <c r="N12" s="132">
        <f t="shared" ref="N12:N43" si="9">IF($B12="Diciembre",N24/(1+AP24/100),
IF($B12="Enero",N11*(1+AP12/100),
IF($B12="Febrero",N10*(1+AP12/100),
IF($B12="Marzo",N9*(1+AP12/100),
IF($B12="Abril",N8*(1+AP12/100),
IF($B12="Mayo",N7*(1+AP12/100),
IF($B12="Junio",N6*(1+AP12/100),
IF($B12="Julio",N5*(1+AP12/100),
IF($B12="Agosto",N4*(1+AP12/100),
IF($B12="Septiembre",N3*(1+AP12/100),
IF($B12="Octubre",N2*(1+AP12/100),
IF($B12="Noviembre",N1*(1+AP12/100),"Error"))))))))))))</f>
        <v>83.886783006448709</v>
      </c>
      <c r="O12" s="132">
        <f t="shared" ref="O12:O43" si="10">IF($B12="Diciembre",O24/(1+AQ24/100),
IF($B12="Enero",O11*(1+AQ12/100),
IF($B12="Febrero",O10*(1+AQ12/100),
IF($B12="Marzo",O9*(1+AQ12/100),
IF($B12="Abril",O8*(1+AQ12/100),
IF($B12="Mayo",O7*(1+AQ12/100),
IF($B12="Junio",O6*(1+AQ12/100),
IF($B12="Julio",O5*(1+AQ12/100),
IF($B12="Agosto",O4*(1+AQ12/100),
IF($B12="Septiembre",O3*(1+AQ12/100),
IF($B12="Octubre",O2*(1+AQ12/100),
IF($B12="Noviembre",O1*(1+AQ12/100),"Error"))))))))))))</f>
        <v>90.450108986865658</v>
      </c>
      <c r="P12" s="160">
        <f t="shared" ref="P12:P43" si="11">IF($B12="Diciembre",P24/(1+AR24/100),
IF($B12="Enero",P11*(1+AR12/100),
IF($B12="Febrero",P10*(1+AR12/100),
IF($B12="Marzo",P9*(1+AR12/100),
IF($B12="Abril",P8*(1+AR12/100),
IF($B12="Mayo",P7*(1+AR12/100),
IF($B12="Junio",P6*(1+AR12/100),
IF($B12="Julio",P5*(1+AR12/100),
IF($B12="Agosto",P4*(1+AR12/100),
IF($B12="Septiembre",P3*(1+AR12/100),
IF($B12="Octubre",P2*(1+AR12/100),
IF($B12="Noviembre",P1*(1+AR12/100),"Error"))))))))))))</f>
        <v>88.402406392075278</v>
      </c>
      <c r="Q12" s="289"/>
      <c r="R12" s="290"/>
      <c r="S12" s="290"/>
      <c r="T12" s="290"/>
      <c r="U12" s="290"/>
      <c r="V12" s="290"/>
      <c r="W12" s="290"/>
      <c r="X12" s="290"/>
      <c r="Y12" s="290"/>
      <c r="Z12" s="290"/>
      <c r="AA12" s="290"/>
      <c r="AB12" s="290"/>
      <c r="AC12" s="290"/>
      <c r="AD12" s="291"/>
      <c r="AE12" s="289"/>
      <c r="AF12" s="290"/>
      <c r="AG12" s="290"/>
      <c r="AH12" s="290"/>
      <c r="AI12" s="290"/>
      <c r="AJ12" s="290"/>
      <c r="AK12" s="290"/>
      <c r="AL12" s="290"/>
      <c r="AM12" s="290"/>
      <c r="AN12" s="290"/>
      <c r="AO12" s="290"/>
      <c r="AP12" s="290"/>
      <c r="AQ12" s="290"/>
      <c r="AR12" s="291"/>
      <c r="AS12" s="261"/>
      <c r="AT12" s="251"/>
      <c r="AU12" s="251"/>
      <c r="AV12" s="251"/>
      <c r="AW12" s="251"/>
      <c r="AX12" s="251"/>
      <c r="AY12" s="251"/>
      <c r="AZ12" s="251"/>
      <c r="BA12" s="251"/>
      <c r="BB12" s="251"/>
      <c r="BC12" s="251"/>
      <c r="BD12" s="251"/>
      <c r="BE12" s="251"/>
      <c r="BF12" s="300"/>
    </row>
    <row r="13" spans="1:58" ht="15" x14ac:dyDescent="0.25">
      <c r="A13" s="479">
        <v>2009</v>
      </c>
      <c r="B13" s="236" t="s">
        <v>55</v>
      </c>
      <c r="C13" s="229">
        <f t="shared" si="0"/>
        <v>68.599542171214168</v>
      </c>
      <c r="D13" s="292">
        <f>+'Cuadro 4'!G14</f>
        <v>67.430712914294617</v>
      </c>
      <c r="E13" s="229">
        <f t="shared" si="1"/>
        <v>68.631356389988241</v>
      </c>
      <c r="F13" s="229">
        <f t="shared" si="2"/>
        <v>69.111410775431992</v>
      </c>
      <c r="G13" s="229">
        <f t="shared" si="3"/>
        <v>100</v>
      </c>
      <c r="H13" s="229">
        <f t="shared" si="4"/>
        <v>51.119062159551412</v>
      </c>
      <c r="I13" s="229">
        <f t="shared" si="5"/>
        <v>79.724578651541265</v>
      </c>
      <c r="J13" s="228">
        <f>+'Cuadro 4'!H14</f>
        <v>74.030869916957712</v>
      </c>
      <c r="K13" s="229">
        <f t="shared" si="6"/>
        <v>82.362108309969614</v>
      </c>
      <c r="L13" s="229">
        <f t="shared" si="7"/>
        <v>77.39690521154435</v>
      </c>
      <c r="M13" s="229">
        <f t="shared" si="8"/>
        <v>68.992971643387321</v>
      </c>
      <c r="N13" s="229">
        <f t="shared" si="9"/>
        <v>83.173745350893896</v>
      </c>
      <c r="O13" s="229">
        <f t="shared" si="10"/>
        <v>90.660898537882773</v>
      </c>
      <c r="P13" s="224">
        <f t="shared" si="11"/>
        <v>88.220748328019766</v>
      </c>
      <c r="Q13" s="116">
        <f t="shared" ref="Q13:Q44" si="12">+R13*0.813303391679614+X13*0.186696608320386</f>
        <v>0.46631906856424477</v>
      </c>
      <c r="R13" s="84">
        <v>0.33894487863909334</v>
      </c>
      <c r="S13" s="84">
        <v>0.43</v>
      </c>
      <c r="T13" s="84">
        <v>0.37</v>
      </c>
      <c r="U13" s="84"/>
      <c r="V13" s="84">
        <v>0.27676012535827998</v>
      </c>
      <c r="W13" s="84">
        <v>0</v>
      </c>
      <c r="X13" s="105">
        <v>1.0211971759415026</v>
      </c>
      <c r="Y13" s="84">
        <v>-1.6083363661642799E-2</v>
      </c>
      <c r="Z13" s="84">
        <v>0.29908570871571477</v>
      </c>
      <c r="AA13" s="84">
        <v>1.5543609061477275</v>
      </c>
      <c r="AB13" s="299">
        <v>-0.85</v>
      </c>
      <c r="AC13" s="84">
        <v>0.23304510450919372</v>
      </c>
      <c r="AD13" s="117">
        <v>-0.20548995380264987</v>
      </c>
      <c r="AE13" s="116">
        <f t="shared" ref="AE13:AE44" si="13">+AF13*0.813303391679614+AL13*0.186696608320386</f>
        <v>0.46631906856424477</v>
      </c>
      <c r="AF13" s="105">
        <v>0.33894487863909334</v>
      </c>
      <c r="AG13" s="84">
        <v>0.43</v>
      </c>
      <c r="AH13" s="84">
        <v>0.37</v>
      </c>
      <c r="AI13" s="84"/>
      <c r="AJ13" s="84">
        <v>0.27676012535827998</v>
      </c>
      <c r="AK13" s="84">
        <v>0</v>
      </c>
      <c r="AL13" s="105">
        <v>1.0211971759415026</v>
      </c>
      <c r="AM13" s="84">
        <v>-1.6083363661642799E-2</v>
      </c>
      <c r="AN13" s="84">
        <v>0.29908570871571477</v>
      </c>
      <c r="AO13" s="84">
        <v>1.5543609061477275</v>
      </c>
      <c r="AP13" s="84">
        <v>-0.85</v>
      </c>
      <c r="AQ13" s="84">
        <v>0.23304510450919372</v>
      </c>
      <c r="AR13" s="117">
        <v>-0.20548995380264987</v>
      </c>
      <c r="AS13" s="116"/>
      <c r="AT13" s="105"/>
      <c r="AU13" s="84"/>
      <c r="AV13" s="84"/>
      <c r="AW13" s="84"/>
      <c r="AX13" s="84"/>
      <c r="AY13" s="84"/>
      <c r="AZ13" s="105"/>
      <c r="BA13" s="84"/>
      <c r="BB13" s="84"/>
      <c r="BC13" s="84"/>
      <c r="BD13" s="84"/>
      <c r="BE13" s="84"/>
      <c r="BF13" s="117"/>
    </row>
    <row r="14" spans="1:58" ht="15" x14ac:dyDescent="0.25">
      <c r="A14" s="480"/>
      <c r="B14" s="53" t="s">
        <v>56</v>
      </c>
      <c r="C14" s="84">
        <f t="shared" si="0"/>
        <v>69.066204262860495</v>
      </c>
      <c r="D14" s="165">
        <f>+'Cuadro 4'!G15</f>
        <v>67.86923378994959</v>
      </c>
      <c r="E14" s="84">
        <f t="shared" si="1"/>
        <v>69.068716422743321</v>
      </c>
      <c r="F14" s="84">
        <f t="shared" si="2"/>
        <v>69.510779294409275</v>
      </c>
      <c r="G14" s="84">
        <f t="shared" si="3"/>
        <v>100</v>
      </c>
      <c r="H14" s="84">
        <f t="shared" si="4"/>
        <v>51.833936631479624</v>
      </c>
      <c r="I14" s="84">
        <f t="shared" si="5"/>
        <v>79.8760553509792</v>
      </c>
      <c r="J14" s="105">
        <f>+'Cuadro 4'!H15</f>
        <v>74.630389957963402</v>
      </c>
      <c r="K14" s="84">
        <f t="shared" si="6"/>
        <v>82.637068736026805</v>
      </c>
      <c r="L14" s="84">
        <f t="shared" si="7"/>
        <v>78.266486149917498</v>
      </c>
      <c r="M14" s="84">
        <f t="shared" si="8"/>
        <v>69.710150459364996</v>
      </c>
      <c r="N14" s="84">
        <f t="shared" si="9"/>
        <v>84.482379165794498</v>
      </c>
      <c r="O14" s="84">
        <f t="shared" si="10"/>
        <v>90.417312576131053</v>
      </c>
      <c r="P14" s="117">
        <f t="shared" si="11"/>
        <v>88.422075815917893</v>
      </c>
      <c r="Q14" s="116">
        <f t="shared" si="12"/>
        <v>0.68487850998533872</v>
      </c>
      <c r="R14" s="84">
        <v>0.6564474629406547</v>
      </c>
      <c r="S14" s="84">
        <v>0.64</v>
      </c>
      <c r="T14" s="84">
        <v>0.57999999999999996</v>
      </c>
      <c r="U14" s="84"/>
      <c r="V14" s="84">
        <v>1.4362255442423371</v>
      </c>
      <c r="W14" s="84">
        <v>0.19</v>
      </c>
      <c r="X14" s="105">
        <v>0.8087322168012826</v>
      </c>
      <c r="Y14" s="84">
        <v>0.3297631919239794</v>
      </c>
      <c r="Z14" s="84">
        <v>1.1234156563067381</v>
      </c>
      <c r="AA14" s="84">
        <v>1.041496730397496</v>
      </c>
      <c r="AB14" s="299">
        <v>1.57</v>
      </c>
      <c r="AC14" s="84">
        <v>-0.26930422138804749</v>
      </c>
      <c r="AD14" s="117">
        <v>0.23024579131019374</v>
      </c>
      <c r="AE14" s="116">
        <f t="shared" si="13"/>
        <v>1.1497612769616203</v>
      </c>
      <c r="AF14" s="105">
        <v>0.99147723472441929</v>
      </c>
      <c r="AG14" s="84">
        <v>1.07</v>
      </c>
      <c r="AH14" s="84">
        <v>0.95</v>
      </c>
      <c r="AI14" s="84"/>
      <c r="AJ14" s="84">
        <v>1.6790803736747613</v>
      </c>
      <c r="AK14" s="84">
        <v>0.19</v>
      </c>
      <c r="AL14" s="105">
        <v>1.8392914701366296</v>
      </c>
      <c r="AM14" s="84">
        <v>0.31770629861520144</v>
      </c>
      <c r="AN14" s="84">
        <v>1.4259805481174121</v>
      </c>
      <c r="AO14" s="84">
        <v>2.6100138890124009</v>
      </c>
      <c r="AP14" s="84">
        <v>0.71</v>
      </c>
      <c r="AQ14" s="84">
        <v>-3.6259116878853789E-2</v>
      </c>
      <c r="AR14" s="117">
        <v>2.2249873782139818E-2</v>
      </c>
      <c r="AS14" s="116"/>
      <c r="AT14" s="105"/>
      <c r="AU14" s="84"/>
      <c r="AV14" s="84"/>
      <c r="AW14" s="84"/>
      <c r="AX14" s="84"/>
      <c r="AY14" s="84"/>
      <c r="AZ14" s="105"/>
      <c r="BA14" s="84"/>
      <c r="BB14" s="84"/>
      <c r="BC14" s="84"/>
      <c r="BD14" s="84"/>
      <c r="BE14" s="84"/>
      <c r="BF14" s="117"/>
    </row>
    <row r="15" spans="1:58" ht="15" x14ac:dyDescent="0.25">
      <c r="A15" s="480"/>
      <c r="B15" s="53" t="s">
        <v>57</v>
      </c>
      <c r="C15" s="84">
        <f t="shared" si="0"/>
        <v>69.629991137195603</v>
      </c>
      <c r="D15" s="165">
        <f>+'Cuadro 4'!G16</f>
        <v>68.459418738847134</v>
      </c>
      <c r="E15" s="84">
        <f t="shared" si="1"/>
        <v>69.417237698845028</v>
      </c>
      <c r="F15" s="84">
        <f t="shared" si="2"/>
        <v>69.841291172183574</v>
      </c>
      <c r="G15" s="84">
        <f t="shared" si="3"/>
        <v>100</v>
      </c>
      <c r="H15" s="84">
        <f t="shared" si="4"/>
        <v>54.020384856247247</v>
      </c>
      <c r="I15" s="84">
        <f t="shared" si="5"/>
        <v>79.8760553509792</v>
      </c>
      <c r="J15" s="105">
        <f>+'Cuadro 4'!H16</f>
        <v>75.06778108056362</v>
      </c>
      <c r="K15" s="84">
        <f t="shared" si="6"/>
        <v>83.507421690502397</v>
      </c>
      <c r="L15" s="84">
        <f t="shared" si="7"/>
        <v>78.497544199821903</v>
      </c>
      <c r="M15" s="84">
        <f t="shared" si="8"/>
        <v>70.09765345223326</v>
      </c>
      <c r="N15" s="84">
        <f t="shared" si="9"/>
        <v>86.453718566446042</v>
      </c>
      <c r="O15" s="84">
        <f t="shared" si="10"/>
        <v>90.320699184406351</v>
      </c>
      <c r="P15" s="117">
        <f t="shared" si="11"/>
        <v>88.623382057662312</v>
      </c>
      <c r="Q15" s="116">
        <f t="shared" si="12"/>
        <v>0.81301350913814752</v>
      </c>
      <c r="R15" s="84">
        <v>0.86577872647637355</v>
      </c>
      <c r="S15" s="84">
        <v>0.5</v>
      </c>
      <c r="T15" s="84">
        <v>0.48</v>
      </c>
      <c r="U15" s="84"/>
      <c r="V15" s="84">
        <v>4.2090193129295388</v>
      </c>
      <c r="W15" s="84">
        <v>0</v>
      </c>
      <c r="X15" s="105">
        <v>0.5831532529183493</v>
      </c>
      <c r="Y15" s="84">
        <v>1.0553817105673631</v>
      </c>
      <c r="Z15" s="84">
        <v>0.28941054709171721</v>
      </c>
      <c r="AA15" s="84">
        <v>0.55102675201204399</v>
      </c>
      <c r="AB15" s="299">
        <v>2.34</v>
      </c>
      <c r="AC15" s="84">
        <v>-0.10605836256115125</v>
      </c>
      <c r="AD15" s="117">
        <v>0.22624552470806122</v>
      </c>
      <c r="AE15" s="116">
        <f t="shared" si="13"/>
        <v>1.9754459712158718</v>
      </c>
      <c r="AF15" s="105">
        <v>1.8696903292663842</v>
      </c>
      <c r="AG15" s="84">
        <v>1.58</v>
      </c>
      <c r="AH15" s="84">
        <v>1.43</v>
      </c>
      <c r="AI15" s="84"/>
      <c r="AJ15" s="84">
        <v>5.9680859793961982</v>
      </c>
      <c r="AK15" s="84">
        <v>0.19</v>
      </c>
      <c r="AL15" s="105">
        <v>2.436147550428124</v>
      </c>
      <c r="AM15" s="84">
        <v>1.3742758671961115</v>
      </c>
      <c r="AN15" s="84">
        <v>1.7254099773395433</v>
      </c>
      <c r="AO15" s="84">
        <v>3.1803997972084264</v>
      </c>
      <c r="AP15" s="84">
        <v>3.06</v>
      </c>
      <c r="AQ15" s="84">
        <v>-0.14307313049020462</v>
      </c>
      <c r="AR15" s="117">
        <v>0.24996566791064462</v>
      </c>
      <c r="AS15" s="116"/>
      <c r="AT15" s="105"/>
      <c r="AU15" s="84"/>
      <c r="AV15" s="84"/>
      <c r="AW15" s="84"/>
      <c r="AX15" s="84"/>
      <c r="AY15" s="84"/>
      <c r="AZ15" s="105"/>
      <c r="BA15" s="84"/>
      <c r="BB15" s="84"/>
      <c r="BC15" s="84"/>
      <c r="BD15" s="84"/>
      <c r="BE15" s="84"/>
      <c r="BF15" s="117"/>
    </row>
    <row r="16" spans="1:58" ht="15" x14ac:dyDescent="0.25">
      <c r="A16" s="480"/>
      <c r="B16" s="53" t="s">
        <v>58</v>
      </c>
      <c r="C16" s="84">
        <f t="shared" si="0"/>
        <v>69.876353411986571</v>
      </c>
      <c r="D16" s="165">
        <f>+'Cuadro 4'!G17</f>
        <v>68.68320592773668</v>
      </c>
      <c r="E16" s="84">
        <f t="shared" si="1"/>
        <v>69.444572700892209</v>
      </c>
      <c r="F16" s="84">
        <f t="shared" si="2"/>
        <v>69.855062500424168</v>
      </c>
      <c r="G16" s="84">
        <f t="shared" si="3"/>
        <v>100</v>
      </c>
      <c r="H16" s="84">
        <f t="shared" si="4"/>
        <v>54.074679418160173</v>
      </c>
      <c r="I16" s="84">
        <f t="shared" si="5"/>
        <v>82.108343553222355</v>
      </c>
      <c r="J16" s="105">
        <f>+'Cuadro 4'!H17</f>
        <v>75.420948829088474</v>
      </c>
      <c r="K16" s="84">
        <f t="shared" si="6"/>
        <v>84.358300359319699</v>
      </c>
      <c r="L16" s="84">
        <f t="shared" si="7"/>
        <v>78.897171280439636</v>
      </c>
      <c r="M16" s="84">
        <f t="shared" si="8"/>
        <v>70.545046638668822</v>
      </c>
      <c r="N16" s="84">
        <f t="shared" si="9"/>
        <v>88.047567443568568</v>
      </c>
      <c r="O16" s="84">
        <f t="shared" si="10"/>
        <v>89.199260216985394</v>
      </c>
      <c r="P16" s="117">
        <f t="shared" si="11"/>
        <v>88.332789910237523</v>
      </c>
      <c r="Q16" s="116">
        <f t="shared" si="12"/>
        <v>0.36706120457441305</v>
      </c>
      <c r="R16" s="84">
        <v>0.34518470234023135</v>
      </c>
      <c r="S16" s="84">
        <v>0.04</v>
      </c>
      <c r="T16" s="84">
        <v>0.02</v>
      </c>
      <c r="U16" s="84"/>
      <c r="V16" s="84">
        <v>0.2212485993196649</v>
      </c>
      <c r="W16" s="84">
        <v>2.79</v>
      </c>
      <c r="X16" s="105">
        <v>0.46236145467115686</v>
      </c>
      <c r="Y16" s="84">
        <v>1.0217676817891981</v>
      </c>
      <c r="Z16" s="84">
        <v>0.49982283536718403</v>
      </c>
      <c r="AA16" s="84">
        <v>0.63632399593325817</v>
      </c>
      <c r="AB16" s="299">
        <v>1.84</v>
      </c>
      <c r="AC16" s="84">
        <v>-1.2447905305241258</v>
      </c>
      <c r="AD16" s="117">
        <v>-0.31975089481204394</v>
      </c>
      <c r="AE16" s="116">
        <f t="shared" si="13"/>
        <v>2.3362517451645028</v>
      </c>
      <c r="AF16" s="105">
        <v>2.202692450111126</v>
      </c>
      <c r="AG16" s="84">
        <v>1.62</v>
      </c>
      <c r="AH16" s="84">
        <v>1.45</v>
      </c>
      <c r="AI16" s="84"/>
      <c r="AJ16" s="84">
        <v>6.0745918997133757</v>
      </c>
      <c r="AK16" s="84">
        <v>2.99</v>
      </c>
      <c r="AL16" s="105">
        <v>2.9180739251949093</v>
      </c>
      <c r="AM16" s="84">
        <v>2.4072045237877102</v>
      </c>
      <c r="AN16" s="84">
        <v>2.2432889635967781</v>
      </c>
      <c r="AO16" s="84">
        <v>3.8389412115002171</v>
      </c>
      <c r="AP16" s="84">
        <v>4.96</v>
      </c>
      <c r="AQ16" s="84">
        <v>-1.3829157133043408</v>
      </c>
      <c r="AR16" s="117">
        <v>-7.8749532596438826E-2</v>
      </c>
      <c r="AS16" s="116"/>
      <c r="AT16" s="105"/>
      <c r="AU16" s="84"/>
      <c r="AV16" s="84"/>
      <c r="AW16" s="84"/>
      <c r="AX16" s="84"/>
      <c r="AY16" s="84"/>
      <c r="AZ16" s="105"/>
      <c r="BA16" s="84"/>
      <c r="BB16" s="84"/>
      <c r="BC16" s="84"/>
      <c r="BD16" s="84"/>
      <c r="BE16" s="84"/>
      <c r="BF16" s="117"/>
    </row>
    <row r="17" spans="1:58" ht="15" x14ac:dyDescent="0.25">
      <c r="A17" s="480"/>
      <c r="B17" s="53" t="s">
        <v>59</v>
      </c>
      <c r="C17" s="84">
        <f t="shared" si="0"/>
        <v>70.092333857788802</v>
      </c>
      <c r="D17" s="165">
        <f>+'Cuadro 4'!G18</f>
        <v>68.904656850807413</v>
      </c>
      <c r="E17" s="84">
        <f t="shared" si="1"/>
        <v>69.629083964710759</v>
      </c>
      <c r="F17" s="84">
        <f t="shared" si="2"/>
        <v>70.020318439311325</v>
      </c>
      <c r="G17" s="84">
        <f t="shared" si="3"/>
        <v>100</v>
      </c>
      <c r="H17" s="84">
        <f t="shared" si="4"/>
        <v>54.559323378555895</v>
      </c>
      <c r="I17" s="84">
        <f t="shared" si="5"/>
        <v>82.283737626255743</v>
      </c>
      <c r="J17" s="105">
        <f>+'Cuadro 4'!H18</f>
        <v>75.610561303058162</v>
      </c>
      <c r="K17" s="84">
        <f t="shared" si="6"/>
        <v>84.851701805248453</v>
      </c>
      <c r="L17" s="84">
        <f t="shared" si="7"/>
        <v>78.829303319268575</v>
      </c>
      <c r="M17" s="84">
        <f t="shared" si="8"/>
        <v>70.779585103105603</v>
      </c>
      <c r="N17" s="84">
        <f t="shared" si="9"/>
        <v>88.542499463306626</v>
      </c>
      <c r="O17" s="84">
        <f t="shared" si="10"/>
        <v>88.793401903978506</v>
      </c>
      <c r="P17" s="117">
        <f t="shared" si="11"/>
        <v>88.371906385824943</v>
      </c>
      <c r="Q17" s="116">
        <f t="shared" si="12"/>
        <v>0.31113097446478793</v>
      </c>
      <c r="R17" s="84">
        <v>0.32641104047850794</v>
      </c>
      <c r="S17" s="84">
        <v>0.27</v>
      </c>
      <c r="T17" s="84">
        <v>0.24</v>
      </c>
      <c r="U17" s="84"/>
      <c r="V17" s="84">
        <v>0.92371962692525833</v>
      </c>
      <c r="W17" s="84">
        <v>0.22</v>
      </c>
      <c r="X17" s="105">
        <v>0.24456667195362186</v>
      </c>
      <c r="Y17" s="84">
        <v>0.58347370215640393</v>
      </c>
      <c r="Z17" s="84">
        <v>-8.2006540429751196E-2</v>
      </c>
      <c r="AA17" s="84">
        <v>0.33151701451230053</v>
      </c>
      <c r="AB17" s="299">
        <v>0.56000000000000005</v>
      </c>
      <c r="AC17" s="84">
        <v>-0.46706539151994947</v>
      </c>
      <c r="AD17" s="117">
        <v>4.1337208063825251E-2</v>
      </c>
      <c r="AE17" s="116">
        <f t="shared" si="13"/>
        <v>2.6525623165438263</v>
      </c>
      <c r="AF17" s="105">
        <v>2.5322181365970442</v>
      </c>
      <c r="AG17" s="84">
        <v>1.89</v>
      </c>
      <c r="AH17" s="84">
        <v>1.69</v>
      </c>
      <c r="AI17" s="84"/>
      <c r="AJ17" s="84">
        <v>7.025284735413714</v>
      </c>
      <c r="AK17" s="84">
        <v>3.21</v>
      </c>
      <c r="AL17" s="105">
        <v>3.1768157060411655</v>
      </c>
      <c r="AM17" s="84">
        <v>3.0061718165181106</v>
      </c>
      <c r="AN17" s="84">
        <v>2.1553384901797128</v>
      </c>
      <c r="AO17" s="84">
        <v>4.1841706355479245</v>
      </c>
      <c r="AP17" s="84">
        <v>5.55</v>
      </c>
      <c r="AQ17" s="84">
        <v>-1.8316253031024203</v>
      </c>
      <c r="AR17" s="117">
        <v>-3.4501330331509913E-2</v>
      </c>
      <c r="AS17" s="116"/>
      <c r="AT17" s="105"/>
      <c r="AU17" s="84"/>
      <c r="AV17" s="84"/>
      <c r="AW17" s="84"/>
      <c r="AX17" s="84"/>
      <c r="AY17" s="84"/>
      <c r="AZ17" s="105"/>
      <c r="BA17" s="84"/>
      <c r="BB17" s="84"/>
      <c r="BC17" s="84"/>
      <c r="BD17" s="84"/>
      <c r="BE17" s="84"/>
      <c r="BF17" s="117"/>
    </row>
    <row r="18" spans="1:58" ht="15" x14ac:dyDescent="0.25">
      <c r="A18" s="480"/>
      <c r="B18" s="53" t="s">
        <v>60</v>
      </c>
      <c r="C18" s="84">
        <f t="shared" si="0"/>
        <v>70.302252537236797</v>
      </c>
      <c r="D18" s="165">
        <f>+'Cuadro 4'!G19</f>
        <v>69.141028043078734</v>
      </c>
      <c r="E18" s="84">
        <f t="shared" si="1"/>
        <v>69.977605240812466</v>
      </c>
      <c r="F18" s="84">
        <f t="shared" si="2"/>
        <v>70.233774027040567</v>
      </c>
      <c r="G18" s="84">
        <f t="shared" si="3"/>
        <v>100</v>
      </c>
      <c r="H18" s="84">
        <f t="shared" si="4"/>
        <v>54.765208335088857</v>
      </c>
      <c r="I18" s="84">
        <f t="shared" si="5"/>
        <v>82.283737626255743</v>
      </c>
      <c r="J18" s="105">
        <f>+'Cuadro 4'!H19</f>
        <v>75.694450083045922</v>
      </c>
      <c r="K18" s="84">
        <f t="shared" si="6"/>
        <v>85.047766453425609</v>
      </c>
      <c r="L18" s="84">
        <f t="shared" si="7"/>
        <v>79.110810788939133</v>
      </c>
      <c r="M18" s="84">
        <f t="shared" si="8"/>
        <v>70.861735558699493</v>
      </c>
      <c r="N18" s="84">
        <f t="shared" si="9"/>
        <v>88.584442854809836</v>
      </c>
      <c r="O18" s="84">
        <f t="shared" si="10"/>
        <v>88.710170898252713</v>
      </c>
      <c r="P18" s="117">
        <f t="shared" si="11"/>
        <v>88.554108533257136</v>
      </c>
      <c r="Q18" s="116">
        <f t="shared" si="12"/>
        <v>0.3001267836143211</v>
      </c>
      <c r="R18" s="84">
        <v>0.34385732654875462</v>
      </c>
      <c r="S18" s="84">
        <v>0.5</v>
      </c>
      <c r="T18" s="84">
        <v>0.31</v>
      </c>
      <c r="U18" s="84"/>
      <c r="V18" s="84">
        <v>0.36341059305175105</v>
      </c>
      <c r="W18" s="84">
        <v>0</v>
      </c>
      <c r="X18" s="105">
        <v>0.10962413223496993</v>
      </c>
      <c r="Y18" s="84">
        <v>0.23801371578419717</v>
      </c>
      <c r="Z18" s="84">
        <v>0.3694360818698541</v>
      </c>
      <c r="AA18" s="84">
        <v>0.11372107181636174</v>
      </c>
      <c r="AB18" s="299">
        <v>0.05</v>
      </c>
      <c r="AC18" s="84">
        <v>-9.4021476464962034E-2</v>
      </c>
      <c r="AD18" s="117">
        <v>0.20610541598167686</v>
      </c>
      <c r="AE18" s="116">
        <f t="shared" si="13"/>
        <v>2.9599952287816151</v>
      </c>
      <c r="AF18" s="105">
        <v>2.8839456359393001</v>
      </c>
      <c r="AG18" s="84">
        <v>2.4</v>
      </c>
      <c r="AH18" s="84">
        <v>2</v>
      </c>
      <c r="AI18" s="84"/>
      <c r="AJ18" s="84">
        <v>7.4291551416280841</v>
      </c>
      <c r="AK18" s="84">
        <v>3.21</v>
      </c>
      <c r="AL18" s="105">
        <v>3.2912888304755814</v>
      </c>
      <c r="AM18" s="84">
        <v>3.2441855323023083</v>
      </c>
      <c r="AN18" s="84">
        <v>2.5201456068332391</v>
      </c>
      <c r="AO18" s="84">
        <v>4.3050921847617811</v>
      </c>
      <c r="AP18" s="84">
        <v>5.6</v>
      </c>
      <c r="AQ18" s="84">
        <v>-1.9236439934700407</v>
      </c>
      <c r="AR18" s="117">
        <v>0.17160408565016702</v>
      </c>
      <c r="AS18" s="116"/>
      <c r="AT18" s="105"/>
      <c r="AU18" s="84"/>
      <c r="AV18" s="84"/>
      <c r="AW18" s="84"/>
      <c r="AX18" s="84"/>
      <c r="AY18" s="84"/>
      <c r="AZ18" s="105"/>
      <c r="BA18" s="84"/>
      <c r="BB18" s="84"/>
      <c r="BC18" s="84"/>
      <c r="BD18" s="84"/>
      <c r="BE18" s="84"/>
      <c r="BF18" s="117"/>
    </row>
    <row r="19" spans="1:58" ht="15" x14ac:dyDescent="0.25">
      <c r="A19" s="480"/>
      <c r="B19" s="53" t="s">
        <v>61</v>
      </c>
      <c r="C19" s="84">
        <f t="shared" si="0"/>
        <v>70.441678383821184</v>
      </c>
      <c r="D19" s="165">
        <f>+'Cuadro 4'!G20</f>
        <v>69.267385559118068</v>
      </c>
      <c r="E19" s="84">
        <f t="shared" si="1"/>
        <v>70.141615253095623</v>
      </c>
      <c r="F19" s="84">
        <f t="shared" si="2"/>
        <v>70.412801294168318</v>
      </c>
      <c r="G19" s="84">
        <f t="shared" si="3"/>
        <v>100</v>
      </c>
      <c r="H19" s="84">
        <f t="shared" si="4"/>
        <v>54.730702757136292</v>
      </c>
      <c r="I19" s="84">
        <f t="shared" si="5"/>
        <v>82.283737626255743</v>
      </c>
      <c r="J19" s="105">
        <f>+'Cuadro 4'!H20</f>
        <v>75.895709416504332</v>
      </c>
      <c r="K19" s="84">
        <f t="shared" si="6"/>
        <v>85.994240458648207</v>
      </c>
      <c r="L19" s="84">
        <f t="shared" si="7"/>
        <v>79.357693683519116</v>
      </c>
      <c r="M19" s="84">
        <f t="shared" si="8"/>
        <v>70.867998920163643</v>
      </c>
      <c r="N19" s="84">
        <f t="shared" si="9"/>
        <v>88.819325847227887</v>
      </c>
      <c r="O19" s="84">
        <f t="shared" si="10"/>
        <v>89.468546549655613</v>
      </c>
      <c r="P19" s="117">
        <f t="shared" si="11"/>
        <v>89.234078655930062</v>
      </c>
      <c r="Q19" s="116">
        <f t="shared" si="12"/>
        <v>0.19867248225970488</v>
      </c>
      <c r="R19" s="84">
        <v>0.18116015296078899</v>
      </c>
      <c r="S19" s="84">
        <v>0.23</v>
      </c>
      <c r="T19" s="84">
        <v>0.26</v>
      </c>
      <c r="U19" s="84"/>
      <c r="V19" s="84">
        <v>-9.9430529172571835E-2</v>
      </c>
      <c r="W19" s="84">
        <v>0</v>
      </c>
      <c r="X19" s="105">
        <v>0.27496115693437684</v>
      </c>
      <c r="Y19" s="84">
        <v>1.1054005957752631</v>
      </c>
      <c r="Z19" s="84">
        <v>0.31059717004865994</v>
      </c>
      <c r="AA19" s="84">
        <v>1.1981795851367202E-2</v>
      </c>
      <c r="AB19" s="299">
        <v>0.27</v>
      </c>
      <c r="AC19" s="84">
        <v>0.86839243576893399</v>
      </c>
      <c r="AD19" s="117">
        <v>0.76853967955680047</v>
      </c>
      <c r="AE19" s="116">
        <f t="shared" si="13"/>
        <v>3.1641890345418489</v>
      </c>
      <c r="AF19" s="105">
        <v>3.0719694501467423</v>
      </c>
      <c r="AG19" s="84">
        <v>2.64</v>
      </c>
      <c r="AH19" s="84">
        <v>2.2599999999999998</v>
      </c>
      <c r="AI19" s="84"/>
      <c r="AJ19" s="84">
        <v>7.3614679146492827</v>
      </c>
      <c r="AK19" s="84">
        <v>3.21</v>
      </c>
      <c r="AL19" s="105">
        <v>3.5659237068670939</v>
      </c>
      <c r="AM19" s="84">
        <v>4.3931626527093099</v>
      </c>
      <c r="AN19" s="84">
        <v>2.840082541466646</v>
      </c>
      <c r="AO19" s="84">
        <v>4.3143115538578698</v>
      </c>
      <c r="AP19" s="84">
        <v>5.88</v>
      </c>
      <c r="AQ19" s="84">
        <v>-1.0851976279570741</v>
      </c>
      <c r="AR19" s="117">
        <v>0.9407801187743956</v>
      </c>
      <c r="AS19" s="116"/>
      <c r="AT19" s="105"/>
      <c r="AU19" s="84"/>
      <c r="AV19" s="84"/>
      <c r="AW19" s="84"/>
      <c r="AX19" s="84"/>
      <c r="AY19" s="84"/>
      <c r="AZ19" s="105"/>
      <c r="BA19" s="84"/>
      <c r="BB19" s="84"/>
      <c r="BC19" s="84"/>
      <c r="BD19" s="84"/>
      <c r="BE19" s="84"/>
      <c r="BF19" s="117"/>
    </row>
    <row r="20" spans="1:58" ht="15" x14ac:dyDescent="0.25">
      <c r="A20" s="480"/>
      <c r="B20" s="53" t="s">
        <v>62</v>
      </c>
      <c r="C20" s="84">
        <f t="shared" si="0"/>
        <v>70.644227363238429</v>
      </c>
      <c r="D20" s="165">
        <f>+'Cuadro 4'!G21</f>
        <v>69.505707808111509</v>
      </c>
      <c r="E20" s="84">
        <f t="shared" si="1"/>
        <v>70.401297772543955</v>
      </c>
      <c r="F20" s="84">
        <f t="shared" si="2"/>
        <v>70.681342194859951</v>
      </c>
      <c r="G20" s="84">
        <f t="shared" si="3"/>
        <v>100</v>
      </c>
      <c r="H20" s="84">
        <f t="shared" si="4"/>
        <v>54.971194929576541</v>
      </c>
      <c r="I20" s="84">
        <f t="shared" si="5"/>
        <v>82.283737626255743</v>
      </c>
      <c r="J20" s="105">
        <f>+'Cuadro 4'!H21</f>
        <v>75.927964372743347</v>
      </c>
      <c r="K20" s="84">
        <f t="shared" si="6"/>
        <v>86.069249983174046</v>
      </c>
      <c r="L20" s="84">
        <f t="shared" si="7"/>
        <v>79.718408531474765</v>
      </c>
      <c r="M20" s="84">
        <f t="shared" si="8"/>
        <v>70.909237081235801</v>
      </c>
      <c r="N20" s="84">
        <f t="shared" si="9"/>
        <v>88.676718316116919</v>
      </c>
      <c r="O20" s="84">
        <f t="shared" si="10"/>
        <v>89.407252813409968</v>
      </c>
      <c r="P20" s="117">
        <f t="shared" si="11"/>
        <v>89.070670240846098</v>
      </c>
      <c r="Q20" s="116">
        <f t="shared" si="12"/>
        <v>0.28905759299291539</v>
      </c>
      <c r="R20" s="84">
        <v>0.34578283806262422</v>
      </c>
      <c r="S20" s="84">
        <v>0.38</v>
      </c>
      <c r="T20" s="84">
        <v>0.38</v>
      </c>
      <c r="U20" s="84"/>
      <c r="V20" s="84">
        <v>0.43479750783489246</v>
      </c>
      <c r="W20" s="84">
        <v>0</v>
      </c>
      <c r="X20" s="105">
        <v>4.1946332514736208E-2</v>
      </c>
      <c r="Y20" s="84">
        <v>8.4563960557414539E-2</v>
      </c>
      <c r="Z20" s="84">
        <v>0.45230329729691043</v>
      </c>
      <c r="AA20" s="84">
        <v>6.0331504601646803E-2</v>
      </c>
      <c r="AB20" s="299">
        <v>-0.16</v>
      </c>
      <c r="AC20" s="84">
        <v>-7.6532038546722123E-2</v>
      </c>
      <c r="AD20" s="117">
        <v>-0.18484611647248111</v>
      </c>
      <c r="AE20" s="116">
        <f t="shared" si="13"/>
        <v>3.4608287751155755</v>
      </c>
      <c r="AF20" s="105">
        <v>3.42660018103492</v>
      </c>
      <c r="AG20" s="84">
        <v>3.02</v>
      </c>
      <c r="AH20" s="84">
        <v>2.65</v>
      </c>
      <c r="AI20" s="84"/>
      <c r="AJ20" s="84">
        <v>7.8332249240511524</v>
      </c>
      <c r="AK20" s="84">
        <v>3.21</v>
      </c>
      <c r="AL20" s="105">
        <v>3.6099382415845618</v>
      </c>
      <c r="AM20" s="84">
        <v>4.4842208614051939</v>
      </c>
      <c r="AN20" s="84">
        <v>3.3075349460895711</v>
      </c>
      <c r="AO20" s="84">
        <v>4.375012158468353</v>
      </c>
      <c r="AP20" s="84">
        <v>5.71</v>
      </c>
      <c r="AQ20" s="84">
        <v>-1.1529628710642297</v>
      </c>
      <c r="AR20" s="117">
        <v>0.75593400230191454</v>
      </c>
      <c r="AS20" s="116"/>
      <c r="AT20" s="105"/>
      <c r="AU20" s="84"/>
      <c r="AV20" s="84"/>
      <c r="AW20" s="84"/>
      <c r="AX20" s="84"/>
      <c r="AY20" s="84"/>
      <c r="AZ20" s="105"/>
      <c r="BA20" s="84"/>
      <c r="BB20" s="84"/>
      <c r="BC20" s="84"/>
      <c r="BD20" s="84"/>
      <c r="BE20" s="84"/>
      <c r="BF20" s="117"/>
    </row>
    <row r="21" spans="1:58" ht="15" x14ac:dyDescent="0.25">
      <c r="A21" s="480"/>
      <c r="B21" s="53" t="s">
        <v>63</v>
      </c>
      <c r="C21" s="84">
        <f t="shared" si="0"/>
        <v>70.724944043605504</v>
      </c>
      <c r="D21" s="165">
        <f>+'Cuadro 4'!G22</f>
        <v>69.605462147208456</v>
      </c>
      <c r="E21" s="84">
        <f t="shared" si="1"/>
        <v>70.647312790968684</v>
      </c>
      <c r="F21" s="84">
        <f t="shared" si="2"/>
        <v>70.8328268055065</v>
      </c>
      <c r="G21" s="84">
        <f t="shared" si="3"/>
        <v>100</v>
      </c>
      <c r="H21" s="84">
        <f t="shared" si="4"/>
        <v>54.673374291951433</v>
      </c>
      <c r="I21" s="84">
        <f t="shared" si="5"/>
        <v>82.283737626255743</v>
      </c>
      <c r="J21" s="105">
        <f>+'Cuadro 4'!H22</f>
        <v>75.918102518774361</v>
      </c>
      <c r="K21" s="84">
        <f t="shared" si="6"/>
        <v>85.591748065081504</v>
      </c>
      <c r="L21" s="84">
        <f t="shared" si="7"/>
        <v>79.91373236652548</v>
      </c>
      <c r="M21" s="84">
        <f t="shared" si="8"/>
        <v>70.947952396982473</v>
      </c>
      <c r="N21" s="84">
        <f t="shared" si="9"/>
        <v>88.584442854809836</v>
      </c>
      <c r="O21" s="84">
        <f t="shared" si="10"/>
        <v>89.447209498324682</v>
      </c>
      <c r="P21" s="117">
        <f t="shared" si="11"/>
        <v>89.012633313997995</v>
      </c>
      <c r="Q21" s="116">
        <f t="shared" si="12"/>
        <v>0.10924217157449936</v>
      </c>
      <c r="R21" s="84">
        <v>0.13746096168680638</v>
      </c>
      <c r="S21" s="84">
        <v>0.34</v>
      </c>
      <c r="T21" s="84">
        <v>0.21</v>
      </c>
      <c r="U21" s="84"/>
      <c r="V21" s="84">
        <v>-0.58421432979936327</v>
      </c>
      <c r="W21" s="84">
        <v>0</v>
      </c>
      <c r="X21" s="105">
        <v>-1.3686883826709092E-2</v>
      </c>
      <c r="Y21" s="84">
        <v>-0.55183800904529323</v>
      </c>
      <c r="Z21" s="84">
        <v>0.2525680013779889</v>
      </c>
      <c r="AA21" s="84">
        <v>5.073992264118958E-2</v>
      </c>
      <c r="AB21" s="299">
        <v>-0.1</v>
      </c>
      <c r="AC21" s="84">
        <v>4.9349126954450262E-2</v>
      </c>
      <c r="AD21" s="117">
        <v>-6.5245814582416378E-2</v>
      </c>
      <c r="AE21" s="116">
        <f t="shared" si="13"/>
        <v>3.5790410474901311</v>
      </c>
      <c r="AF21" s="105">
        <v>3.5750376615161965</v>
      </c>
      <c r="AG21" s="84">
        <v>3.38</v>
      </c>
      <c r="AH21" s="84">
        <v>2.87</v>
      </c>
      <c r="AI21" s="84"/>
      <c r="AJ21" s="84">
        <v>7.2490105942517893</v>
      </c>
      <c r="AK21" s="84">
        <v>3.21</v>
      </c>
      <c r="AL21" s="105">
        <v>3.5964809325533684</v>
      </c>
      <c r="AM21" s="84">
        <v>3.9045548845147335</v>
      </c>
      <c r="AN21" s="84">
        <v>3.5606562048680694</v>
      </c>
      <c r="AO21" s="84">
        <v>4.4319992551867706</v>
      </c>
      <c r="AP21" s="84">
        <v>5.6</v>
      </c>
      <c r="AQ21" s="84">
        <v>-1.1087874849179067</v>
      </c>
      <c r="AR21" s="117">
        <v>0.69028315724379863</v>
      </c>
      <c r="AS21" s="116"/>
      <c r="AT21" s="105"/>
      <c r="AU21" s="84"/>
      <c r="AV21" s="84"/>
      <c r="AW21" s="84"/>
      <c r="AX21" s="84"/>
      <c r="AY21" s="84"/>
      <c r="AZ21" s="105"/>
      <c r="BA21" s="84"/>
      <c r="BB21" s="84"/>
      <c r="BC21" s="84"/>
      <c r="BD21" s="84"/>
      <c r="BE21" s="84"/>
      <c r="BF21" s="117"/>
    </row>
    <row r="22" spans="1:58" ht="15" x14ac:dyDescent="0.25">
      <c r="A22" s="480"/>
      <c r="B22" s="53" t="s">
        <v>64</v>
      </c>
      <c r="C22" s="84">
        <f t="shared" si="0"/>
        <v>70.86269703350797</v>
      </c>
      <c r="D22" s="165">
        <f>+'Cuadro 4'!G23</f>
        <v>69.793982685636649</v>
      </c>
      <c r="E22" s="84">
        <f t="shared" si="1"/>
        <v>70.934330312464198</v>
      </c>
      <c r="F22" s="84">
        <f t="shared" si="2"/>
        <v>71.046282393235757</v>
      </c>
      <c r="G22" s="84">
        <f t="shared" si="3"/>
        <v>100</v>
      </c>
      <c r="H22" s="84">
        <f t="shared" si="4"/>
        <v>54.691988081803004</v>
      </c>
      <c r="I22" s="84">
        <f t="shared" si="5"/>
        <v>82.283737626255743</v>
      </c>
      <c r="J22" s="105">
        <f>+'Cuadro 4'!H23</f>
        <v>75.814447317632087</v>
      </c>
      <c r="K22" s="84">
        <f t="shared" si="6"/>
        <v>85.003518520432038</v>
      </c>
      <c r="L22" s="84">
        <f t="shared" si="7"/>
        <v>80.073133763071439</v>
      </c>
      <c r="M22" s="84">
        <f t="shared" si="8"/>
        <v>70.88202795110081</v>
      </c>
      <c r="N22" s="84">
        <f t="shared" si="9"/>
        <v>89.129706944351753</v>
      </c>
      <c r="O22" s="84">
        <f t="shared" si="10"/>
        <v>89.16038710165347</v>
      </c>
      <c r="P22" s="117">
        <f t="shared" si="11"/>
        <v>88.928396055671485</v>
      </c>
      <c r="Q22" s="116">
        <f t="shared" si="12"/>
        <v>0.19719362294104481</v>
      </c>
      <c r="R22" s="84">
        <v>0.27412786833720559</v>
      </c>
      <c r="S22" s="84">
        <v>0.4</v>
      </c>
      <c r="T22" s="84">
        <v>0.31</v>
      </c>
      <c r="U22" s="84"/>
      <c r="V22" s="84">
        <v>3.6513395612460205E-2</v>
      </c>
      <c r="W22" s="84">
        <v>0</v>
      </c>
      <c r="X22" s="105">
        <v>-0.1379537762534426</v>
      </c>
      <c r="Y22" s="84">
        <v>-0.69021723206078567</v>
      </c>
      <c r="Z22" s="84">
        <v>0.19333155341040981</v>
      </c>
      <c r="AA22" s="84">
        <v>-9.1157382620958613E-2</v>
      </c>
      <c r="AB22" s="299">
        <v>0.61</v>
      </c>
      <c r="AC22" s="84">
        <v>-0.32114324218878348</v>
      </c>
      <c r="AD22" s="117">
        <v>-9.5288422300292053E-2</v>
      </c>
      <c r="AE22" s="116">
        <f t="shared" si="13"/>
        <v>3.7807848988069654</v>
      </c>
      <c r="AF22" s="105">
        <v>3.855561937418174</v>
      </c>
      <c r="AG22" s="84">
        <v>3.8</v>
      </c>
      <c r="AH22" s="84">
        <v>3.18</v>
      </c>
      <c r="AI22" s="84"/>
      <c r="AJ22" s="84">
        <v>7.2855239898642496</v>
      </c>
      <c r="AK22" s="84">
        <v>3.21</v>
      </c>
      <c r="AL22" s="105">
        <v>3.4550349043673885</v>
      </c>
      <c r="AM22" s="84">
        <v>3.1904705202107131</v>
      </c>
      <c r="AN22" s="84">
        <v>3.7672253731126508</v>
      </c>
      <c r="AO22" s="84">
        <v>4.3349616177269992</v>
      </c>
      <c r="AP22" s="84">
        <v>6.25</v>
      </c>
      <c r="AQ22" s="84">
        <v>-1.4258931245726503</v>
      </c>
      <c r="AR22" s="117">
        <v>0.59499473494350652</v>
      </c>
      <c r="AS22" s="116"/>
      <c r="AT22" s="105"/>
      <c r="AU22" s="84"/>
      <c r="AV22" s="84"/>
      <c r="AW22" s="84"/>
      <c r="AX22" s="84"/>
      <c r="AY22" s="84"/>
      <c r="AZ22" s="105"/>
      <c r="BA22" s="84"/>
      <c r="BB22" s="84"/>
      <c r="BC22" s="84"/>
      <c r="BD22" s="84"/>
      <c r="BE22" s="84"/>
      <c r="BF22" s="117"/>
    </row>
    <row r="23" spans="1:58" ht="15" x14ac:dyDescent="0.25">
      <c r="A23" s="480"/>
      <c r="B23" s="53" t="s">
        <v>65</v>
      </c>
      <c r="C23" s="84">
        <f t="shared" si="0"/>
        <v>70.840338211055482</v>
      </c>
      <c r="D23" s="165">
        <f>+'Cuadro 4'!G24</f>
        <v>69.743385012638043</v>
      </c>
      <c r="E23" s="84">
        <f t="shared" si="1"/>
        <v>71.036836570141176</v>
      </c>
      <c r="F23" s="84">
        <f t="shared" si="2"/>
        <v>71.135796026799611</v>
      </c>
      <c r="G23" s="84">
        <f t="shared" si="3"/>
        <v>100</v>
      </c>
      <c r="H23" s="84">
        <f t="shared" si="4"/>
        <v>53.884947336095685</v>
      </c>
      <c r="I23" s="84">
        <f t="shared" si="5"/>
        <v>82.283737626255743</v>
      </c>
      <c r="J23" s="105">
        <f>+'Cuadro 4'!H24</f>
        <v>75.926273198031737</v>
      </c>
      <c r="K23" s="84">
        <f t="shared" si="6"/>
        <v>84.86640749550223</v>
      </c>
      <c r="L23" s="84">
        <f t="shared" si="7"/>
        <v>80.262227018842708</v>
      </c>
      <c r="M23" s="84">
        <f t="shared" si="8"/>
        <v>71.02840864496298</v>
      </c>
      <c r="N23" s="84">
        <f t="shared" si="9"/>
        <v>89.708525747096246</v>
      </c>
      <c r="O23" s="84">
        <f t="shared" si="10"/>
        <v>89.061983466048972</v>
      </c>
      <c r="P23" s="117">
        <f t="shared" si="11"/>
        <v>88.923930734277221</v>
      </c>
      <c r="Q23" s="116">
        <f t="shared" si="12"/>
        <v>-3.7581371119824861E-2</v>
      </c>
      <c r="R23" s="84">
        <v>-7.8904816004951472E-2</v>
      </c>
      <c r="S23" s="84">
        <v>0.15</v>
      </c>
      <c r="T23" s="84">
        <v>0.13</v>
      </c>
      <c r="U23" s="84"/>
      <c r="V23" s="84">
        <v>-1.6144137060080617</v>
      </c>
      <c r="W23" s="84">
        <v>0</v>
      </c>
      <c r="X23" s="105">
        <v>0.14243527826292265</v>
      </c>
      <c r="Y23" s="84">
        <v>-0.16242018294201832</v>
      </c>
      <c r="Z23" s="84">
        <v>0.23210220814693705</v>
      </c>
      <c r="AA23" s="84">
        <v>0.20611142498083523</v>
      </c>
      <c r="AB23" s="299">
        <v>0.65</v>
      </c>
      <c r="AC23" s="84">
        <v>-0.12569994141587384</v>
      </c>
      <c r="AD23" s="117">
        <v>-4.4147774781013007E-3</v>
      </c>
      <c r="AE23" s="116">
        <f t="shared" si="13"/>
        <v>3.748039657083563</v>
      </c>
      <c r="AF23" s="105">
        <v>3.780271066202757</v>
      </c>
      <c r="AG23" s="84">
        <v>3.95</v>
      </c>
      <c r="AH23" s="84">
        <v>3.31</v>
      </c>
      <c r="AI23" s="84"/>
      <c r="AJ23" s="84">
        <v>5.7024074800954399</v>
      </c>
      <c r="AK23" s="84">
        <v>3.21</v>
      </c>
      <c r="AL23" s="105">
        <v>3.6076304949081677</v>
      </c>
      <c r="AM23" s="84">
        <v>3.0240238669158304</v>
      </c>
      <c r="AN23" s="84">
        <v>4.0122723890844512</v>
      </c>
      <c r="AO23" s="84">
        <v>4.5504270116660752</v>
      </c>
      <c r="AP23" s="84">
        <v>6.94</v>
      </c>
      <c r="AQ23" s="84">
        <v>-1.5346863993477993</v>
      </c>
      <c r="AR23" s="117">
        <v>0.58994360389797706</v>
      </c>
      <c r="AS23" s="116"/>
      <c r="AT23" s="105"/>
      <c r="AU23" s="84"/>
      <c r="AV23" s="84"/>
      <c r="AW23" s="84"/>
      <c r="AX23" s="84"/>
      <c r="AY23" s="84"/>
      <c r="AZ23" s="105"/>
      <c r="BA23" s="84"/>
      <c r="BB23" s="84"/>
      <c r="BC23" s="84"/>
      <c r="BD23" s="84"/>
      <c r="BE23" s="84"/>
      <c r="BF23" s="117"/>
    </row>
    <row r="24" spans="1:58" ht="15" x14ac:dyDescent="0.25">
      <c r="A24" s="481"/>
      <c r="B24" s="54" t="s">
        <v>66</v>
      </c>
      <c r="C24" s="88">
        <f t="shared" si="0"/>
        <v>70.842754761338199</v>
      </c>
      <c r="D24" s="166">
        <f>+'Cuadro 4'!G25</f>
        <v>69.715202869814064</v>
      </c>
      <c r="E24" s="88">
        <f t="shared" si="1"/>
        <v>71.194012831912531</v>
      </c>
      <c r="F24" s="88">
        <f t="shared" si="2"/>
        <v>71.383679935130345</v>
      </c>
      <c r="G24" s="88">
        <f t="shared" si="3"/>
        <v>100</v>
      </c>
      <c r="H24" s="88">
        <f t="shared" si="4"/>
        <v>52.647144920131886</v>
      </c>
      <c r="I24" s="88">
        <f t="shared" si="5"/>
        <v>82.283737626255743</v>
      </c>
      <c r="J24" s="108">
        <f>+'Cuadro 4'!H25</f>
        <v>76.074040878158073</v>
      </c>
      <c r="K24" s="88">
        <f t="shared" si="6"/>
        <v>84.789589985800347</v>
      </c>
      <c r="L24" s="88">
        <f t="shared" si="7"/>
        <v>80.475902759980642</v>
      </c>
      <c r="M24" s="88">
        <f t="shared" si="8"/>
        <v>71.24405253420511</v>
      </c>
      <c r="N24" s="88">
        <f t="shared" si="9"/>
        <v>89.41492200657369</v>
      </c>
      <c r="O24" s="88">
        <f t="shared" si="10"/>
        <v>89.221190251102996</v>
      </c>
      <c r="P24" s="119">
        <f t="shared" si="11"/>
        <v>88.512840271167477</v>
      </c>
      <c r="Q24" s="118">
        <f t="shared" si="12"/>
        <v>2.2117877481573255E-2</v>
      </c>
      <c r="R24" s="88">
        <v>-1.8210013452454654E-2</v>
      </c>
      <c r="S24" s="88">
        <v>0.23</v>
      </c>
      <c r="T24" s="88">
        <v>0.34</v>
      </c>
      <c r="U24" s="88"/>
      <c r="V24" s="88">
        <v>-2.1433146425950436</v>
      </c>
      <c r="W24" s="88">
        <v>0</v>
      </c>
      <c r="X24" s="108">
        <v>0.19779761141463501</v>
      </c>
      <c r="Y24" s="88">
        <v>-9.409434130971997E-2</v>
      </c>
      <c r="Z24" s="88">
        <v>0.25785663974141887</v>
      </c>
      <c r="AA24" s="88">
        <v>0.30952148327257828</v>
      </c>
      <c r="AB24" s="179">
        <v>-0.33</v>
      </c>
      <c r="AC24" s="88">
        <v>0.18603006450501633</v>
      </c>
      <c r="AD24" s="119">
        <v>-0.46545068725736932</v>
      </c>
      <c r="AE24" s="118">
        <f t="shared" si="13"/>
        <v>3.7515787756267023</v>
      </c>
      <c r="AF24" s="108">
        <v>3.7383351833807614</v>
      </c>
      <c r="AG24" s="88">
        <v>4.18</v>
      </c>
      <c r="AH24" s="88">
        <v>3.67</v>
      </c>
      <c r="AI24" s="88"/>
      <c r="AJ24" s="88">
        <v>3.2742953296655042</v>
      </c>
      <c r="AK24" s="88">
        <v>3.21</v>
      </c>
      <c r="AL24" s="108">
        <v>3.8092716206577264</v>
      </c>
      <c r="AM24" s="88">
        <v>2.9307708450609526</v>
      </c>
      <c r="AN24" s="88">
        <v>4.2891759864013084</v>
      </c>
      <c r="AO24" s="88">
        <v>4.8678445229525282</v>
      </c>
      <c r="AP24" s="88">
        <v>6.59</v>
      </c>
      <c r="AQ24" s="88">
        <v>-1.3586702653294915</v>
      </c>
      <c r="AR24" s="119">
        <v>0.12492180201792363</v>
      </c>
      <c r="AS24" s="118"/>
      <c r="AT24" s="108"/>
      <c r="AU24" s="88"/>
      <c r="AV24" s="88"/>
      <c r="AW24" s="88"/>
      <c r="AX24" s="88"/>
      <c r="AY24" s="88"/>
      <c r="AZ24" s="108"/>
      <c r="BA24" s="88"/>
      <c r="BB24" s="88"/>
      <c r="BC24" s="88"/>
      <c r="BD24" s="88"/>
      <c r="BE24" s="88"/>
      <c r="BF24" s="119"/>
    </row>
    <row r="25" spans="1:58" ht="15" x14ac:dyDescent="0.25">
      <c r="A25" s="479">
        <v>2010</v>
      </c>
      <c r="B25" s="236" t="s">
        <v>55</v>
      </c>
      <c r="C25" s="229">
        <f t="shared" si="0"/>
        <v>71.022455253282629</v>
      </c>
      <c r="D25" s="292">
        <f>+'Cuadro 4'!G26</f>
        <v>69.901525522860524</v>
      </c>
      <c r="E25" s="229">
        <f t="shared" si="1"/>
        <v>71.44319187682423</v>
      </c>
      <c r="F25" s="229">
        <f t="shared" si="2"/>
        <v>71.71918323082545</v>
      </c>
      <c r="G25" s="229">
        <f t="shared" si="3"/>
        <v>100</v>
      </c>
      <c r="H25" s="229">
        <f t="shared" si="4"/>
        <v>52.018743349834196</v>
      </c>
      <c r="I25" s="229">
        <f t="shared" si="5"/>
        <v>82.884408910927419</v>
      </c>
      <c r="J25" s="228">
        <f>+'Cuadro 4'!H26</f>
        <v>76.221935683336937</v>
      </c>
      <c r="K25" s="229">
        <f t="shared" si="6"/>
        <v>84.329028678668138</v>
      </c>
      <c r="L25" s="229">
        <f t="shared" si="7"/>
        <v>79.396041239134917</v>
      </c>
      <c r="M25" s="229">
        <f t="shared" si="8"/>
        <v>71.517176485288644</v>
      </c>
      <c r="N25" s="229">
        <f t="shared" si="9"/>
        <v>89.405980514373027</v>
      </c>
      <c r="O25" s="229">
        <f t="shared" si="10"/>
        <v>89.632759966966546</v>
      </c>
      <c r="P25" s="224">
        <f t="shared" si="11"/>
        <v>88.138435872255414</v>
      </c>
      <c r="Q25" s="220">
        <f t="shared" si="12"/>
        <v>0.25366107310454056</v>
      </c>
      <c r="R25" s="84">
        <v>0.26726258459634028</v>
      </c>
      <c r="S25" s="84">
        <v>0.35</v>
      </c>
      <c r="T25" s="84">
        <v>0.47</v>
      </c>
      <c r="U25" s="84"/>
      <c r="V25" s="84">
        <v>-1.1936099692604496</v>
      </c>
      <c r="W25" s="84">
        <v>0.73</v>
      </c>
      <c r="X25" s="228">
        <v>0.19440903029685114</v>
      </c>
      <c r="Y25" s="84">
        <v>-0.54318142971246997</v>
      </c>
      <c r="Z25" s="84">
        <v>-1.3418445569556532</v>
      </c>
      <c r="AA25" s="84">
        <v>0.38336386177976339</v>
      </c>
      <c r="AB25" s="299">
        <v>-0.01</v>
      </c>
      <c r="AC25" s="84">
        <v>0.4612914428794781</v>
      </c>
      <c r="AD25" s="117">
        <v>-0.42299444664190639</v>
      </c>
      <c r="AE25" s="220">
        <f t="shared" si="13"/>
        <v>0.25366107310454056</v>
      </c>
      <c r="AF25" s="228">
        <v>0.26726258459634028</v>
      </c>
      <c r="AG25" s="229">
        <v>0.35</v>
      </c>
      <c r="AH25" s="229">
        <v>0.47</v>
      </c>
      <c r="AI25" s="229"/>
      <c r="AJ25" s="229">
        <v>-1.1936099692604496</v>
      </c>
      <c r="AK25" s="229">
        <v>0.73</v>
      </c>
      <c r="AL25" s="228">
        <v>0.19440903029685114</v>
      </c>
      <c r="AM25" s="229">
        <v>-0.54318142971246997</v>
      </c>
      <c r="AN25" s="229">
        <v>-1.3418445569556532</v>
      </c>
      <c r="AO25" s="229">
        <v>0.38336386177976339</v>
      </c>
      <c r="AP25" s="229">
        <v>-0.01</v>
      </c>
      <c r="AQ25" s="229">
        <v>0.4612914428794781</v>
      </c>
      <c r="AR25" s="224">
        <v>-0.42299444664190639</v>
      </c>
      <c r="AS25" s="220">
        <f t="shared" ref="AS25:AS77" si="14">+AT25*0.813303391679614+AZ25*0.186696608320386</f>
        <v>3.5209750791448551</v>
      </c>
      <c r="AT25" s="228">
        <v>3.6511270627998247</v>
      </c>
      <c r="AU25" s="229">
        <v>4.0999999999999996</v>
      </c>
      <c r="AV25" s="229">
        <v>3.77</v>
      </c>
      <c r="AW25" s="229"/>
      <c r="AX25" s="229">
        <v>1.6417495341065877</v>
      </c>
      <c r="AY25" s="229">
        <v>3.97</v>
      </c>
      <c r="AZ25" s="228">
        <v>2.9539961142203084</v>
      </c>
      <c r="BA25" s="229">
        <v>2.3591080244802827</v>
      </c>
      <c r="BB25" s="229">
        <v>2.6062742593886883</v>
      </c>
      <c r="BC25" s="229">
        <v>3.6617734156331601</v>
      </c>
      <c r="BD25" s="229">
        <v>7.49</v>
      </c>
      <c r="BE25" s="229">
        <v>-1.1464281158852931</v>
      </c>
      <c r="BF25" s="224">
        <v>-9.4052960241776479E-2</v>
      </c>
    </row>
    <row r="26" spans="1:58" ht="15" x14ac:dyDescent="0.25">
      <c r="A26" s="480"/>
      <c r="B26" s="53" t="s">
        <v>56</v>
      </c>
      <c r="C26" s="84">
        <f t="shared" si="0"/>
        <v>71.29625829502497</v>
      </c>
      <c r="D26" s="165">
        <f>+'Cuadro 4'!G27</f>
        <v>70.184870393092609</v>
      </c>
      <c r="E26" s="84">
        <f t="shared" si="1"/>
        <v>71.756445533284648</v>
      </c>
      <c r="F26" s="84">
        <f t="shared" si="2"/>
        <v>72.011856318559481</v>
      </c>
      <c r="G26" s="84">
        <f t="shared" si="3"/>
        <v>100</v>
      </c>
      <c r="H26" s="84">
        <f t="shared" si="4"/>
        <v>52.374033837516329</v>
      </c>
      <c r="I26" s="84">
        <f t="shared" si="5"/>
        <v>82.884408910927419</v>
      </c>
      <c r="J26" s="105">
        <f>+'Cuadro 4'!H27</f>
        <v>76.449883103610247</v>
      </c>
      <c r="K26" s="84">
        <f t="shared" si="6"/>
        <v>84.235267440142891</v>
      </c>
      <c r="L26" s="84">
        <f t="shared" si="7"/>
        <v>80.199749084618574</v>
      </c>
      <c r="M26" s="84">
        <f t="shared" si="8"/>
        <v>71.727882794591252</v>
      </c>
      <c r="N26" s="84">
        <f t="shared" si="9"/>
        <v>89.683166772593395</v>
      </c>
      <c r="O26" s="84">
        <f t="shared" si="10"/>
        <v>90.119227852395113</v>
      </c>
      <c r="P26" s="117">
        <f t="shared" si="11"/>
        <v>88.070647581040717</v>
      </c>
      <c r="Q26" s="116">
        <f t="shared" si="12"/>
        <v>0.38766357358583664</v>
      </c>
      <c r="R26" s="84">
        <v>0.40813907950963429</v>
      </c>
      <c r="S26" s="84">
        <v>0.44</v>
      </c>
      <c r="T26" s="84">
        <v>0.41</v>
      </c>
      <c r="U26" s="84"/>
      <c r="V26" s="84">
        <v>0.68963613729408824</v>
      </c>
      <c r="W26" s="84">
        <v>0</v>
      </c>
      <c r="X26" s="105">
        <v>0.29846646087984058</v>
      </c>
      <c r="Y26" s="84">
        <v>-0.11430139808349943</v>
      </c>
      <c r="Z26" s="84">
        <v>1.0036981577509876</v>
      </c>
      <c r="AA26" s="84">
        <v>0.29524228487502729</v>
      </c>
      <c r="AB26" s="299">
        <v>0.31</v>
      </c>
      <c r="AC26" s="84">
        <v>0.54099845585670914</v>
      </c>
      <c r="AD26" s="117">
        <v>-8.012748558602846E-2</v>
      </c>
      <c r="AE26" s="116">
        <f t="shared" si="13"/>
        <v>0.6401551368443581</v>
      </c>
      <c r="AF26" s="105">
        <v>0.67369455146763213</v>
      </c>
      <c r="AG26" s="84">
        <v>0.79</v>
      </c>
      <c r="AH26" s="84">
        <v>0.88</v>
      </c>
      <c r="AI26" s="84"/>
      <c r="AJ26" s="84">
        <v>-0.51875763259315277</v>
      </c>
      <c r="AK26" s="84">
        <v>0.73</v>
      </c>
      <c r="AL26" s="105">
        <v>0.49404793161196914</v>
      </c>
      <c r="AM26" s="84">
        <v>-0.65376250286183579</v>
      </c>
      <c r="AN26" s="84">
        <v>-0.3431507642551101</v>
      </c>
      <c r="AO26" s="84">
        <v>0.67911670262419721</v>
      </c>
      <c r="AP26" s="84">
        <v>0.3</v>
      </c>
      <c r="AQ26" s="84">
        <v>1.0065295013042299</v>
      </c>
      <c r="AR26" s="117">
        <v>-0.49958027419757023</v>
      </c>
      <c r="AS26" s="116">
        <f t="shared" si="14"/>
        <v>3.2294850931065415</v>
      </c>
      <c r="AT26" s="105">
        <v>3.4135995042987868</v>
      </c>
      <c r="AU26" s="84">
        <v>3.89</v>
      </c>
      <c r="AV26" s="84">
        <v>3.6</v>
      </c>
      <c r="AW26" s="84"/>
      <c r="AX26" s="84">
        <v>1.0347003139957196</v>
      </c>
      <c r="AY26" s="84">
        <v>3.76</v>
      </c>
      <c r="AZ26" s="105">
        <v>2.4274304846865462</v>
      </c>
      <c r="BA26" s="84">
        <v>1.9072821836410283</v>
      </c>
      <c r="BB26" s="84">
        <v>2.4969943101178167</v>
      </c>
      <c r="BC26" s="84">
        <v>2.8988883800296783</v>
      </c>
      <c r="BD26" s="84">
        <v>6.16</v>
      </c>
      <c r="BE26" s="84">
        <v>-0.35219748779736365</v>
      </c>
      <c r="BF26" s="117">
        <v>-0.39399735176068285</v>
      </c>
    </row>
    <row r="27" spans="1:58" ht="15" x14ac:dyDescent="0.25">
      <c r="A27" s="480"/>
      <c r="B27" s="53" t="s">
        <v>57</v>
      </c>
      <c r="C27" s="84">
        <f t="shared" si="0"/>
        <v>71.471635683113774</v>
      </c>
      <c r="D27" s="165">
        <f>+'Cuadro 4'!G28</f>
        <v>70.362747752765657</v>
      </c>
      <c r="E27" s="84">
        <f t="shared" si="1"/>
        <v>71.962908170497187</v>
      </c>
      <c r="F27" s="84">
        <f t="shared" si="2"/>
        <v>72.240284094351907</v>
      </c>
      <c r="G27" s="84">
        <f t="shared" si="3"/>
        <v>100</v>
      </c>
      <c r="H27" s="84">
        <f t="shared" si="4"/>
        <v>52.446240135140165</v>
      </c>
      <c r="I27" s="84">
        <f t="shared" si="5"/>
        <v>82.884408910927419</v>
      </c>
      <c r="J27" s="105">
        <f>+'Cuadro 4'!H28</f>
        <v>76.613058010599474</v>
      </c>
      <c r="K27" s="84">
        <f t="shared" si="6"/>
        <v>84.244120245226583</v>
      </c>
      <c r="L27" s="84">
        <f t="shared" si="7"/>
        <v>79.81928071032047</v>
      </c>
      <c r="M27" s="84">
        <f t="shared" si="8"/>
        <v>71.920662936886941</v>
      </c>
      <c r="N27" s="84">
        <f t="shared" si="9"/>
        <v>90.443193609649299</v>
      </c>
      <c r="O27" s="84">
        <f t="shared" si="10"/>
        <v>90.190409161007182</v>
      </c>
      <c r="P27" s="117">
        <f t="shared" si="11"/>
        <v>88.134097314674733</v>
      </c>
      <c r="Q27" s="116">
        <f t="shared" si="12"/>
        <v>0.24452090948868246</v>
      </c>
      <c r="R27" s="84">
        <v>0.25172320079160027</v>
      </c>
      <c r="S27" s="84">
        <v>0.28999999999999998</v>
      </c>
      <c r="T27" s="84">
        <v>0.31</v>
      </c>
      <c r="U27" s="84"/>
      <c r="V27" s="84">
        <v>0.14715140248039382</v>
      </c>
      <c r="W27" s="84">
        <v>0</v>
      </c>
      <c r="X27" s="105">
        <v>0.21314568528281236</v>
      </c>
      <c r="Y27" s="84">
        <v>6.720585424291603E-3</v>
      </c>
      <c r="Z27" s="84">
        <v>-0.47487036440939434</v>
      </c>
      <c r="AA27" s="84">
        <v>0.26898946208428776</v>
      </c>
      <c r="AB27" s="299">
        <v>0.85</v>
      </c>
      <c r="AC27" s="84">
        <v>8.1985506845483946E-2</v>
      </c>
      <c r="AD27" s="117">
        <v>6.8136866001611507E-2</v>
      </c>
      <c r="AE27" s="116">
        <f t="shared" si="13"/>
        <v>0.887713816175286</v>
      </c>
      <c r="AF27" s="105">
        <v>0.92884314510396537</v>
      </c>
      <c r="AG27" s="84">
        <v>1.08</v>
      </c>
      <c r="AH27" s="84">
        <v>1.2</v>
      </c>
      <c r="AI27" s="84"/>
      <c r="AJ27" s="84">
        <v>-0.38160623011275885</v>
      </c>
      <c r="AK27" s="84">
        <v>0.73</v>
      </c>
      <c r="AL27" s="105">
        <v>0.70854279096952866</v>
      </c>
      <c r="AM27" s="84">
        <v>-0.64332159250341081</v>
      </c>
      <c r="AN27" s="84">
        <v>-0.81592380717809576</v>
      </c>
      <c r="AO27" s="84">
        <v>0.9497079105052193</v>
      </c>
      <c r="AP27" s="84">
        <v>1.1499999999999999</v>
      </c>
      <c r="AQ27" s="84">
        <v>1.0863102220183694</v>
      </c>
      <c r="AR27" s="117">
        <v>-0.42789606042742701</v>
      </c>
      <c r="AS27" s="116">
        <f t="shared" si="14"/>
        <v>2.7126538780948439</v>
      </c>
      <c r="AT27" s="105">
        <v>2.8654117476550014</v>
      </c>
      <c r="AU27" s="84">
        <v>3.67</v>
      </c>
      <c r="AV27" s="84">
        <v>3.43</v>
      </c>
      <c r="AW27" s="84"/>
      <c r="AX27" s="84">
        <v>-2.429047970728206</v>
      </c>
      <c r="AY27" s="84">
        <v>3.76</v>
      </c>
      <c r="AZ27" s="105">
        <v>2.0471972608764677</v>
      </c>
      <c r="BA27" s="84">
        <v>0.8523538110984592</v>
      </c>
      <c r="BB27" s="84">
        <v>1.69054927870953</v>
      </c>
      <c r="BC27" s="84">
        <v>2.6087582059935377</v>
      </c>
      <c r="BD27" s="84">
        <v>4.6100000000000003</v>
      </c>
      <c r="BE27" s="84">
        <v>-0.16511696268641796</v>
      </c>
      <c r="BF27" s="117">
        <v>-0.54751727865547317</v>
      </c>
    </row>
    <row r="28" spans="1:58" ht="15" x14ac:dyDescent="0.25">
      <c r="A28" s="480"/>
      <c r="B28" s="53" t="s">
        <v>58</v>
      </c>
      <c r="C28" s="84">
        <f t="shared" si="0"/>
        <v>71.619166196907415</v>
      </c>
      <c r="D28" s="165">
        <f>+'Cuadro 4'!G29</f>
        <v>70.523172096973951</v>
      </c>
      <c r="E28" s="84">
        <f t="shared" si="1"/>
        <v>72.069699189745052</v>
      </c>
      <c r="F28" s="84">
        <f t="shared" si="2"/>
        <v>72.361636350241639</v>
      </c>
      <c r="G28" s="84">
        <f t="shared" si="3"/>
        <v>100</v>
      </c>
      <c r="H28" s="84">
        <f t="shared" si="4"/>
        <v>52.921679607945109</v>
      </c>
      <c r="I28" s="84">
        <f t="shared" si="5"/>
        <v>82.884408910927419</v>
      </c>
      <c r="J28" s="105">
        <f>+'Cuadro 4'!H29</f>
        <v>76.699028090103226</v>
      </c>
      <c r="K28" s="84">
        <f t="shared" si="6"/>
        <v>83.47579685177061</v>
      </c>
      <c r="L28" s="84">
        <f t="shared" si="7"/>
        <v>79.796584676755884</v>
      </c>
      <c r="M28" s="84">
        <f t="shared" si="8"/>
        <v>72.092083927037322</v>
      </c>
      <c r="N28" s="84">
        <f t="shared" si="9"/>
        <v>91.247927907708444</v>
      </c>
      <c r="O28" s="84">
        <f t="shared" si="10"/>
        <v>90.17739986935122</v>
      </c>
      <c r="P28" s="117">
        <f t="shared" si="11"/>
        <v>88.323920956569907</v>
      </c>
      <c r="Q28" s="116">
        <f t="shared" si="12"/>
        <v>0.20798594974670434</v>
      </c>
      <c r="R28" s="84">
        <v>0.22956146557124738</v>
      </c>
      <c r="S28" s="84">
        <v>0.15</v>
      </c>
      <c r="T28" s="84">
        <v>0.17</v>
      </c>
      <c r="U28" s="84"/>
      <c r="V28" s="84">
        <v>0.89828411222243221</v>
      </c>
      <c r="W28" s="84">
        <v>0</v>
      </c>
      <c r="X28" s="105">
        <v>0.11399688184020414</v>
      </c>
      <c r="Y28" s="84">
        <v>-0.90329990866013499</v>
      </c>
      <c r="Z28" s="84">
        <v>-2.3885755309069417E-2</v>
      </c>
      <c r="AA28" s="84">
        <v>0.24264723396915505</v>
      </c>
      <c r="AB28" s="299">
        <v>0.89</v>
      </c>
      <c r="AC28" s="84">
        <v>-1.7339381001085112E-2</v>
      </c>
      <c r="AD28" s="117">
        <v>0.21445887547348411</v>
      </c>
      <c r="AE28" s="116">
        <f t="shared" si="13"/>
        <v>1.0959644895019638</v>
      </c>
      <c r="AF28" s="105">
        <v>1.1589570049285896</v>
      </c>
      <c r="AG28" s="84">
        <v>1.23</v>
      </c>
      <c r="AH28" s="84">
        <v>1.37</v>
      </c>
      <c r="AI28" s="84"/>
      <c r="AJ28" s="84">
        <v>0.52146168273646465</v>
      </c>
      <c r="AK28" s="84">
        <v>0.73</v>
      </c>
      <c r="AL28" s="105">
        <v>0.82155122132417735</v>
      </c>
      <c r="AM28" s="84">
        <v>-1.549474569047641</v>
      </c>
      <c r="AN28" s="84">
        <v>-0.8441260798910537</v>
      </c>
      <c r="AO28" s="84">
        <v>1.1903188584409405</v>
      </c>
      <c r="AP28" s="84">
        <v>2.0499999999999998</v>
      </c>
      <c r="AQ28" s="84">
        <v>1.0717292781648255</v>
      </c>
      <c r="AR28" s="117">
        <v>-0.21343718495394284</v>
      </c>
      <c r="AS28" s="116">
        <f t="shared" si="14"/>
        <v>2.5357176175477845</v>
      </c>
      <c r="AT28" s="105">
        <v>2.7304863711094667</v>
      </c>
      <c r="AU28" s="84">
        <v>3.79</v>
      </c>
      <c r="AV28" s="84">
        <v>3.59</v>
      </c>
      <c r="AW28" s="84"/>
      <c r="AX28" s="84">
        <v>-1.9680523330671784</v>
      </c>
      <c r="AY28" s="84">
        <v>0.95</v>
      </c>
      <c r="AZ28" s="105">
        <v>1.6872496711291252</v>
      </c>
      <c r="BA28" s="84">
        <v>-1.0743143000864399</v>
      </c>
      <c r="BB28" s="84">
        <v>1.142091365731313</v>
      </c>
      <c r="BC28" s="84">
        <v>2.1978247287787136</v>
      </c>
      <c r="BD28" s="84">
        <v>3.64</v>
      </c>
      <c r="BE28" s="84">
        <v>1.0744920368736253</v>
      </c>
      <c r="BF28" s="117">
        <v>-3.943861937373061E-3</v>
      </c>
    </row>
    <row r="29" spans="1:58" ht="15" x14ac:dyDescent="0.25">
      <c r="A29" s="480"/>
      <c r="B29" s="53" t="s">
        <v>59</v>
      </c>
      <c r="C29" s="84">
        <f t="shared" si="0"/>
        <v>71.905513180022453</v>
      </c>
      <c r="D29" s="165">
        <f>+'Cuadro 4'!G30</f>
        <v>70.814724328281642</v>
      </c>
      <c r="E29" s="84">
        <f t="shared" si="1"/>
        <v>72.333117037223133</v>
      </c>
      <c r="F29" s="84">
        <f t="shared" si="2"/>
        <v>72.540095550079457</v>
      </c>
      <c r="G29" s="84">
        <f t="shared" si="3"/>
        <v>100</v>
      </c>
      <c r="H29" s="84">
        <f t="shared" si="4"/>
        <v>53.766830621886555</v>
      </c>
      <c r="I29" s="84">
        <f t="shared" si="5"/>
        <v>82.884408910927419</v>
      </c>
      <c r="J29" s="105">
        <f>+'Cuadro 4'!H30</f>
        <v>76.960111154785594</v>
      </c>
      <c r="K29" s="84">
        <f t="shared" si="6"/>
        <v>83.338117986835144</v>
      </c>
      <c r="L29" s="84">
        <f t="shared" si="7"/>
        <v>79.966255407134412</v>
      </c>
      <c r="M29" s="84">
        <f t="shared" si="8"/>
        <v>72.444053512881794</v>
      </c>
      <c r="N29" s="84">
        <f t="shared" si="9"/>
        <v>91.703944009941978</v>
      </c>
      <c r="O29" s="84">
        <f t="shared" si="10"/>
        <v>90.141716195608225</v>
      </c>
      <c r="P29" s="117">
        <f t="shared" si="11"/>
        <v>88.509822131562942</v>
      </c>
      <c r="Q29" s="116">
        <f t="shared" si="12"/>
        <v>0.39621099782088748</v>
      </c>
      <c r="R29" s="84">
        <v>0.40871923834205459</v>
      </c>
      <c r="S29" s="84">
        <v>0.36</v>
      </c>
      <c r="T29" s="84">
        <v>0.24</v>
      </c>
      <c r="U29" s="84"/>
      <c r="V29" s="84">
        <v>1.5905283492031248</v>
      </c>
      <c r="W29" s="84">
        <v>0</v>
      </c>
      <c r="X29" s="105">
        <v>0.34172155352229611</v>
      </c>
      <c r="Y29" s="84">
        <v>-0.16664406641348276</v>
      </c>
      <c r="Z29" s="84">
        <v>0.21361064475023223</v>
      </c>
      <c r="AA29" s="84">
        <v>0.49286277536095213</v>
      </c>
      <c r="AB29" s="299">
        <v>0.49</v>
      </c>
      <c r="AC29" s="84">
        <v>-3.639586962691771E-2</v>
      </c>
      <c r="AD29" s="117">
        <v>0.21337292175889189</v>
      </c>
      <c r="AE29" s="116">
        <f t="shared" si="13"/>
        <v>1.5001652917995307</v>
      </c>
      <c r="AF29" s="105">
        <v>1.577161670921071</v>
      </c>
      <c r="AG29" s="84">
        <v>1.6</v>
      </c>
      <c r="AH29" s="84">
        <v>1.62</v>
      </c>
      <c r="AI29" s="84"/>
      <c r="AJ29" s="84">
        <v>2.1267738325663808</v>
      </c>
      <c r="AK29" s="84">
        <v>0.73</v>
      </c>
      <c r="AL29" s="105">
        <v>1.1647472204699496</v>
      </c>
      <c r="AM29" s="84">
        <v>-1.7118516544404605</v>
      </c>
      <c r="AN29" s="84">
        <v>-0.63329187417289723</v>
      </c>
      <c r="AO29" s="84">
        <v>1.6843524981970255</v>
      </c>
      <c r="AP29" s="84">
        <v>2.56</v>
      </c>
      <c r="AQ29" s="84">
        <v>1.0317346606949815</v>
      </c>
      <c r="AR29" s="117">
        <v>-3.4098325116376782E-3</v>
      </c>
      <c r="AS29" s="116">
        <f t="shared" si="14"/>
        <v>2.6194773553930339</v>
      </c>
      <c r="AT29" s="105">
        <v>2.8106345358138785</v>
      </c>
      <c r="AU29" s="84">
        <v>3.89</v>
      </c>
      <c r="AV29" s="84">
        <v>3.6</v>
      </c>
      <c r="AW29" s="84"/>
      <c r="AX29" s="84">
        <v>-1.3873109004472544</v>
      </c>
      <c r="AY29" s="84">
        <v>0.73</v>
      </c>
      <c r="AZ29" s="105">
        <v>1.78674244617932</v>
      </c>
      <c r="BA29" s="84">
        <v>-1.8072328750718083</v>
      </c>
      <c r="BB29" s="84">
        <v>1.4507643224649875</v>
      </c>
      <c r="BC29" s="84">
        <v>2.3564965471624228</v>
      </c>
      <c r="BD29" s="84">
        <v>3.57</v>
      </c>
      <c r="BE29" s="84">
        <v>1.5213719170926854</v>
      </c>
      <c r="BF29" s="117">
        <v>0.16474628244110667</v>
      </c>
    </row>
    <row r="30" spans="1:58" ht="15" x14ac:dyDescent="0.25">
      <c r="A30" s="480"/>
      <c r="B30" s="53" t="s">
        <v>60</v>
      </c>
      <c r="C30" s="84">
        <f t="shared" si="0"/>
        <v>72.230054448842864</v>
      </c>
      <c r="D30" s="165">
        <f>+'Cuadro 4'!G31</f>
        <v>71.142151705903089</v>
      </c>
      <c r="E30" s="84">
        <f t="shared" si="1"/>
        <v>72.553818477002054</v>
      </c>
      <c r="F30" s="84">
        <f t="shared" si="2"/>
        <v>72.732831485904299</v>
      </c>
      <c r="G30" s="84">
        <f t="shared" si="3"/>
        <v>100</v>
      </c>
      <c r="H30" s="84">
        <f t="shared" si="4"/>
        <v>54.892326862296649</v>
      </c>
      <c r="I30" s="84">
        <f t="shared" si="5"/>
        <v>82.884408910927419</v>
      </c>
      <c r="J30" s="105">
        <f>+'Cuadro 4'!H31</f>
        <v>77.270343455564898</v>
      </c>
      <c r="K30" s="84">
        <f t="shared" si="6"/>
        <v>83.191676961354403</v>
      </c>
      <c r="L30" s="84">
        <f t="shared" si="7"/>
        <v>80.269731389946514</v>
      </c>
      <c r="M30" s="84">
        <f t="shared" si="8"/>
        <v>72.894340911206726</v>
      </c>
      <c r="N30" s="84">
        <f t="shared" si="9"/>
        <v>92.222550557580107</v>
      </c>
      <c r="O30" s="84">
        <f t="shared" si="10"/>
        <v>89.961485293437548</v>
      </c>
      <c r="P30" s="117">
        <f t="shared" si="11"/>
        <v>88.281228692715189</v>
      </c>
      <c r="Q30" s="116">
        <f t="shared" si="12"/>
        <v>0.44962360547417046</v>
      </c>
      <c r="R30" s="84">
        <v>0.46139462803518183</v>
      </c>
      <c r="S30" s="84">
        <v>0.3</v>
      </c>
      <c r="T30" s="84">
        <v>0.27</v>
      </c>
      <c r="U30" s="84"/>
      <c r="V30" s="84">
        <v>2.0938915887177547</v>
      </c>
      <c r="W30" s="84">
        <v>0</v>
      </c>
      <c r="X30" s="105">
        <v>0.39834569175878548</v>
      </c>
      <c r="Y30" s="84">
        <v>-0.18131068727548627</v>
      </c>
      <c r="Z30" s="84">
        <v>0.36721264560400479</v>
      </c>
      <c r="AA30" s="84">
        <v>0.62011512264244584</v>
      </c>
      <c r="AB30" s="299">
        <v>0.56999999999999995</v>
      </c>
      <c r="AC30" s="84">
        <v>-0.20183179894783604</v>
      </c>
      <c r="AD30" s="117">
        <v>-0.2553492064064371</v>
      </c>
      <c r="AE30" s="116">
        <f t="shared" si="13"/>
        <v>1.9582802675846456</v>
      </c>
      <c r="AF30" s="105">
        <v>2.046825910775453</v>
      </c>
      <c r="AG30" s="84">
        <v>1.91</v>
      </c>
      <c r="AH30" s="84">
        <v>1.89</v>
      </c>
      <c r="AI30" s="84"/>
      <c r="AJ30" s="84">
        <v>4.2645844244180928</v>
      </c>
      <c r="AK30" s="84">
        <v>0.73</v>
      </c>
      <c r="AL30" s="105">
        <v>1.5725503254426112</v>
      </c>
      <c r="AM30" s="84">
        <v>-1.8845627449236875</v>
      </c>
      <c r="AN30" s="84">
        <v>-0.25619019229772089</v>
      </c>
      <c r="AO30" s="84">
        <v>2.3163875696280671</v>
      </c>
      <c r="AP30" s="84">
        <v>3.14</v>
      </c>
      <c r="AQ30" s="84">
        <v>0.82973006776874769</v>
      </c>
      <c r="AR30" s="117">
        <v>-0.26167003311917847</v>
      </c>
      <c r="AS30" s="116">
        <f t="shared" si="14"/>
        <v>2.7487404280168262</v>
      </c>
      <c r="AT30" s="105">
        <v>2.9020226362747548</v>
      </c>
      <c r="AU30" s="84">
        <v>3.68</v>
      </c>
      <c r="AV30" s="84">
        <v>3.55</v>
      </c>
      <c r="AW30" s="84"/>
      <c r="AX30" s="84">
        <v>0.18407601433588661</v>
      </c>
      <c r="AY30" s="84">
        <v>0.73</v>
      </c>
      <c r="AZ30" s="105">
        <v>2.0809996426760491</v>
      </c>
      <c r="BA30" s="84">
        <v>-2.2165717336762696</v>
      </c>
      <c r="BB30" s="84">
        <v>1.4763790953456173</v>
      </c>
      <c r="BC30" s="84">
        <v>2.8670006365669471</v>
      </c>
      <c r="BD30" s="84">
        <v>4.12</v>
      </c>
      <c r="BE30" s="84">
        <v>1.4109582214019309</v>
      </c>
      <c r="BF30" s="117">
        <v>-0.30439993850719049</v>
      </c>
    </row>
    <row r="31" spans="1:58" ht="15" x14ac:dyDescent="0.25">
      <c r="A31" s="480"/>
      <c r="B31" s="53" t="s">
        <v>61</v>
      </c>
      <c r="C31" s="84">
        <f t="shared" si="0"/>
        <v>72.407249308719983</v>
      </c>
      <c r="D31" s="165">
        <f>+'Cuadro 4'!G32</f>
        <v>71.319783590374442</v>
      </c>
      <c r="E31" s="84">
        <f t="shared" si="1"/>
        <v>72.625012489833978</v>
      </c>
      <c r="F31" s="84">
        <f t="shared" si="2"/>
        <v>72.789938429852413</v>
      </c>
      <c r="G31" s="84">
        <f t="shared" si="3"/>
        <v>100</v>
      </c>
      <c r="H31" s="84">
        <f t="shared" si="4"/>
        <v>55.741149071567492</v>
      </c>
      <c r="I31" s="84">
        <f t="shared" si="5"/>
        <v>82.884408910927419</v>
      </c>
      <c r="J31" s="105">
        <f>+'Cuadro 4'!H32</f>
        <v>77.445139014675249</v>
      </c>
      <c r="K31" s="84">
        <f t="shared" si="6"/>
        <v>82.957293170243858</v>
      </c>
      <c r="L31" s="84">
        <f t="shared" si="7"/>
        <v>80.210553467874234</v>
      </c>
      <c r="M31" s="84">
        <f t="shared" si="8"/>
        <v>73.219134827081277</v>
      </c>
      <c r="N31" s="84">
        <f t="shared" si="9"/>
        <v>91.498289689326867</v>
      </c>
      <c r="O31" s="84">
        <f t="shared" si="10"/>
        <v>89.885307023655358</v>
      </c>
      <c r="P31" s="117">
        <f t="shared" si="11"/>
        <v>88.460661539581466</v>
      </c>
      <c r="Q31" s="116">
        <f t="shared" si="12"/>
        <v>0.23928993600109624</v>
      </c>
      <c r="R31" s="84">
        <v>0.24276155316077938</v>
      </c>
      <c r="S31" s="84">
        <v>0.09</v>
      </c>
      <c r="T31" s="84">
        <v>0.08</v>
      </c>
      <c r="U31" s="84"/>
      <c r="V31" s="84">
        <v>1.5357582557844345</v>
      </c>
      <c r="W31" s="84">
        <v>0</v>
      </c>
      <c r="X31" s="105">
        <v>0.22416658675557535</v>
      </c>
      <c r="Y31" s="84">
        <v>-0.28301776287233466</v>
      </c>
      <c r="Z31" s="84">
        <v>-7.6065844023469692E-2</v>
      </c>
      <c r="AA31" s="84">
        <v>0.44554303570896941</v>
      </c>
      <c r="AB31" s="299">
        <v>-0.78</v>
      </c>
      <c r="AC31" s="84">
        <v>-8.0743174992907382E-2</v>
      </c>
      <c r="AD31" s="117">
        <v>0.2041898367923243</v>
      </c>
      <c r="AE31" s="116">
        <f t="shared" si="13"/>
        <v>2.2084044482070206</v>
      </c>
      <c r="AF31" s="105">
        <v>2.3016223929761246</v>
      </c>
      <c r="AG31" s="84">
        <v>2.0099999999999998</v>
      </c>
      <c r="AH31" s="84">
        <v>1.97</v>
      </c>
      <c r="AI31" s="84"/>
      <c r="AJ31" s="84">
        <v>5.8768697830230883</v>
      </c>
      <c r="AK31" s="84">
        <v>0.73</v>
      </c>
      <c r="AL31" s="105">
        <v>1.8023206348577618</v>
      </c>
      <c r="AM31" s="84">
        <v>-2.1609926594330164</v>
      </c>
      <c r="AN31" s="84">
        <v>-0.32972515126398899</v>
      </c>
      <c r="AO31" s="84">
        <v>2.7722767341567205</v>
      </c>
      <c r="AP31" s="84">
        <v>2.33</v>
      </c>
      <c r="AQ31" s="84">
        <v>0.74434870313126189</v>
      </c>
      <c r="AR31" s="117">
        <v>-5.8950465747297731E-2</v>
      </c>
      <c r="AS31" s="116">
        <f t="shared" si="14"/>
        <v>2.7908315110321089</v>
      </c>
      <c r="AT31" s="105">
        <v>2.9628719227085192</v>
      </c>
      <c r="AU31" s="84">
        <v>3.54</v>
      </c>
      <c r="AV31" s="84">
        <v>3.37</v>
      </c>
      <c r="AW31" s="84"/>
      <c r="AX31" s="84">
        <v>1.8127514036804331</v>
      </c>
      <c r="AY31" s="84">
        <v>0.73</v>
      </c>
      <c r="AZ31" s="105">
        <v>2.0413746698972863</v>
      </c>
      <c r="BA31" s="84">
        <v>-3.5507992489762565</v>
      </c>
      <c r="BB31" s="84">
        <v>1.0858418575412805</v>
      </c>
      <c r="BC31" s="84">
        <v>3.3130680974066617</v>
      </c>
      <c r="BD31" s="84">
        <v>3.02</v>
      </c>
      <c r="BE31" s="84">
        <v>0.46037634448668024</v>
      </c>
      <c r="BF31" s="117">
        <v>-0.86771408696670638</v>
      </c>
    </row>
    <row r="32" spans="1:58" ht="15" x14ac:dyDescent="0.25">
      <c r="A32" s="480"/>
      <c r="B32" s="53" t="s">
        <v>62</v>
      </c>
      <c r="C32" s="84">
        <f t="shared" si="0"/>
        <v>72.925849048230987</v>
      </c>
      <c r="D32" s="165">
        <f>+'Cuadro 4'!G33</f>
        <v>71.932239134695052</v>
      </c>
      <c r="E32" s="84">
        <f t="shared" si="1"/>
        <v>72.824355725763326</v>
      </c>
      <c r="F32" s="84">
        <f t="shared" si="2"/>
        <v>72.968397629690244</v>
      </c>
      <c r="G32" s="84">
        <f t="shared" si="3"/>
        <v>100</v>
      </c>
      <c r="H32" s="84">
        <f t="shared" si="4"/>
        <v>57.434656506212569</v>
      </c>
      <c r="I32" s="84">
        <f t="shared" si="5"/>
        <v>85.221267059513082</v>
      </c>
      <c r="J32" s="105">
        <f>+'Cuadro 4'!H33</f>
        <v>77.516641260233868</v>
      </c>
      <c r="K32" s="84">
        <f t="shared" si="6"/>
        <v>82.909339936957011</v>
      </c>
      <c r="L32" s="84">
        <f t="shared" si="7"/>
        <v>80.418728800104844</v>
      </c>
      <c r="M32" s="84">
        <f t="shared" si="8"/>
        <v>73.283094965265335</v>
      </c>
      <c r="N32" s="84">
        <f t="shared" si="9"/>
        <v>91.113805524698577</v>
      </c>
      <c r="O32" s="84">
        <f t="shared" si="10"/>
        <v>90.207340799889565</v>
      </c>
      <c r="P32" s="117">
        <f t="shared" si="11"/>
        <v>88.631071265110876</v>
      </c>
      <c r="Q32" s="116">
        <f t="shared" si="12"/>
        <v>0.71696239198063627</v>
      </c>
      <c r="R32" s="84">
        <v>0.86056184091325616</v>
      </c>
      <c r="S32" s="84">
        <v>0.28000000000000003</v>
      </c>
      <c r="T32" s="84">
        <v>0.25</v>
      </c>
      <c r="U32" s="84"/>
      <c r="V32" s="84">
        <v>3.0797532702541801</v>
      </c>
      <c r="W32" s="84">
        <v>2.82</v>
      </c>
      <c r="X32" s="105">
        <v>9.1402453260150687E-2</v>
      </c>
      <c r="Y32" s="84">
        <v>-5.8570288821467656E-2</v>
      </c>
      <c r="Z32" s="84">
        <v>0.2543638143365195</v>
      </c>
      <c r="AA32" s="84">
        <v>8.6549052649186942E-2</v>
      </c>
      <c r="AB32" s="299">
        <v>-0.42</v>
      </c>
      <c r="AC32" s="84">
        <v>0.35789644073777394</v>
      </c>
      <c r="AD32" s="117">
        <v>0.1869123824470022</v>
      </c>
      <c r="AE32" s="116">
        <f t="shared" si="13"/>
        <v>2.9404478890050583</v>
      </c>
      <c r="AF32" s="105">
        <v>3.1801331325407944</v>
      </c>
      <c r="AG32" s="84">
        <v>2.29</v>
      </c>
      <c r="AH32" s="84">
        <v>2.2200000000000002</v>
      </c>
      <c r="AI32" s="84"/>
      <c r="AJ32" s="84">
        <v>9.0935825548442484</v>
      </c>
      <c r="AK32" s="84">
        <v>3.57</v>
      </c>
      <c r="AL32" s="105">
        <v>1.8963109694492319</v>
      </c>
      <c r="AM32" s="84">
        <v>-2.2175482263308717</v>
      </c>
      <c r="AN32" s="84">
        <v>-7.1044819523580549E-2</v>
      </c>
      <c r="AO32" s="84">
        <v>2.8620528430513721</v>
      </c>
      <c r="AP32" s="84">
        <v>1.9</v>
      </c>
      <c r="AQ32" s="84">
        <v>1.1052873717680298</v>
      </c>
      <c r="AR32" s="117">
        <v>0.13357496333999</v>
      </c>
      <c r="AS32" s="116">
        <f t="shared" si="14"/>
        <v>3.2169355553219954</v>
      </c>
      <c r="AT32" s="105">
        <v>3.4749678485088582</v>
      </c>
      <c r="AU32" s="84">
        <v>3.44</v>
      </c>
      <c r="AV32" s="84">
        <v>3.24</v>
      </c>
      <c r="AW32" s="84"/>
      <c r="AX32" s="84">
        <v>4.4159912783221529</v>
      </c>
      <c r="AY32" s="84">
        <v>3.57</v>
      </c>
      <c r="AZ32" s="105">
        <v>2.0928736824270677</v>
      </c>
      <c r="BA32" s="84">
        <v>-3.6865187860820678</v>
      </c>
      <c r="BB32" s="84">
        <v>0.88235822661762697</v>
      </c>
      <c r="BC32" s="84">
        <v>3.3424763510934885</v>
      </c>
      <c r="BD32" s="84">
        <v>2.75</v>
      </c>
      <c r="BE32" s="84">
        <v>0.89245321097539221</v>
      </c>
      <c r="BF32" s="117">
        <v>-0.49180143135104637</v>
      </c>
    </row>
    <row r="33" spans="1:58" ht="15" x14ac:dyDescent="0.25">
      <c r="A33" s="480"/>
      <c r="B33" s="53" t="s">
        <v>63</v>
      </c>
      <c r="C33" s="84">
        <f t="shared" si="0"/>
        <v>73.135669545983731</v>
      </c>
      <c r="D33" s="165">
        <f>+'Cuadro 4'!G34</f>
        <v>72.17675338292311</v>
      </c>
      <c r="E33" s="84">
        <f t="shared" si="1"/>
        <v>72.973863152710337</v>
      </c>
      <c r="F33" s="84">
        <f t="shared" si="2"/>
        <v>73.104026621566987</v>
      </c>
      <c r="G33" s="84">
        <f t="shared" si="3"/>
        <v>100</v>
      </c>
      <c r="H33" s="84">
        <f t="shared" si="4"/>
        <v>58.223760124221421</v>
      </c>
      <c r="I33" s="84">
        <f t="shared" si="5"/>
        <v>85.402291282290832</v>
      </c>
      <c r="J33" s="105">
        <f>+'Cuadro 4'!H34</f>
        <v>77.561159483911126</v>
      </c>
      <c r="K33" s="84">
        <f t="shared" si="6"/>
        <v>82.368647734784503</v>
      </c>
      <c r="L33" s="84">
        <f t="shared" si="7"/>
        <v>80.636842760442846</v>
      </c>
      <c r="M33" s="84">
        <f t="shared" si="8"/>
        <v>73.444993944832234</v>
      </c>
      <c r="N33" s="84">
        <f t="shared" si="9"/>
        <v>90.979683141688739</v>
      </c>
      <c r="O33" s="84">
        <f t="shared" si="10"/>
        <v>89.955078772253842</v>
      </c>
      <c r="P33" s="117">
        <f t="shared" si="11"/>
        <v>88.766317376211262</v>
      </c>
      <c r="Q33" s="116">
        <f t="shared" si="12"/>
        <v>0.27876993818745061</v>
      </c>
      <c r="R33" s="84">
        <v>0.33083884183464879</v>
      </c>
      <c r="S33" s="84">
        <v>0.21</v>
      </c>
      <c r="T33" s="84">
        <v>0.18</v>
      </c>
      <c r="U33" s="84"/>
      <c r="V33" s="84">
        <v>1.366231776155155</v>
      </c>
      <c r="W33" s="84">
        <v>0.22</v>
      </c>
      <c r="X33" s="105">
        <v>5.194302194999488E-2</v>
      </c>
      <c r="Y33" s="84">
        <v>-0.65946230469860567</v>
      </c>
      <c r="Z33" s="84">
        <v>0.26572282637517819</v>
      </c>
      <c r="AA33" s="84">
        <v>0.22071309211182594</v>
      </c>
      <c r="AB33" s="299">
        <v>-0.14000000000000001</v>
      </c>
      <c r="AC33" s="84">
        <v>-0.28650933866730655</v>
      </c>
      <c r="AD33" s="117">
        <v>0.15738133742368085</v>
      </c>
      <c r="AE33" s="116">
        <f t="shared" si="13"/>
        <v>3.2366256681718872</v>
      </c>
      <c r="AF33" s="105">
        <v>3.5308661694720103</v>
      </c>
      <c r="AG33" s="84">
        <v>2.5</v>
      </c>
      <c r="AH33" s="84">
        <v>2.41</v>
      </c>
      <c r="AI33" s="84"/>
      <c r="AJ33" s="84">
        <v>10.592436137894106</v>
      </c>
      <c r="AK33" s="84">
        <v>3.79</v>
      </c>
      <c r="AL33" s="105">
        <v>1.9548305684653593</v>
      </c>
      <c r="AM33" s="84">
        <v>-2.8552352375112053</v>
      </c>
      <c r="AN33" s="84">
        <v>0.19998533094087473</v>
      </c>
      <c r="AO33" s="84">
        <v>3.0892984499589402</v>
      </c>
      <c r="AP33" s="84">
        <v>1.75</v>
      </c>
      <c r="AQ33" s="84">
        <v>0.82254957492204717</v>
      </c>
      <c r="AR33" s="117">
        <v>0.28637325869017849</v>
      </c>
      <c r="AS33" s="116">
        <f t="shared" si="14"/>
        <v>3.3938122559311132</v>
      </c>
      <c r="AT33" s="105">
        <v>3.6768960110333424</v>
      </c>
      <c r="AU33" s="84">
        <v>3.3</v>
      </c>
      <c r="AV33" s="84">
        <v>3.21</v>
      </c>
      <c r="AW33" s="84"/>
      <c r="AX33" s="84">
        <v>6.4681806864704408</v>
      </c>
      <c r="AY33" s="84">
        <v>3.79</v>
      </c>
      <c r="AZ33" s="105">
        <v>2.1606191078319985</v>
      </c>
      <c r="BA33" s="84">
        <v>-3.7887286358411436</v>
      </c>
      <c r="BB33" s="84">
        <v>0.91639289457137618</v>
      </c>
      <c r="BC33" s="84">
        <v>3.5142904356771449</v>
      </c>
      <c r="BD33" s="84">
        <v>2.71</v>
      </c>
      <c r="BE33" s="84">
        <v>0.55547633711828492</v>
      </c>
      <c r="BF33" s="117">
        <v>-0.27730466918697322</v>
      </c>
    </row>
    <row r="34" spans="1:58" ht="15" x14ac:dyDescent="0.25">
      <c r="A34" s="480"/>
      <c r="B34" s="53" t="s">
        <v>64</v>
      </c>
      <c r="C34" s="84">
        <f t="shared" si="0"/>
        <v>73.331682249698218</v>
      </c>
      <c r="D34" s="165">
        <f>+'Cuadro 4'!G35</f>
        <v>72.423971730914062</v>
      </c>
      <c r="E34" s="84">
        <f t="shared" si="1"/>
        <v>73.194564592489272</v>
      </c>
      <c r="F34" s="84">
        <f t="shared" si="2"/>
        <v>73.318177661372374</v>
      </c>
      <c r="G34" s="84">
        <f t="shared" si="3"/>
        <v>100</v>
      </c>
      <c r="H34" s="84">
        <f t="shared" si="4"/>
        <v>58.762050775908044</v>
      </c>
      <c r="I34" s="84">
        <f t="shared" si="5"/>
        <v>85.402291282290832</v>
      </c>
      <c r="J34" s="105">
        <f>+'Cuadro 4'!H35</f>
        <v>77.513403601243425</v>
      </c>
      <c r="K34" s="84">
        <f t="shared" si="6"/>
        <v>81.960254917418453</v>
      </c>
      <c r="L34" s="84">
        <f t="shared" si="7"/>
        <v>80.783892445785668</v>
      </c>
      <c r="M34" s="84">
        <f t="shared" si="8"/>
        <v>73.498984508433537</v>
      </c>
      <c r="N34" s="84">
        <f t="shared" si="9"/>
        <v>90.908151204083467</v>
      </c>
      <c r="O34" s="84">
        <f t="shared" si="10"/>
        <v>89.402782074741154</v>
      </c>
      <c r="P34" s="117">
        <f t="shared" si="11"/>
        <v>89.03697852047101</v>
      </c>
      <c r="Q34" s="116">
        <f t="shared" si="12"/>
        <v>0.25842034289771065</v>
      </c>
      <c r="R34" s="84">
        <v>0.3323214622948869</v>
      </c>
      <c r="S34" s="84">
        <v>0.3</v>
      </c>
      <c r="T34" s="84">
        <v>0.28999999999999998</v>
      </c>
      <c r="U34" s="84"/>
      <c r="V34" s="84">
        <v>0.89677383256638099</v>
      </c>
      <c r="W34" s="84">
        <v>0</v>
      </c>
      <c r="X34" s="105">
        <v>-6.3513898947220607E-2</v>
      </c>
      <c r="Y34" s="84">
        <v>-0.50396192526371797</v>
      </c>
      <c r="Z34" s="84">
        <v>0.16757600702453576</v>
      </c>
      <c r="AA34" s="84">
        <v>8.029015414513338E-2</v>
      </c>
      <c r="AB34" s="299">
        <v>-0.09</v>
      </c>
      <c r="AC34" s="84">
        <v>-0.62317204649921898</v>
      </c>
      <c r="AD34" s="117">
        <v>0.30726339455279572</v>
      </c>
      <c r="AE34" s="116">
        <f t="shared" si="13"/>
        <v>3.5133126834846409</v>
      </c>
      <c r="AF34" s="105">
        <v>3.885477987001412</v>
      </c>
      <c r="AG34" s="84">
        <v>2.81</v>
      </c>
      <c r="AH34" s="84">
        <v>2.71</v>
      </c>
      <c r="AI34" s="84"/>
      <c r="AJ34" s="84">
        <v>11.614885982996316</v>
      </c>
      <c r="AK34" s="84">
        <v>3.79</v>
      </c>
      <c r="AL34" s="105">
        <v>1.8920550380525682</v>
      </c>
      <c r="AM34" s="84">
        <v>-3.3368896687149001</v>
      </c>
      <c r="AN34" s="84">
        <v>0.38271044529142551</v>
      </c>
      <c r="AO34" s="84">
        <v>3.1650810053875098</v>
      </c>
      <c r="AP34" s="84">
        <v>1.67</v>
      </c>
      <c r="AQ34" s="84">
        <v>0.20352992728195107</v>
      </c>
      <c r="AR34" s="117">
        <v>0.59216069408436356</v>
      </c>
      <c r="AS34" s="116">
        <f t="shared" si="14"/>
        <v>3.4660898856867943</v>
      </c>
      <c r="AT34" s="105">
        <v>3.7472406957687898</v>
      </c>
      <c r="AU34" s="84">
        <v>3.2</v>
      </c>
      <c r="AV34" s="84">
        <v>3.19</v>
      </c>
      <c r="AW34" s="84"/>
      <c r="AX34" s="84">
        <v>7.4336710300056712</v>
      </c>
      <c r="AY34" s="84">
        <v>3.79</v>
      </c>
      <c r="AZ34" s="105">
        <v>2.241317194472404</v>
      </c>
      <c r="BA34" s="84">
        <v>-3.5976596919368831</v>
      </c>
      <c r="BB34" s="84">
        <v>0.90554963163753155</v>
      </c>
      <c r="BC34" s="84">
        <v>3.6937804665639726</v>
      </c>
      <c r="BD34" s="84">
        <v>1.99</v>
      </c>
      <c r="BE34" s="84">
        <v>0.26172853746196012</v>
      </c>
      <c r="BF34" s="117">
        <v>0.11918814643401143</v>
      </c>
    </row>
    <row r="35" spans="1:58" ht="15" x14ac:dyDescent="0.25">
      <c r="A35" s="480"/>
      <c r="B35" s="53" t="s">
        <v>65</v>
      </c>
      <c r="C35" s="84">
        <f t="shared" si="0"/>
        <v>73.522280773197167</v>
      </c>
      <c r="D35" s="165">
        <f>+'Cuadro 4'!G36</f>
        <v>72.690215766557472</v>
      </c>
      <c r="E35" s="84">
        <f t="shared" si="1"/>
        <v>73.272878006604373</v>
      </c>
      <c r="F35" s="84">
        <f t="shared" si="2"/>
        <v>73.389561341307513</v>
      </c>
      <c r="G35" s="84">
        <f t="shared" si="3"/>
        <v>100</v>
      </c>
      <c r="H35" s="84">
        <f t="shared" si="4"/>
        <v>60.134041932795562</v>
      </c>
      <c r="I35" s="84">
        <f t="shared" si="5"/>
        <v>85.402291282290832</v>
      </c>
      <c r="J35" s="105">
        <f>+'Cuadro 4'!H36</f>
        <v>77.344065344876498</v>
      </c>
      <c r="K35" s="84">
        <f t="shared" si="6"/>
        <v>81.72675934361375</v>
      </c>
      <c r="L35" s="84">
        <f t="shared" si="7"/>
        <v>80.640021768825363</v>
      </c>
      <c r="M35" s="84">
        <f t="shared" si="8"/>
        <v>73.389099095833387</v>
      </c>
      <c r="N35" s="84">
        <f t="shared" si="9"/>
        <v>90.282246750037459</v>
      </c>
      <c r="O35" s="84">
        <f t="shared" si="10"/>
        <v>89.03824186452394</v>
      </c>
      <c r="P35" s="117">
        <f t="shared" si="11"/>
        <v>88.938901635362214</v>
      </c>
      <c r="Q35" s="116">
        <f t="shared" si="12"/>
        <v>0.24547987885002034</v>
      </c>
      <c r="R35" s="84">
        <v>0.35288307184443218</v>
      </c>
      <c r="S35" s="84">
        <v>0.11</v>
      </c>
      <c r="T35" s="84">
        <v>0.1</v>
      </c>
      <c r="U35" s="84"/>
      <c r="V35" s="84">
        <v>2.3547015573781849</v>
      </c>
      <c r="W35" s="84">
        <v>0</v>
      </c>
      <c r="X35" s="105">
        <v>-0.22239890012422581</v>
      </c>
      <c r="Y35" s="84">
        <v>-0.28367581121723934</v>
      </c>
      <c r="Z35" s="84">
        <v>-0.19144032842840153</v>
      </c>
      <c r="AA35" s="84">
        <v>-0.15216040937658337</v>
      </c>
      <c r="AB35" s="299">
        <v>-0.68</v>
      </c>
      <c r="AC35" s="84">
        <v>-0.41535037620717408</v>
      </c>
      <c r="AD35" s="117">
        <v>-0.10976956830814794</v>
      </c>
      <c r="AE35" s="116">
        <f t="shared" si="13"/>
        <v>3.7823571667787483</v>
      </c>
      <c r="AF35" s="105">
        <v>4.2673803909011454</v>
      </c>
      <c r="AG35" s="84">
        <v>2.92</v>
      </c>
      <c r="AH35" s="84">
        <v>2.81</v>
      </c>
      <c r="AI35" s="84"/>
      <c r="AJ35" s="84">
        <v>14.220898443821854</v>
      </c>
      <c r="AK35" s="84">
        <v>3.79</v>
      </c>
      <c r="AL35" s="105">
        <v>1.6694584013915192</v>
      </c>
      <c r="AM35" s="84">
        <v>-3.6122720285586114</v>
      </c>
      <c r="AN35" s="84">
        <v>0.20393559216627105</v>
      </c>
      <c r="AO35" s="84">
        <v>3.0108429901547398</v>
      </c>
      <c r="AP35" s="84">
        <v>0.97</v>
      </c>
      <c r="AQ35" s="84">
        <v>-0.20505037655760036</v>
      </c>
      <c r="AR35" s="117">
        <v>0.48135543147125504</v>
      </c>
      <c r="AS35" s="116">
        <f t="shared" si="14"/>
        <v>3.7769875429432282</v>
      </c>
      <c r="AT35" s="105">
        <v>4.2138682718834755</v>
      </c>
      <c r="AU35" s="84">
        <v>3.16</v>
      </c>
      <c r="AV35" s="84">
        <v>3.16</v>
      </c>
      <c r="AW35" s="84"/>
      <c r="AX35" s="84">
        <v>11.704502181169486</v>
      </c>
      <c r="AY35" s="84">
        <v>3.79</v>
      </c>
      <c r="AZ35" s="105">
        <v>1.8738111445974472</v>
      </c>
      <c r="BA35" s="84">
        <v>-3.7072221448679517</v>
      </c>
      <c r="BB35" s="84">
        <v>0.47560198627278466</v>
      </c>
      <c r="BC35" s="84">
        <v>3.3288805688542746</v>
      </c>
      <c r="BD35" s="84">
        <v>0.64</v>
      </c>
      <c r="BE35" s="84">
        <v>-1.4098331656553068E-2</v>
      </c>
      <c r="BF35" s="117">
        <v>1.2797661299004282E-2</v>
      </c>
    </row>
    <row r="36" spans="1:58" ht="15" x14ac:dyDescent="0.25">
      <c r="A36" s="481"/>
      <c r="B36" s="54" t="s">
        <v>66</v>
      </c>
      <c r="C36" s="88">
        <f t="shared" si="0"/>
        <v>73.700510989539069</v>
      </c>
      <c r="D36" s="166">
        <f>+'Cuadro 4'!G37</f>
        <v>72.879188302498235</v>
      </c>
      <c r="E36" s="88">
        <f t="shared" si="1"/>
        <v>73.351191420719474</v>
      </c>
      <c r="F36" s="88">
        <f t="shared" si="2"/>
        <v>73.453806653249117</v>
      </c>
      <c r="G36" s="88">
        <f t="shared" si="3"/>
        <v>100</v>
      </c>
      <c r="H36" s="88">
        <f t="shared" si="4"/>
        <v>61.02156717408262</v>
      </c>
      <c r="I36" s="88">
        <f t="shared" si="5"/>
        <v>85.402291282290832</v>
      </c>
      <c r="J36" s="108">
        <f>+'Cuadro 4'!H37</f>
        <v>77.470906846333421</v>
      </c>
      <c r="K36" s="88">
        <f t="shared" si="6"/>
        <v>81.90041473397217</v>
      </c>
      <c r="L36" s="88">
        <f t="shared" si="7"/>
        <v>80.502568461142133</v>
      </c>
      <c r="M36" s="88">
        <f t="shared" si="8"/>
        <v>73.579721926092759</v>
      </c>
      <c r="N36" s="88">
        <f t="shared" si="9"/>
        <v>89.486453944178947</v>
      </c>
      <c r="O36" s="88">
        <f t="shared" si="10"/>
        <v>89.155870662213587</v>
      </c>
      <c r="P36" s="119">
        <f t="shared" si="11"/>
        <v>88.927503230999207</v>
      </c>
      <c r="Q36" s="118">
        <f t="shared" si="12"/>
        <v>0.22185093989109378</v>
      </c>
      <c r="R36" s="88">
        <v>0.23541908464035627</v>
      </c>
      <c r="S36" s="88">
        <v>0.1</v>
      </c>
      <c r="T36" s="88">
        <v>0.08</v>
      </c>
      <c r="U36" s="88"/>
      <c r="V36" s="88">
        <v>1.444474766753284</v>
      </c>
      <c r="W36" s="88">
        <v>0</v>
      </c>
      <c r="X36" s="108">
        <v>0.16274425208004281</v>
      </c>
      <c r="Y36" s="88">
        <v>0.21044888866412809</v>
      </c>
      <c r="Z36" s="88">
        <v>-0.19141997133385119</v>
      </c>
      <c r="AA36" s="88">
        <v>0.26202062378094637</v>
      </c>
      <c r="AB36" s="179">
        <v>-0.89</v>
      </c>
      <c r="AC36" s="88">
        <v>0.13095515191629764</v>
      </c>
      <c r="AD36" s="119">
        <v>-1.4347953977962607E-2</v>
      </c>
      <c r="AE36" s="118">
        <f t="shared" si="13"/>
        <v>4.0339428327262929</v>
      </c>
      <c r="AF36" s="108">
        <v>4.5384439870204405</v>
      </c>
      <c r="AG36" s="88">
        <v>3.03</v>
      </c>
      <c r="AH36" s="88">
        <v>2.9</v>
      </c>
      <c r="AI36" s="88"/>
      <c r="AJ36" s="88">
        <v>15.906697821230591</v>
      </c>
      <c r="AK36" s="88">
        <v>3.79</v>
      </c>
      <c r="AL36" s="108">
        <v>1.8361926776212669</v>
      </c>
      <c r="AM36" s="88">
        <v>-3.4074645865276918</v>
      </c>
      <c r="AN36" s="88">
        <v>3.3135013397777691E-2</v>
      </c>
      <c r="AO36" s="88">
        <v>3.2784061389071986</v>
      </c>
      <c r="AP36" s="88">
        <v>0.08</v>
      </c>
      <c r="AQ36" s="88">
        <v>-7.3210846779311584E-2</v>
      </c>
      <c r="AR36" s="119">
        <v>0.468477746913736</v>
      </c>
      <c r="AS36" s="118">
        <f t="shared" si="14"/>
        <v>4.0339428327262929</v>
      </c>
      <c r="AT36" s="108">
        <v>4.5384439870204405</v>
      </c>
      <c r="AU36" s="88">
        <v>3.03</v>
      </c>
      <c r="AV36" s="88">
        <v>2.9</v>
      </c>
      <c r="AW36" s="88"/>
      <c r="AX36" s="88">
        <v>15.906697821230591</v>
      </c>
      <c r="AY36" s="88">
        <v>3.79</v>
      </c>
      <c r="AZ36" s="108">
        <v>1.8361926776212669</v>
      </c>
      <c r="BA36" s="88">
        <v>-3.4074645865276918</v>
      </c>
      <c r="BB36" s="88">
        <v>3.3135013397777691E-2</v>
      </c>
      <c r="BC36" s="88">
        <v>3.2784061389071986</v>
      </c>
      <c r="BD36" s="88">
        <v>0.08</v>
      </c>
      <c r="BE36" s="88">
        <v>-7.3210846779311584E-2</v>
      </c>
      <c r="BF36" s="119">
        <v>0.468477746913736</v>
      </c>
    </row>
    <row r="37" spans="1:58" ht="15" x14ac:dyDescent="0.25">
      <c r="A37" s="479">
        <v>2011</v>
      </c>
      <c r="B37" s="236" t="s">
        <v>55</v>
      </c>
      <c r="C37" s="229">
        <f t="shared" si="0"/>
        <v>74.012435821432675</v>
      </c>
      <c r="D37" s="292">
        <f>+'Cuadro 4'!G38</f>
        <v>73.249994148207449</v>
      </c>
      <c r="E37" s="229">
        <f t="shared" si="1"/>
        <v>73.59325035240785</v>
      </c>
      <c r="F37" s="229">
        <f t="shared" si="2"/>
        <v>73.630095789216909</v>
      </c>
      <c r="G37" s="229">
        <f t="shared" si="3"/>
        <v>100</v>
      </c>
      <c r="H37" s="229">
        <f t="shared" si="4"/>
        <v>62.571691390452969</v>
      </c>
      <c r="I37" s="229">
        <f t="shared" si="5"/>
        <v>85.402291282290832</v>
      </c>
      <c r="J37" s="228">
        <f>+'Cuadro 4'!H38</f>
        <v>77.510029037826513</v>
      </c>
      <c r="K37" s="229">
        <f t="shared" si="6"/>
        <v>81.559020253536303</v>
      </c>
      <c r="L37" s="229">
        <f t="shared" si="7"/>
        <v>80.399793932196474</v>
      </c>
      <c r="M37" s="229">
        <f t="shared" si="8"/>
        <v>73.657282512002524</v>
      </c>
      <c r="N37" s="229">
        <f t="shared" si="9"/>
        <v>89.146405419191069</v>
      </c>
      <c r="O37" s="229">
        <f t="shared" si="10"/>
        <v>89.432903184043141</v>
      </c>
      <c r="P37" s="224">
        <f t="shared" si="11"/>
        <v>89.106268258724697</v>
      </c>
      <c r="Q37" s="220">
        <f t="shared" si="12"/>
        <v>0.42323292973895599</v>
      </c>
      <c r="R37" s="84">
        <v>0.50879524641537066</v>
      </c>
      <c r="S37" s="84">
        <v>0.33</v>
      </c>
      <c r="T37" s="84">
        <v>0.24</v>
      </c>
      <c r="U37" s="84"/>
      <c r="V37" s="84">
        <v>2.540289094752588</v>
      </c>
      <c r="W37" s="84">
        <v>0</v>
      </c>
      <c r="X37" s="228">
        <v>5.0499204263479772E-2</v>
      </c>
      <c r="Y37" s="84">
        <v>-0.41684096661144615</v>
      </c>
      <c r="Z37" s="84">
        <v>-0.12766614893196662</v>
      </c>
      <c r="AA37" s="84">
        <v>0.10541027321042669</v>
      </c>
      <c r="AB37" s="299">
        <v>-0.38</v>
      </c>
      <c r="AC37" s="84">
        <v>0.31072830064006585</v>
      </c>
      <c r="AD37" s="117">
        <v>0.20102332937552991</v>
      </c>
      <c r="AE37" s="220">
        <f t="shared" si="13"/>
        <v>0.42323292973895599</v>
      </c>
      <c r="AF37" s="228">
        <v>0.50879524641537066</v>
      </c>
      <c r="AG37" s="229">
        <v>0.33</v>
      </c>
      <c r="AH37" s="229">
        <v>0.24</v>
      </c>
      <c r="AI37" s="229"/>
      <c r="AJ37" s="229">
        <v>2.540289094752588</v>
      </c>
      <c r="AK37" s="229">
        <v>0</v>
      </c>
      <c r="AL37" s="228">
        <v>5.0499204263479772E-2</v>
      </c>
      <c r="AM37" s="229">
        <v>-0.41684096661144615</v>
      </c>
      <c r="AN37" s="229">
        <v>-0.12766614893196662</v>
      </c>
      <c r="AO37" s="229">
        <v>0.10541027321042669</v>
      </c>
      <c r="AP37" s="229">
        <v>-0.38</v>
      </c>
      <c r="AQ37" s="229">
        <v>0.31072830064006585</v>
      </c>
      <c r="AR37" s="224">
        <v>0.20102332937552991</v>
      </c>
      <c r="AS37" s="220">
        <f t="shared" si="14"/>
        <v>4.2379722933667567</v>
      </c>
      <c r="AT37" s="228">
        <v>4.8236308152338223</v>
      </c>
      <c r="AU37" s="229">
        <v>3</v>
      </c>
      <c r="AV37" s="229">
        <v>2.66</v>
      </c>
      <c r="AW37" s="229"/>
      <c r="AX37" s="229">
        <v>20.104488473961382</v>
      </c>
      <c r="AY37" s="229">
        <v>3.04</v>
      </c>
      <c r="AZ37" s="228">
        <v>1.686677620765342</v>
      </c>
      <c r="BA37" s="229">
        <v>-3.2950580758174524</v>
      </c>
      <c r="BB37" s="229">
        <v>1.2426254898975448</v>
      </c>
      <c r="BC37" s="229">
        <v>2.9966101958187332</v>
      </c>
      <c r="BD37" s="229">
        <v>-0.28999999999999998</v>
      </c>
      <c r="BE37" s="229">
        <v>-0.23693327671617054</v>
      </c>
      <c r="BF37" s="224">
        <v>1.0970785650046646</v>
      </c>
    </row>
    <row r="38" spans="1:58" ht="15" x14ac:dyDescent="0.25">
      <c r="A38" s="480"/>
      <c r="B38" s="53" t="s">
        <v>56</v>
      </c>
      <c r="C38" s="84">
        <f t="shared" si="0"/>
        <v>74.139897272001946</v>
      </c>
      <c r="D38" s="165">
        <f>+'Cuadro 4'!G39</f>
        <v>73.394217334132605</v>
      </c>
      <c r="E38" s="84">
        <f t="shared" si="1"/>
        <v>73.915995594659023</v>
      </c>
      <c r="F38" s="84">
        <f t="shared" si="2"/>
        <v>73.857802589841995</v>
      </c>
      <c r="G38" s="84">
        <f t="shared" si="3"/>
        <v>100</v>
      </c>
      <c r="H38" s="84">
        <f t="shared" si="4"/>
        <v>62.095312554456903</v>
      </c>
      <c r="I38" s="84">
        <f t="shared" si="5"/>
        <v>85.444992427931979</v>
      </c>
      <c r="J38" s="105">
        <f>+'Cuadro 4'!H39</f>
        <v>77.559814120145688</v>
      </c>
      <c r="K38" s="84">
        <f t="shared" si="6"/>
        <v>81.364374311604521</v>
      </c>
      <c r="L38" s="84">
        <f t="shared" si="7"/>
        <v>80.9402062117599</v>
      </c>
      <c r="M38" s="84">
        <f t="shared" si="8"/>
        <v>73.755275464098247</v>
      </c>
      <c r="N38" s="84">
        <f t="shared" si="9"/>
        <v>88.734767731047853</v>
      </c>
      <c r="O38" s="84">
        <f t="shared" si="10"/>
        <v>89.265459019258742</v>
      </c>
      <c r="P38" s="117">
        <f t="shared" si="11"/>
        <v>89.687927599434545</v>
      </c>
      <c r="Q38" s="116">
        <f t="shared" si="12"/>
        <v>0.1835004821408816</v>
      </c>
      <c r="R38" s="84">
        <v>0.21090616199984955</v>
      </c>
      <c r="S38" s="84">
        <v>0.44</v>
      </c>
      <c r="T38" s="84">
        <v>0.32</v>
      </c>
      <c r="U38" s="84"/>
      <c r="V38" s="84">
        <v>-0.70764610535449857</v>
      </c>
      <c r="W38" s="84">
        <v>0.05</v>
      </c>
      <c r="X38" s="105">
        <v>6.4113565682633031E-2</v>
      </c>
      <c r="Y38" s="84">
        <v>-0.23766172926477094</v>
      </c>
      <c r="Z38" s="84">
        <v>0.66781900017268947</v>
      </c>
      <c r="AA38" s="84">
        <v>0.13312043959058598</v>
      </c>
      <c r="AB38" s="299">
        <v>-0.46</v>
      </c>
      <c r="AC38" s="84">
        <v>-0.1878105878397949</v>
      </c>
      <c r="AD38" s="117">
        <v>0.65451719250204565</v>
      </c>
      <c r="AE38" s="116">
        <f t="shared" si="13"/>
        <v>0.59617806791765859</v>
      </c>
      <c r="AF38" s="105">
        <v>0.70668875934327446</v>
      </c>
      <c r="AG38" s="84">
        <v>0.77</v>
      </c>
      <c r="AH38" s="84">
        <v>0.55000000000000004</v>
      </c>
      <c r="AI38" s="84"/>
      <c r="AJ38" s="84">
        <v>1.7596161981731691</v>
      </c>
      <c r="AK38" s="84">
        <v>0.05</v>
      </c>
      <c r="AL38" s="105">
        <v>0.11476214417964548</v>
      </c>
      <c r="AM38" s="84">
        <v>-0.65450269587621712</v>
      </c>
      <c r="AN38" s="84">
        <v>0.5436320343356823</v>
      </c>
      <c r="AO38" s="84">
        <v>0.23858956436641038</v>
      </c>
      <c r="AP38" s="84">
        <v>-0.84</v>
      </c>
      <c r="AQ38" s="84">
        <v>0.12291771280027086</v>
      </c>
      <c r="AR38" s="117">
        <v>0.85510594676209251</v>
      </c>
      <c r="AS38" s="116">
        <f t="shared" si="14"/>
        <v>4.0086514258544588</v>
      </c>
      <c r="AT38" s="105">
        <v>4.5958880289072139</v>
      </c>
      <c r="AU38" s="84">
        <v>3</v>
      </c>
      <c r="AV38" s="84">
        <v>2.57</v>
      </c>
      <c r="AW38" s="84"/>
      <c r="AX38" s="84">
        <v>18.433747041341459</v>
      </c>
      <c r="AY38" s="84">
        <v>3.1</v>
      </c>
      <c r="AZ38" s="105">
        <v>1.450482183906479</v>
      </c>
      <c r="BA38" s="84">
        <v>-3.4206591840453573</v>
      </c>
      <c r="BB38" s="84">
        <v>0.90743019425171656</v>
      </c>
      <c r="BC38" s="84">
        <v>2.8299752929989608</v>
      </c>
      <c r="BD38" s="84">
        <v>-1.06</v>
      </c>
      <c r="BE38" s="84">
        <v>-0.95990675609904719</v>
      </c>
      <c r="BF38" s="117">
        <v>1.8515029218544823</v>
      </c>
    </row>
    <row r="39" spans="1:58" ht="15" x14ac:dyDescent="0.25">
      <c r="A39" s="480"/>
      <c r="B39" s="53" t="s">
        <v>57</v>
      </c>
      <c r="C39" s="84">
        <f t="shared" si="0"/>
        <v>74.423386850259888</v>
      </c>
      <c r="D39" s="165">
        <f>+'Cuadro 4'!G40</f>
        <v>73.68061705074004</v>
      </c>
      <c r="E39" s="84">
        <f t="shared" si="1"/>
        <v>74.092038454068742</v>
      </c>
      <c r="F39" s="84">
        <f t="shared" si="2"/>
        <v>74.034091725809787</v>
      </c>
      <c r="G39" s="84">
        <f t="shared" si="3"/>
        <v>100</v>
      </c>
      <c r="H39" s="84">
        <f t="shared" si="4"/>
        <v>63.185509045189669</v>
      </c>
      <c r="I39" s="84">
        <f t="shared" si="5"/>
        <v>85.444992427931979</v>
      </c>
      <c r="J39" s="105">
        <f>+'Cuadro 4'!H40</f>
        <v>77.829700859589366</v>
      </c>
      <c r="K39" s="84">
        <f t="shared" si="6"/>
        <v>81.376329623496517</v>
      </c>
      <c r="L39" s="84">
        <f t="shared" si="7"/>
        <v>81.275795584796541</v>
      </c>
      <c r="M39" s="84">
        <f t="shared" si="8"/>
        <v>74.110560956507754</v>
      </c>
      <c r="N39" s="84">
        <f t="shared" si="9"/>
        <v>88.090465262649758</v>
      </c>
      <c r="O39" s="84">
        <f t="shared" si="10"/>
        <v>89.570913936181142</v>
      </c>
      <c r="P39" s="117">
        <f t="shared" si="11"/>
        <v>89.773834084545868</v>
      </c>
      <c r="Q39" s="116">
        <f t="shared" si="12"/>
        <v>0.37752279821184526</v>
      </c>
      <c r="R39" s="84">
        <v>0.38528518048788896</v>
      </c>
      <c r="S39" s="84">
        <v>0.25</v>
      </c>
      <c r="T39" s="84">
        <v>0.24</v>
      </c>
      <c r="U39" s="84"/>
      <c r="V39" s="84">
        <v>1.6922517122759755</v>
      </c>
      <c r="W39" s="84">
        <v>0</v>
      </c>
      <c r="X39" s="105">
        <v>0.34370765882920501</v>
      </c>
      <c r="Y39" s="84">
        <v>1.340951848427707E-2</v>
      </c>
      <c r="Z39" s="84">
        <v>0.41338872491298101</v>
      </c>
      <c r="AA39" s="84">
        <v>0.47705205335726153</v>
      </c>
      <c r="AB39" s="299">
        <v>-0.73</v>
      </c>
      <c r="AC39" s="84">
        <v>0.34260774377907632</v>
      </c>
      <c r="AD39" s="117">
        <v>9.2865083640255794E-2</v>
      </c>
      <c r="AE39" s="116">
        <f t="shared" si="13"/>
        <v>0.98082883146281563</v>
      </c>
      <c r="AF39" s="105">
        <v>1.0996675002955936</v>
      </c>
      <c r="AG39" s="84">
        <v>1.01</v>
      </c>
      <c r="AH39" s="84">
        <v>0.79</v>
      </c>
      <c r="AI39" s="84"/>
      <c r="AJ39" s="84">
        <v>3.5461918979133165</v>
      </c>
      <c r="AK39" s="84">
        <v>0.05</v>
      </c>
      <c r="AL39" s="105">
        <v>0.46313387549164681</v>
      </c>
      <c r="AM39" s="84">
        <v>-0.63990531937839279</v>
      </c>
      <c r="AN39" s="84">
        <v>0.96049994234362268</v>
      </c>
      <c r="AO39" s="84">
        <v>0.72144745388979603</v>
      </c>
      <c r="AP39" s="84">
        <v>-1.56</v>
      </c>
      <c r="AQ39" s="84">
        <v>0.4655254565793473</v>
      </c>
      <c r="AR39" s="117">
        <v>0.95170877714649049</v>
      </c>
      <c r="AS39" s="116">
        <f t="shared" si="14"/>
        <v>4.1640655273088809</v>
      </c>
      <c r="AT39" s="105">
        <v>4.7552325877512791</v>
      </c>
      <c r="AU39" s="84">
        <v>2.96</v>
      </c>
      <c r="AV39" s="84">
        <v>2.4900000000000002</v>
      </c>
      <c r="AW39" s="84"/>
      <c r="AX39" s="84">
        <v>20.241791899113355</v>
      </c>
      <c r="AY39" s="84">
        <v>3.1</v>
      </c>
      <c r="AZ39" s="105">
        <v>1.5887740979006788</v>
      </c>
      <c r="BA39" s="84">
        <v>-3.423105021813742</v>
      </c>
      <c r="BB39" s="84">
        <v>1.8111169647490051</v>
      </c>
      <c r="BC39" s="84">
        <v>3.048976625127382</v>
      </c>
      <c r="BD39" s="84">
        <v>-2.6</v>
      </c>
      <c r="BE39" s="84">
        <v>-0.70655811235726995</v>
      </c>
      <c r="BF39" s="117">
        <v>1.8738860301035496</v>
      </c>
    </row>
    <row r="40" spans="1:58" ht="15" x14ac:dyDescent="0.25">
      <c r="A40" s="480"/>
      <c r="B40" s="53" t="s">
        <v>58</v>
      </c>
      <c r="C40" s="84">
        <f t="shared" si="0"/>
        <v>74.484446022076355</v>
      </c>
      <c r="D40" s="165">
        <f>+'Cuadro 4'!G41</f>
        <v>73.716359549368363</v>
      </c>
      <c r="E40" s="84">
        <f t="shared" si="1"/>
        <v>74.319427147472979</v>
      </c>
      <c r="F40" s="84">
        <f t="shared" si="2"/>
        <v>74.261798526434845</v>
      </c>
      <c r="G40" s="84">
        <f t="shared" si="3"/>
        <v>100</v>
      </c>
      <c r="H40" s="84">
        <f t="shared" si="4"/>
        <v>62.170431813814652</v>
      </c>
      <c r="I40" s="84">
        <f t="shared" si="5"/>
        <v>85.444992427931979</v>
      </c>
      <c r="J40" s="105">
        <f>+'Cuadro 4'!H41</f>
        <v>78.007967904532009</v>
      </c>
      <c r="K40" s="84">
        <f t="shared" si="6"/>
        <v>81.25330318587207</v>
      </c>
      <c r="L40" s="84">
        <f t="shared" si="7"/>
        <v>81.206755486352421</v>
      </c>
      <c r="M40" s="84">
        <f t="shared" si="8"/>
        <v>74.35919616779627</v>
      </c>
      <c r="N40" s="84">
        <f t="shared" si="9"/>
        <v>88.126259844227434</v>
      </c>
      <c r="O40" s="84">
        <f t="shared" si="10"/>
        <v>89.640256141656067</v>
      </c>
      <c r="P40" s="117">
        <f t="shared" si="11"/>
        <v>90.146708210973131</v>
      </c>
      <c r="Q40" s="116">
        <f t="shared" si="12"/>
        <v>8.3151913344675338E-2</v>
      </c>
      <c r="R40" s="84">
        <v>4.9633065415100569E-2</v>
      </c>
      <c r="S40" s="84">
        <v>0.31</v>
      </c>
      <c r="T40" s="84">
        <v>0.3</v>
      </c>
      <c r="U40" s="84"/>
      <c r="V40" s="84">
        <v>-1.618702803760748</v>
      </c>
      <c r="W40" s="84">
        <v>0</v>
      </c>
      <c r="X40" s="105">
        <v>0.2291695242245386</v>
      </c>
      <c r="Y40" s="84">
        <v>-0.15224087385580726</v>
      </c>
      <c r="Z40" s="84">
        <v>-7.800816926291898E-2</v>
      </c>
      <c r="AA40" s="84">
        <v>0.33724944697896797</v>
      </c>
      <c r="AB40" s="299">
        <v>0.04</v>
      </c>
      <c r="AC40" s="84">
        <v>7.5269699581540464E-2</v>
      </c>
      <c r="AD40" s="117">
        <v>0.41101568857249277</v>
      </c>
      <c r="AE40" s="116">
        <f t="shared" si="13"/>
        <v>1.0636765227429115</v>
      </c>
      <c r="AF40" s="105">
        <v>1.1487109919436733</v>
      </c>
      <c r="AG40" s="84">
        <v>1.32</v>
      </c>
      <c r="AH40" s="84">
        <v>1.1000000000000001</v>
      </c>
      <c r="AI40" s="84"/>
      <c r="AJ40" s="84">
        <v>1.8827190007338785</v>
      </c>
      <c r="AK40" s="84">
        <v>0.05</v>
      </c>
      <c r="AL40" s="105">
        <v>0.69324225062173084</v>
      </c>
      <c r="AM40" s="84">
        <v>-0.7901199892601698</v>
      </c>
      <c r="AN40" s="84">
        <v>0.87473858122948622</v>
      </c>
      <c r="AO40" s="84">
        <v>1.0593601352373379</v>
      </c>
      <c r="AP40" s="84">
        <v>-1.52</v>
      </c>
      <c r="AQ40" s="84">
        <v>0.54330183289633283</v>
      </c>
      <c r="AR40" s="117">
        <v>1.3710100201586672</v>
      </c>
      <c r="AS40" s="116">
        <f t="shared" si="14"/>
        <v>3.9973319289377005</v>
      </c>
      <c r="AT40" s="105">
        <v>4.5212337258111122</v>
      </c>
      <c r="AU40" s="84">
        <v>3.12</v>
      </c>
      <c r="AV40" s="84">
        <v>2.62</v>
      </c>
      <c r="AW40" s="84"/>
      <c r="AX40" s="84">
        <v>17.256548285323944</v>
      </c>
      <c r="AY40" s="84">
        <v>3.1</v>
      </c>
      <c r="AZ40" s="105">
        <v>1.7150670707942461</v>
      </c>
      <c r="BA40" s="84">
        <v>-2.6852978549208277</v>
      </c>
      <c r="BB40" s="84">
        <v>1.7798692377410852</v>
      </c>
      <c r="BC40" s="84">
        <v>3.1605292342582598</v>
      </c>
      <c r="BD40" s="84">
        <v>-3.43</v>
      </c>
      <c r="BE40" s="84">
        <v>-0.62248179684085136</v>
      </c>
      <c r="BF40" s="117">
        <v>2.0883176774283756</v>
      </c>
    </row>
    <row r="41" spans="1:58" ht="15" x14ac:dyDescent="0.25">
      <c r="A41" s="480"/>
      <c r="B41" s="53" t="s">
        <v>59</v>
      </c>
      <c r="C41" s="84">
        <f t="shared" si="0"/>
        <v>74.618929488023738</v>
      </c>
      <c r="D41" s="165">
        <f>+'Cuadro 4'!G42</f>
        <v>73.831717742905653</v>
      </c>
      <c r="E41" s="84">
        <f t="shared" si="1"/>
        <v>74.634837270582068</v>
      </c>
      <c r="F41" s="84">
        <f t="shared" si="2"/>
        <v>74.482159946394603</v>
      </c>
      <c r="G41" s="84">
        <f t="shared" si="3"/>
        <v>100</v>
      </c>
      <c r="H41" s="84">
        <f t="shared" si="4"/>
        <v>61.554047070530835</v>
      </c>
      <c r="I41" s="84">
        <f t="shared" si="5"/>
        <v>85.444992427931979</v>
      </c>
      <c r="J41" s="105">
        <f>+'Cuadro 4'!H42</f>
        <v>78.23095559879593</v>
      </c>
      <c r="K41" s="84">
        <f t="shared" si="6"/>
        <v>81.26193858061967</v>
      </c>
      <c r="L41" s="84">
        <f t="shared" si="7"/>
        <v>81.337093887421972</v>
      </c>
      <c r="M41" s="84">
        <f t="shared" si="8"/>
        <v>74.616835962271807</v>
      </c>
      <c r="N41" s="84">
        <f t="shared" si="9"/>
        <v>88.108362553438596</v>
      </c>
      <c r="O41" s="84">
        <f t="shared" si="10"/>
        <v>89.824721136781122</v>
      </c>
      <c r="P41" s="117">
        <f t="shared" si="11"/>
        <v>90.838581602525267</v>
      </c>
      <c r="Q41" s="116">
        <f t="shared" si="12"/>
        <v>0.17653600131152689</v>
      </c>
      <c r="R41" s="84">
        <v>0.1521769155959343</v>
      </c>
      <c r="S41" s="84">
        <v>0.42</v>
      </c>
      <c r="T41" s="84">
        <v>0.3</v>
      </c>
      <c r="U41" s="84"/>
      <c r="V41" s="84">
        <v>-1.0353258570380175</v>
      </c>
      <c r="W41" s="84">
        <v>0</v>
      </c>
      <c r="X41" s="105">
        <v>0.28265108936233979</v>
      </c>
      <c r="Y41" s="84">
        <v>1.426409907209468E-2</v>
      </c>
      <c r="Z41" s="84">
        <v>0.16025484930264303</v>
      </c>
      <c r="AA41" s="84">
        <v>0.34215319343726625</v>
      </c>
      <c r="AB41" s="299">
        <v>-0.02</v>
      </c>
      <c r="AC41" s="84">
        <v>0.20702471461683916</v>
      </c>
      <c r="AD41" s="117">
        <v>0.77097150327613784</v>
      </c>
      <c r="AE41" s="116">
        <f t="shared" si="13"/>
        <v>1.2461494311959764</v>
      </c>
      <c r="AF41" s="105">
        <v>1.3069978722235138</v>
      </c>
      <c r="AG41" s="84">
        <v>1.75</v>
      </c>
      <c r="AH41" s="84">
        <v>1.4</v>
      </c>
      <c r="AI41" s="84"/>
      <c r="AJ41" s="84">
        <v>0.87260934306906979</v>
      </c>
      <c r="AK41" s="84">
        <v>0.05</v>
      </c>
      <c r="AL41" s="105">
        <v>0.98107635937462045</v>
      </c>
      <c r="AM41" s="84">
        <v>-0.77957621512220876</v>
      </c>
      <c r="AN41" s="84">
        <v>1.0366444726327708</v>
      </c>
      <c r="AO41" s="84">
        <v>1.4095106763528773</v>
      </c>
      <c r="AP41" s="84">
        <v>-1.54</v>
      </c>
      <c r="AQ41" s="84">
        <v>0.75020351391286733</v>
      </c>
      <c r="AR41" s="117">
        <v>2.1490296051175832</v>
      </c>
      <c r="AS41" s="116">
        <f t="shared" si="14"/>
        <v>3.7371008479477417</v>
      </c>
      <c r="AT41" s="105">
        <v>4.2167460111736483</v>
      </c>
      <c r="AU41" s="84">
        <v>3.17</v>
      </c>
      <c r="AV41" s="84">
        <v>2.67</v>
      </c>
      <c r="AW41" s="84"/>
      <c r="AX41" s="84">
        <v>14.282842365606786</v>
      </c>
      <c r="AY41" s="84">
        <v>3.1</v>
      </c>
      <c r="AZ41" s="105">
        <v>1.6476304415817378</v>
      </c>
      <c r="BA41" s="84">
        <v>-2.5118447948482951</v>
      </c>
      <c r="BB41" s="84">
        <v>1.7117121225702954</v>
      </c>
      <c r="BC41" s="84">
        <v>2.9977583555675538</v>
      </c>
      <c r="BD41" s="84">
        <v>-3.92</v>
      </c>
      <c r="BE41" s="84">
        <v>-0.37817683473510333</v>
      </c>
      <c r="BF41" s="117">
        <v>2.6417677919876121</v>
      </c>
    </row>
    <row r="42" spans="1:58" ht="15" x14ac:dyDescent="0.25">
      <c r="A42" s="480"/>
      <c r="B42" s="53" t="s">
        <v>60</v>
      </c>
      <c r="C42" s="84">
        <f t="shared" si="0"/>
        <v>74.963956327967111</v>
      </c>
      <c r="D42" s="165">
        <f>+'Cuadro 4'!G43</f>
        <v>74.201879927853284</v>
      </c>
      <c r="E42" s="84">
        <f t="shared" si="1"/>
        <v>75.02359858511187</v>
      </c>
      <c r="F42" s="84">
        <f t="shared" si="2"/>
        <v>74.753939031011626</v>
      </c>
      <c r="G42" s="84">
        <f t="shared" si="3"/>
        <v>100</v>
      </c>
      <c r="H42" s="84">
        <f t="shared" si="4"/>
        <v>62.446834039772575</v>
      </c>
      <c r="I42" s="84">
        <f t="shared" si="5"/>
        <v>85.444992427931979</v>
      </c>
      <c r="J42" s="105">
        <f>+'Cuadro 4'!H43</f>
        <v>78.459432733519975</v>
      </c>
      <c r="K42" s="84">
        <f t="shared" si="6"/>
        <v>81.361903736349234</v>
      </c>
      <c r="L42" s="84">
        <f t="shared" si="7"/>
        <v>81.240680575937859</v>
      </c>
      <c r="M42" s="84">
        <f t="shared" si="8"/>
        <v>74.926639990103112</v>
      </c>
      <c r="N42" s="84">
        <f t="shared" si="9"/>
        <v>88.054670681072082</v>
      </c>
      <c r="O42" s="84">
        <f t="shared" si="10"/>
        <v>89.790205245802184</v>
      </c>
      <c r="P42" s="117">
        <f t="shared" si="11"/>
        <v>91.282992344031783</v>
      </c>
      <c r="Q42" s="116">
        <f t="shared" si="12"/>
        <v>0.46112269850847887</v>
      </c>
      <c r="R42" s="84">
        <v>0.50023518524819255</v>
      </c>
      <c r="S42" s="84">
        <v>0.52</v>
      </c>
      <c r="T42" s="84">
        <v>0.36</v>
      </c>
      <c r="U42" s="84"/>
      <c r="V42" s="84">
        <v>1.4639464175501593</v>
      </c>
      <c r="W42" s="84">
        <v>0</v>
      </c>
      <c r="X42" s="105">
        <v>0.29073761005607335</v>
      </c>
      <c r="Y42" s="84">
        <v>0.11833663418415059</v>
      </c>
      <c r="Z42" s="84">
        <v>-0.12141530966020778</v>
      </c>
      <c r="AA42" s="84">
        <v>0.41640542112819179</v>
      </c>
      <c r="AB42" s="299">
        <v>-7.0000000000000007E-2</v>
      </c>
      <c r="AC42" s="84">
        <v>-3.6711311720966894E-2</v>
      </c>
      <c r="AD42" s="117">
        <v>0.48497154825088262</v>
      </c>
      <c r="AE42" s="116">
        <f t="shared" si="13"/>
        <v>1.714296578767782</v>
      </c>
      <c r="AF42" s="105">
        <v>1.8149099299308455</v>
      </c>
      <c r="AG42" s="84">
        <v>2.2799999999999998</v>
      </c>
      <c r="AH42" s="84">
        <v>1.77</v>
      </c>
      <c r="AI42" s="84"/>
      <c r="AJ42" s="84">
        <v>2.3356772559182932</v>
      </c>
      <c r="AK42" s="84">
        <v>0.05</v>
      </c>
      <c r="AL42" s="105">
        <v>1.2759962770893158</v>
      </c>
      <c r="AM42" s="84">
        <v>-0.65751925600392447</v>
      </c>
      <c r="AN42" s="84">
        <v>0.91688020507320489</v>
      </c>
      <c r="AO42" s="84">
        <v>1.8305560672861232</v>
      </c>
      <c r="AP42" s="84">
        <v>-1.6</v>
      </c>
      <c r="AQ42" s="84">
        <v>0.71148941609455874</v>
      </c>
      <c r="AR42" s="117">
        <v>2.6487745944175689</v>
      </c>
      <c r="AS42" s="116">
        <f t="shared" si="14"/>
        <v>3.7464152253317917</v>
      </c>
      <c r="AT42" s="105">
        <v>4.2529740007305721</v>
      </c>
      <c r="AU42" s="84">
        <v>3.4</v>
      </c>
      <c r="AV42" s="84">
        <v>2.77</v>
      </c>
      <c r="AW42" s="84"/>
      <c r="AX42" s="84">
        <v>13.562910901647292</v>
      </c>
      <c r="AY42" s="84">
        <v>3.1</v>
      </c>
      <c r="AZ42" s="105">
        <v>1.5397014889477874</v>
      </c>
      <c r="BA42" s="84">
        <v>-2.2187708662068868</v>
      </c>
      <c r="BB42" s="84">
        <v>1.2093428680221854</v>
      </c>
      <c r="BC42" s="84">
        <v>2.7919352929741317</v>
      </c>
      <c r="BD42" s="84">
        <v>-4.53</v>
      </c>
      <c r="BE42" s="84">
        <v>-0.21240600001960225</v>
      </c>
      <c r="BF42" s="117">
        <v>3.4066306646023059</v>
      </c>
    </row>
    <row r="43" spans="1:58" ht="15" x14ac:dyDescent="0.25">
      <c r="A43" s="480"/>
      <c r="B43" s="53" t="s">
        <v>61</v>
      </c>
      <c r="C43" s="84">
        <f t="shared" si="0"/>
        <v>75.086777138085807</v>
      </c>
      <c r="D43" s="165">
        <f>+'Cuadro 4'!G44</f>
        <v>74.307049553955238</v>
      </c>
      <c r="E43" s="84">
        <f t="shared" si="1"/>
        <v>75.14096049138503</v>
      </c>
      <c r="F43" s="84">
        <f t="shared" si="2"/>
        <v>74.878810502322153</v>
      </c>
      <c r="G43" s="84">
        <f t="shared" si="3"/>
        <v>100</v>
      </c>
      <c r="H43" s="84">
        <f t="shared" si="4"/>
        <v>62.527548274381992</v>
      </c>
      <c r="I43" s="84">
        <f t="shared" si="5"/>
        <v>85.444992427931979</v>
      </c>
      <c r="J43" s="105">
        <f>+'Cuadro 4'!H44</f>
        <v>78.663936851310893</v>
      </c>
      <c r="K43" s="84">
        <f t="shared" si="6"/>
        <v>81.090211099369043</v>
      </c>
      <c r="L43" s="84">
        <f t="shared" si="7"/>
        <v>81.352174512239316</v>
      </c>
      <c r="M43" s="84">
        <f t="shared" si="8"/>
        <v>75.271301601001738</v>
      </c>
      <c r="N43" s="84">
        <f t="shared" si="9"/>
        <v>87.678827574506528</v>
      </c>
      <c r="O43" s="84">
        <f t="shared" si="10"/>
        <v>89.649043755254738</v>
      </c>
      <c r="P43" s="117">
        <f t="shared" si="11"/>
        <v>91.888446084823016</v>
      </c>
      <c r="Q43" s="116">
        <f t="shared" si="12"/>
        <v>0.16964875668469814</v>
      </c>
      <c r="R43" s="84">
        <v>0.14877430329952926</v>
      </c>
      <c r="S43" s="84">
        <v>0.16</v>
      </c>
      <c r="T43" s="84">
        <v>0.17</v>
      </c>
      <c r="U43" s="84"/>
      <c r="V43" s="84">
        <v>0.17096074794954208</v>
      </c>
      <c r="W43" s="84">
        <v>0</v>
      </c>
      <c r="X43" s="105">
        <v>0.26058379771383966</v>
      </c>
      <c r="Y43" s="84">
        <v>-0.33036184161627496</v>
      </c>
      <c r="Z43" s="84">
        <v>0.1484036178839338</v>
      </c>
      <c r="AA43" s="84">
        <v>0.46312984681937885</v>
      </c>
      <c r="AB43" s="299">
        <v>-0.42</v>
      </c>
      <c r="AC43" s="84">
        <v>-0.1550161651318453</v>
      </c>
      <c r="AD43" s="117">
        <v>0.65563736747404044</v>
      </c>
      <c r="AE43" s="116">
        <f t="shared" si="13"/>
        <v>1.8809450978481157</v>
      </c>
      <c r="AF43" s="105">
        <v>1.9592167321216689</v>
      </c>
      <c r="AG43" s="84">
        <v>2.44</v>
      </c>
      <c r="AH43" s="84">
        <v>1.94</v>
      </c>
      <c r="AI43" s="84"/>
      <c r="AJ43" s="84">
        <v>2.4679489073151881</v>
      </c>
      <c r="AK43" s="84">
        <v>0.05</v>
      </c>
      <c r="AL43" s="105">
        <v>1.5399716532864234</v>
      </c>
      <c r="AM43" s="84">
        <v>-0.98925461761679401</v>
      </c>
      <c r="AN43" s="84">
        <v>1.0553775703532886</v>
      </c>
      <c r="AO43" s="84">
        <v>2.298975357107345</v>
      </c>
      <c r="AP43" s="84">
        <v>-2.02</v>
      </c>
      <c r="AQ43" s="84">
        <v>0.55315829387124005</v>
      </c>
      <c r="AR43" s="117">
        <v>3.3296142883180275</v>
      </c>
      <c r="AS43" s="116">
        <f t="shared" si="14"/>
        <v>3.6598700375826101</v>
      </c>
      <c r="AT43" s="105">
        <v>4.1371632632928472</v>
      </c>
      <c r="AU43" s="84">
        <v>3.46</v>
      </c>
      <c r="AV43" s="84">
        <v>2.86</v>
      </c>
      <c r="AW43" s="84"/>
      <c r="AX43" s="84">
        <v>12.036816197573149</v>
      </c>
      <c r="AY43" s="84">
        <v>3.1</v>
      </c>
      <c r="AZ43" s="105">
        <v>1.5806453382796386</v>
      </c>
      <c r="BA43" s="84">
        <v>-2.2637825955580655</v>
      </c>
      <c r="BB43" s="84">
        <v>1.3967998902711818</v>
      </c>
      <c r="BC43" s="84">
        <v>2.8171851238148786</v>
      </c>
      <c r="BD43" s="84">
        <v>-4.18</v>
      </c>
      <c r="BE43" s="84">
        <v>-0.28387079263290566</v>
      </c>
      <c r="BF43" s="117">
        <v>3.8787384037530668</v>
      </c>
    </row>
    <row r="44" spans="1:58" ht="15" x14ac:dyDescent="0.25">
      <c r="A44" s="480"/>
      <c r="B44" s="53" t="s">
        <v>62</v>
      </c>
      <c r="C44" s="84">
        <f t="shared" ref="C44:C75" si="15">IF($B44="Diciembre",C56/(1+AE56/100),
IF($B44="Enero",C43*(1+AE44/100),
IF($B44="Febrero",C42*(1+AE44/100),
IF($B44="Marzo",C41*(1+AE44/100),
IF($B44="Abril",C40*(1+AE44/100),
IF($B44="Mayo",C39*(1+AE44/100),
IF($B44="Junio",C38*(1+AE44/100),
IF($B44="Julio",C37*(1+AE44/100),
IF($B44="Agosto",C36*(1+AE44/100),
IF($B44="Septiembre",C35*(1+AE44/100),
IF($B44="Octubre",C34*(1+AE44/100),
IF($B44="Noviembre",C33*(1+AE44/100),"Error"))))))))))))</f>
        <v>75.342684057095511</v>
      </c>
      <c r="D44" s="165">
        <f>+'Cuadro 4'!G45</f>
        <v>74.616494285991365</v>
      </c>
      <c r="E44" s="84">
        <f t="shared" ref="E44:E75" si="16">IF($B44="Diciembre",E56/(1+AG56/100),
IF($B44="Enero",E43*(1+AG44/100),
IF($B44="Febrero",E42*(1+AG44/100),
IF($B44="Marzo",E41*(1+AG44/100),
IF($B44="Abril",E40*(1+AG44/100),
IF($B44="Mayo",E39*(1+AG44/100),
IF($B44="Junio",E38*(1+AG44/100),
IF($B44="Julio",E37*(1+AG44/100),
IF($B44="Agosto",E36*(1+AG44/100),
IF($B44="Septiembre",E35*(1+AG44/100),
IF($B44="Octubre",E34*(1+AG44/100),
IF($B44="Noviembre",E33*(1+AG44/100),"Error"))))))))))))</f>
        <v>75.30233311251061</v>
      </c>
      <c r="F44" s="84">
        <f t="shared" ref="F44:F75" si="17">IF($B44="Diciembre",F56/(1+AH56/100),
IF($B44="Enero",F43*(1+AH44/100),
IF($B44="Febrero",F42*(1+AH44/100),
IF($B44="Marzo",F41*(1+AH44/100),
IF($B44="Abril",F40*(1+AH44/100),
IF($B44="Mayo",F39*(1+AH44/100),
IF($B44="Junio",F38*(1+AH44/100),
IF($B44="Julio",F37*(1+AH44/100),
IF($B44="Agosto",F36*(1+AH44/100),
IF($B44="Septiembre",F35*(1+AH44/100),
IF($B44="Octubre",F34*(1+AH44/100),
IF($B44="Noviembre",F33*(1+AH44/100),"Error"))))))))))))</f>
        <v>75.09182654161657</v>
      </c>
      <c r="G44" s="84">
        <f t="shared" ref="G44:G75" si="18">IF($B44="Diciembre",G56/(1+AI56/100),
IF($B44="Enero",G43*(1+AI44/100),
IF($B44="Febrero",G42*(1+AI44/100),
IF($B44="Marzo",G41*(1+AI44/100),
IF($B44="Abril",G40*(1+AI44/100),
IF($B44="Mayo",G39*(1+AI44/100),
IF($B44="Junio",G38*(1+AI44/100),
IF($B44="Julio",G37*(1+AI44/100),
IF($B44="Agosto",G36*(1+AI44/100),
IF($B44="Septiembre",G35*(1+AI44/100),
IF($B44="Octubre",G34*(1+AI44/100),
IF($B44="Noviembre",G33*(1+AI44/100),"Error"))))))))))))</f>
        <v>100</v>
      </c>
      <c r="H44" s="84">
        <f t="shared" ref="H44:H75" si="19">IF($B44="Diciembre",H56/(1+AJ56/100),
IF($B44="Enero",H43*(1+AJ44/100),
IF($B44="Febrero",H42*(1+AJ44/100),
IF($B44="Marzo",H41*(1+AJ44/100),
IF($B44="Abril",H40*(1+AJ44/100),
IF($B44="Mayo",H39*(1+AJ44/100),
IF($B44="Junio",H38*(1+AJ44/100),
IF($B44="Julio",H37*(1+AJ44/100),
IF($B44="Agosto",H36*(1+AJ44/100),
IF($B44="Septiembre",H35*(1+AJ44/100),
IF($B44="Octubre",H34*(1+AJ44/100),
IF($B44="Noviembre",H33*(1+AJ44/100),"Error"))))))))))))</f>
        <v>62.006100923189251</v>
      </c>
      <c r="I44" s="84">
        <f t="shared" ref="I44:I75" si="20">IF($B44="Diciembre",I56/(1+AK56/100),
IF($B44="Enero",I43*(1+AK44/100),
IF($B44="Febrero",I42*(1+AK44/100),
IF($B44="Marzo",I41*(1+AK44/100),
IF($B44="Abril",I40*(1+AK44/100),
IF($B44="Mayo",I39*(1+AK44/100),
IF($B44="Junio",I38*(1+AK44/100),
IF($B44="Julio",I37*(1+AK44/100),
IF($B44="Agosto",I36*(1+AK44/100),
IF($B44="Septiembre",I35*(1+AK44/100),
IF($B44="Octubre",I34*(1+AK44/100),
IF($B44="Noviembre",I33*(1+AK44/100),"Error"))))))))))))</f>
        <v>88.007061166400703</v>
      </c>
      <c r="J44" s="105">
        <f>+'Cuadro 4'!H45</f>
        <v>78.671809192718513</v>
      </c>
      <c r="K44" s="84">
        <f t="shared" ref="K44:K75" si="21">IF($B44="Diciembre",K56/(1+AM56/100),
IF($B44="Enero",K43*(1+AM44/100),
IF($B44="Febrero",K42*(1+AM44/100),
IF($B44="Marzo",K41*(1+AM44/100),
IF($B44="Abril",K40*(1+AM44/100),
IF($B44="Mayo",K39*(1+AM44/100),
IF($B44="Junio",K38*(1+AM44/100),
IF($B44="Julio",K37*(1+AM44/100),
IF($B44="Agosto",K36*(1+AM44/100),
IF($B44="Septiembre",K35*(1+AM44/100),
IF($B44="Octubre",K34*(1+AM44/100),
IF($B44="Noviembre",K33*(1+AM44/100),"Error"))))))))))))</f>
        <v>81.062297090339399</v>
      </c>
      <c r="L44" s="84">
        <f t="shared" ref="L44:L75" si="22">IF($B44="Diciembre",L56/(1+AN56/100),
IF($B44="Enero",L43*(1+AN44/100),
IF($B44="Febrero",L42*(1+AN44/100),
IF($B44="Marzo",L41*(1+AN44/100),
IF($B44="Abril",L40*(1+AN44/100),
IF($B44="Mayo",L39*(1+AN44/100),
IF($B44="Junio",L38*(1+AN44/100),
IF($B44="Julio",L37*(1+AN44/100),
IF($B44="Agosto",L36*(1+AN44/100),
IF($B44="Septiembre",L35*(1+AN44/100),
IF($B44="Octubre",L34*(1+AN44/100),
IF($B44="Noviembre",L33*(1+AN44/100),"Error"))))))))))))</f>
        <v>81.338563855107537</v>
      </c>
      <c r="M44" s="84">
        <f t="shared" ref="M44:M75" si="23">IF($B44="Diciembre",M56/(1+AO56/100),
IF($B44="Enero",M43*(1+AO44/100),
IF($B44="Febrero",M42*(1+AO44/100),
IF($B44="Marzo",M41*(1+AO44/100),
IF($B44="Abril",M40*(1+AO44/100),
IF($B44="Mayo",M39*(1+AO44/100),
IF($B44="Junio",M38*(1+AO44/100),
IF($B44="Julio",M37*(1+AO44/100),
IF($B44="Agosto",M36*(1+AO44/100),
IF($B44="Septiembre",M35*(1+AO44/100),
IF($B44="Octubre",M34*(1+AO44/100),
IF($B44="Noviembre",M33*(1+AO44/100),"Error"))))))))))))</f>
        <v>75.327787506146549</v>
      </c>
      <c r="N44" s="84">
        <f t="shared" ref="N44:N75" si="24">IF($B44="Diciembre",N56/(1+AP56/100),
IF($B44="Enero",N43*(1+AP44/100),
IF($B44="Febrero",N42*(1+AP44/100),
IF($B44="Marzo",N41*(1+AP44/100),
IF($B44="Abril",N40*(1+AP44/100),
IF($B44="Mayo",N39*(1+AP44/100),
IF($B44="Junio",N38*(1+AP44/100),
IF($B44="Julio",N37*(1+AP44/100),
IF($B44="Agosto",N36*(1+AP44/100),
IF($B44="Septiembre",N35*(1+AP44/100),
IF($B44="Octubre",N34*(1+AP44/100),
IF($B44="Noviembre",N33*(1+AP44/100),"Error"))))))))))))</f>
        <v>86.989781879136345</v>
      </c>
      <c r="O44" s="84">
        <f t="shared" ref="O44:O75" si="25">IF($B44="Diciembre",O56/(1+AQ56/100),
IF($B44="Enero",O43*(1+AQ44/100),
IF($B44="Febrero",O42*(1+AQ44/100),
IF($B44="Marzo",O41*(1+AQ44/100),
IF($B44="Abril",O40*(1+AQ44/100),
IF($B44="Mayo",O39*(1+AQ44/100),
IF($B44="Junio",O38*(1+AQ44/100),
IF($B44="Julio",O37*(1+AQ44/100),
IF($B44="Agosto",O36*(1+AQ44/100),
IF($B44="Septiembre",O35*(1+AQ44/100),
IF($B44="Octubre",O34*(1+AQ44/100),
IF($B44="Noviembre",O33*(1+AQ44/100),"Error"))))))))))))</f>
        <v>89.670012643723837</v>
      </c>
      <c r="P44" s="117">
        <f t="shared" ref="P44:P75" si="26">IF($B44="Diciembre",P56/(1+AR56/100),
IF($B44="Enero",P43*(1+AR44/100),
IF($B44="Febrero",P42*(1+AR44/100),
IF($B44="Marzo",P41*(1+AR44/100),
IF($B44="Abril",P40*(1+AR44/100),
IF($B44="Mayo",P39*(1+AR44/100),
IF($B44="Junio",P38*(1+AR44/100),
IF($B44="Julio",P37*(1+AR44/100),
IF($B44="Agosto",P36*(1+AR44/100),
IF($B44="Septiembre",P35*(1+AR44/100),
IF($B44="Octubre",P34*(1+AR44/100),
IF($B44="Noviembre",P33*(1+AR44/100),"Error"))))))))))))</f>
        <v>91.771651432507326</v>
      </c>
      <c r="Q44" s="116">
        <f t="shared" si="12"/>
        <v>0.34209735170098754</v>
      </c>
      <c r="R44" s="84">
        <v>0.41922859900064957</v>
      </c>
      <c r="S44" s="84">
        <v>0.22</v>
      </c>
      <c r="T44" s="84">
        <v>0.28999999999999998</v>
      </c>
      <c r="U44" s="84"/>
      <c r="V44" s="84">
        <v>-0.90104299119814857</v>
      </c>
      <c r="W44" s="84">
        <v>3</v>
      </c>
      <c r="X44" s="105">
        <v>6.0917563253998983E-3</v>
      </c>
      <c r="Y44" s="84">
        <v>-3.8109336868643887E-2</v>
      </c>
      <c r="Z44" s="84">
        <v>-2.5516517457352866E-2</v>
      </c>
      <c r="AA44" s="84">
        <v>7.3269968975765737E-2</v>
      </c>
      <c r="AB44" s="299">
        <v>-0.79</v>
      </c>
      <c r="AC44" s="84">
        <v>2.3803148830013707E-2</v>
      </c>
      <c r="AD44" s="117">
        <v>-0.13631362267529809</v>
      </c>
      <c r="AE44" s="116">
        <f t="shared" si="13"/>
        <v>2.2281705316663842</v>
      </c>
      <c r="AF44" s="105">
        <v>2.3838163184284076</v>
      </c>
      <c r="AG44" s="84">
        <v>2.66</v>
      </c>
      <c r="AH44" s="84">
        <v>2.23</v>
      </c>
      <c r="AI44" s="84"/>
      <c r="AJ44" s="84">
        <v>1.6134193117294995</v>
      </c>
      <c r="AK44" s="84">
        <v>3.05</v>
      </c>
      <c r="AL44" s="105">
        <v>1.5501333278144431</v>
      </c>
      <c r="AM44" s="84">
        <v>-1.0233374841325731</v>
      </c>
      <c r="AN44" s="84">
        <v>1.0384704611864966</v>
      </c>
      <c r="AO44" s="84">
        <v>2.3757436618333978</v>
      </c>
      <c r="AP44" s="84">
        <v>-2.79</v>
      </c>
      <c r="AQ44" s="84">
        <v>0.57667765194980114</v>
      </c>
      <c r="AR44" s="117">
        <v>3.198277358715587</v>
      </c>
      <c r="AS44" s="116">
        <f t="shared" si="14"/>
        <v>3.2522756026839033</v>
      </c>
      <c r="AT44" s="105">
        <v>3.6559919576752105</v>
      </c>
      <c r="AU44" s="84">
        <v>3.41</v>
      </c>
      <c r="AV44" s="84">
        <v>2.9</v>
      </c>
      <c r="AW44" s="84"/>
      <c r="AX44" s="84">
        <v>7.692560746149482</v>
      </c>
      <c r="AY44" s="84">
        <v>3.27</v>
      </c>
      <c r="AZ44" s="105">
        <v>1.4935726259940576</v>
      </c>
      <c r="BA44" s="84">
        <v>-2.2433101615548234</v>
      </c>
      <c r="BB44" s="84">
        <v>1.1198029755241281</v>
      </c>
      <c r="BC44" s="84">
        <v>2.8019865524298573</v>
      </c>
      <c r="BD44" s="84">
        <v>-4.53</v>
      </c>
      <c r="BE44" s="84">
        <v>-0.6252554077712178</v>
      </c>
      <c r="BF44" s="117">
        <v>3.5361263708683874</v>
      </c>
    </row>
    <row r="45" spans="1:58" ht="15" x14ac:dyDescent="0.25">
      <c r="A45" s="480"/>
      <c r="B45" s="53" t="s">
        <v>63</v>
      </c>
      <c r="C45" s="84">
        <f t="shared" si="15"/>
        <v>75.563204557814245</v>
      </c>
      <c r="D45" s="165">
        <f>+'Cuadro 4'!G46</f>
        <v>74.895203367814901</v>
      </c>
      <c r="E45" s="84">
        <f t="shared" si="16"/>
        <v>75.485711091062399</v>
      </c>
      <c r="F45" s="84">
        <f t="shared" si="17"/>
        <v>75.268115677584362</v>
      </c>
      <c r="G45" s="84">
        <f t="shared" si="18"/>
        <v>100</v>
      </c>
      <c r="H45" s="84">
        <f t="shared" si="19"/>
        <v>62.888308539711197</v>
      </c>
      <c r="I45" s="84">
        <f t="shared" si="20"/>
        <v>88.212026665478191</v>
      </c>
      <c r="J45" s="105">
        <f>+'Cuadro 4'!H46</f>
        <v>78.622774392374765</v>
      </c>
      <c r="K45" s="84">
        <f t="shared" si="21"/>
        <v>81.040264739800492</v>
      </c>
      <c r="L45" s="84">
        <f t="shared" si="22"/>
        <v>81.411223745301626</v>
      </c>
      <c r="M45" s="84">
        <f t="shared" si="23"/>
        <v>75.471489425855836</v>
      </c>
      <c r="N45" s="84">
        <f t="shared" si="24"/>
        <v>86.38127399231594</v>
      </c>
      <c r="O45" s="84">
        <f t="shared" si="25"/>
        <v>88.465404450020671</v>
      </c>
      <c r="P45" s="117">
        <f t="shared" si="26"/>
        <v>91.932725088317028</v>
      </c>
      <c r="Q45" s="116">
        <f t="shared" ref="Q45:Q76" si="27">+R45*0.813303391679614+X45*0.186696608320386</f>
        <v>0.29768479048432456</v>
      </c>
      <c r="R45" s="84">
        <v>0.38092296164874362</v>
      </c>
      <c r="S45" s="84">
        <v>0.24</v>
      </c>
      <c r="T45" s="84">
        <v>0.24</v>
      </c>
      <c r="U45" s="84"/>
      <c r="V45" s="84">
        <v>1.4696498445021895</v>
      </c>
      <c r="W45" s="84">
        <v>0.23</v>
      </c>
      <c r="X45" s="105">
        <v>-6.4924297780714166E-2</v>
      </c>
      <c r="Y45" s="84">
        <v>-2.6901390683384006E-2</v>
      </c>
      <c r="Z45" s="84">
        <v>8.3299487171838729E-2</v>
      </c>
      <c r="AA45" s="84">
        <v>0.19074043591760051</v>
      </c>
      <c r="AB45" s="299">
        <v>-0.69</v>
      </c>
      <c r="AC45" s="84">
        <v>-1.3353136288082075</v>
      </c>
      <c r="AD45" s="117">
        <v>0.18544418924730846</v>
      </c>
      <c r="AE45" s="116">
        <f t="shared" ref="AE45:AE76" si="28">+AF45*0.813303391679614+AL45*0.186696608320386</f>
        <v>2.527382162302195</v>
      </c>
      <c r="AF45" s="105">
        <v>2.7662424791956042</v>
      </c>
      <c r="AG45" s="84">
        <v>2.91</v>
      </c>
      <c r="AH45" s="84">
        <v>2.4700000000000002</v>
      </c>
      <c r="AI45" s="84"/>
      <c r="AJ45" s="84">
        <v>3.0591501530977316</v>
      </c>
      <c r="AK45" s="84">
        <v>3.29</v>
      </c>
      <c r="AL45" s="105">
        <v>1.4868388572320725</v>
      </c>
      <c r="AM45" s="84">
        <v>-1.050238874815957</v>
      </c>
      <c r="AN45" s="84">
        <v>1.1287283145482541</v>
      </c>
      <c r="AO45" s="84">
        <v>2.5710446441524586</v>
      </c>
      <c r="AP45" s="84">
        <v>-3.47</v>
      </c>
      <c r="AQ45" s="84">
        <v>-0.77444839814182653</v>
      </c>
      <c r="AR45" s="117">
        <v>3.3794065369308921</v>
      </c>
      <c r="AS45" s="116">
        <f t="shared" si="14"/>
        <v>3.2711123153768629</v>
      </c>
      <c r="AT45" s="105">
        <v>3.7075587850994047</v>
      </c>
      <c r="AU45" s="84">
        <v>3.43</v>
      </c>
      <c r="AV45" s="84">
        <v>2.96</v>
      </c>
      <c r="AW45" s="84"/>
      <c r="AX45" s="84">
        <v>7.8272760107357691</v>
      </c>
      <c r="AY45" s="84">
        <v>3.29</v>
      </c>
      <c r="AZ45" s="105">
        <v>1.3698276733827663</v>
      </c>
      <c r="BA45" s="84">
        <v>-1.6236959156482347</v>
      </c>
      <c r="BB45" s="84">
        <v>0.94250986151638971</v>
      </c>
      <c r="BC45" s="84">
        <v>2.7614898433174968</v>
      </c>
      <c r="BD45" s="84">
        <v>-5.0599999999999996</v>
      </c>
      <c r="BE45" s="84">
        <v>-1.671757845494428</v>
      </c>
      <c r="BF45" s="117">
        <v>3.564457253733504</v>
      </c>
    </row>
    <row r="46" spans="1:58" ht="15" x14ac:dyDescent="0.25">
      <c r="A46" s="480"/>
      <c r="B46" s="53" t="s">
        <v>64</v>
      </c>
      <c r="C46" s="84">
        <f t="shared" si="15"/>
        <v>75.604024666016514</v>
      </c>
      <c r="D46" s="165">
        <f>+'Cuadro 4'!G47</f>
        <v>74.908393077791501</v>
      </c>
      <c r="E46" s="84">
        <f t="shared" si="16"/>
        <v>75.588402759051419</v>
      </c>
      <c r="F46" s="84">
        <f t="shared" si="17"/>
        <v>75.363605626233593</v>
      </c>
      <c r="G46" s="84">
        <f t="shared" si="18"/>
        <v>100</v>
      </c>
      <c r="H46" s="84">
        <f t="shared" si="19"/>
        <v>63.847930283293337</v>
      </c>
      <c r="I46" s="84">
        <f t="shared" si="20"/>
        <v>86.068429154292701</v>
      </c>
      <c r="J46" s="105">
        <f>+'Cuadro 4'!H47</f>
        <v>78.791525700965664</v>
      </c>
      <c r="K46" s="84">
        <f t="shared" si="21"/>
        <v>81.443673280257144</v>
      </c>
      <c r="L46" s="84">
        <f t="shared" si="22"/>
        <v>81.097014060583419</v>
      </c>
      <c r="M46" s="84">
        <f t="shared" si="23"/>
        <v>75.716882035261648</v>
      </c>
      <c r="N46" s="84">
        <f t="shared" si="24"/>
        <v>85.763817460101109</v>
      </c>
      <c r="O46" s="84">
        <f t="shared" si="25"/>
        <v>88.412334453356905</v>
      </c>
      <c r="P46" s="117">
        <f t="shared" si="26"/>
        <v>91.942231307371443</v>
      </c>
      <c r="Q46" s="116">
        <f t="shared" si="27"/>
        <v>5.4764016499541379E-2</v>
      </c>
      <c r="R46" s="84">
        <v>1.7964729286618963E-2</v>
      </c>
      <c r="S46" s="84">
        <v>0.13</v>
      </c>
      <c r="T46" s="84">
        <v>0.13</v>
      </c>
      <c r="U46" s="84"/>
      <c r="V46" s="84">
        <v>1.5252161993732085</v>
      </c>
      <c r="W46" s="84">
        <v>-2.4300000000000002</v>
      </c>
      <c r="X46" s="105">
        <v>0.21507215155843631</v>
      </c>
      <c r="Y46" s="84">
        <v>0.49775969900442912</v>
      </c>
      <c r="Z46" s="84">
        <v>-0.39429133808736277</v>
      </c>
      <c r="AA46" s="84">
        <v>0.33089938891189369</v>
      </c>
      <c r="AB46" s="299">
        <v>-0.72</v>
      </c>
      <c r="AC46" s="84">
        <v>-5.9680024292342135E-2</v>
      </c>
      <c r="AD46" s="117">
        <v>1.0255277527441691E-2</v>
      </c>
      <c r="AE46" s="116">
        <f t="shared" si="28"/>
        <v>2.5827686279510651</v>
      </c>
      <c r="AF46" s="105">
        <v>2.7843405265035224</v>
      </c>
      <c r="AG46" s="84">
        <v>3.05</v>
      </c>
      <c r="AH46" s="84">
        <v>2.6</v>
      </c>
      <c r="AI46" s="84"/>
      <c r="AJ46" s="84">
        <v>4.6317445455762343</v>
      </c>
      <c r="AK46" s="84">
        <v>0.78</v>
      </c>
      <c r="AL46" s="105">
        <v>1.7046642519000541</v>
      </c>
      <c r="AM46" s="84">
        <v>-0.55767904863316209</v>
      </c>
      <c r="AN46" s="84">
        <v>0.73841817820784128</v>
      </c>
      <c r="AO46" s="84">
        <v>2.9045504022365787</v>
      </c>
      <c r="AP46" s="84">
        <v>-4.16</v>
      </c>
      <c r="AQ46" s="84">
        <v>-0.8339733584945076</v>
      </c>
      <c r="AR46" s="117">
        <v>3.3900963895738174</v>
      </c>
      <c r="AS46" s="116">
        <f t="shared" si="14"/>
        <v>3.0760157392722878</v>
      </c>
      <c r="AT46" s="105">
        <v>3.4025347409058386</v>
      </c>
      <c r="AU46" s="84">
        <v>3.26</v>
      </c>
      <c r="AV46" s="84">
        <v>2.8</v>
      </c>
      <c r="AW46" s="84"/>
      <c r="AX46" s="84">
        <v>8.6104610565450841</v>
      </c>
      <c r="AY46" s="84">
        <v>0.78</v>
      </c>
      <c r="AZ46" s="105">
        <v>1.6536063347013799</v>
      </c>
      <c r="BA46" s="84">
        <v>-0.62802696570698247</v>
      </c>
      <c r="BB46" s="84">
        <v>0.3708652025348661</v>
      </c>
      <c r="BC46" s="84">
        <v>3.0208821316692114</v>
      </c>
      <c r="BD46" s="84">
        <v>-5.66</v>
      </c>
      <c r="BE46" s="84">
        <v>-1.1158562128384519</v>
      </c>
      <c r="BF46" s="117">
        <v>3.2643420537932686</v>
      </c>
    </row>
    <row r="47" spans="1:58" ht="15" x14ac:dyDescent="0.25">
      <c r="A47" s="480"/>
      <c r="B47" s="53" t="s">
        <v>65</v>
      </c>
      <c r="C47" s="84">
        <f t="shared" si="15"/>
        <v>75.653676627855347</v>
      </c>
      <c r="D47" s="165">
        <f>+'Cuadro 4'!G48</f>
        <v>74.95594843216675</v>
      </c>
      <c r="E47" s="84">
        <f t="shared" si="16"/>
        <v>75.808456333313586</v>
      </c>
      <c r="F47" s="84">
        <f t="shared" si="17"/>
        <v>75.55458552353204</v>
      </c>
      <c r="G47" s="84">
        <f t="shared" si="18"/>
        <v>100</v>
      </c>
      <c r="H47" s="84">
        <f t="shared" si="19"/>
        <v>64.55061282800564</v>
      </c>
      <c r="I47" s="84">
        <f t="shared" si="20"/>
        <v>83.805268435311987</v>
      </c>
      <c r="J47" s="105">
        <f>+'Cuadro 4'!H48</f>
        <v>78.85086433224545</v>
      </c>
      <c r="K47" s="84">
        <f t="shared" si="21"/>
        <v>81.486247137773702</v>
      </c>
      <c r="L47" s="84">
        <f t="shared" si="22"/>
        <v>80.806930087779008</v>
      </c>
      <c r="M47" s="84">
        <f t="shared" si="23"/>
        <v>75.846971674669632</v>
      </c>
      <c r="N47" s="84">
        <f t="shared" si="24"/>
        <v>85.683279651551345</v>
      </c>
      <c r="O47" s="84">
        <f t="shared" si="25"/>
        <v>88.197168511721046</v>
      </c>
      <c r="P47" s="117">
        <f t="shared" si="26"/>
        <v>91.977109785805382</v>
      </c>
      <c r="Q47" s="116">
        <f t="shared" si="27"/>
        <v>3.4107919276828491E-2</v>
      </c>
      <c r="R47" s="84">
        <v>2.5087841838970837E-2</v>
      </c>
      <c r="S47" s="84">
        <v>0.28999999999999998</v>
      </c>
      <c r="T47" s="84">
        <v>0.25</v>
      </c>
      <c r="U47" s="84"/>
      <c r="V47" s="84">
        <v>0.84334330039371097</v>
      </c>
      <c r="W47" s="84">
        <v>-2.62</v>
      </c>
      <c r="X47" s="105">
        <v>7.3401935592503298E-2</v>
      </c>
      <c r="Y47" s="84">
        <v>5.5702793710206297E-2</v>
      </c>
      <c r="Z47" s="84">
        <v>-0.3560058645390563</v>
      </c>
      <c r="AA47" s="84">
        <v>0.17035504264855794</v>
      </c>
      <c r="AB47" s="299">
        <v>-0.09</v>
      </c>
      <c r="AC47" s="84">
        <v>-0.23657559511344364</v>
      </c>
      <c r="AD47" s="117">
        <v>3.7721436021796312E-2</v>
      </c>
      <c r="AE47" s="116">
        <f t="shared" si="28"/>
        <v>2.6501385296955604</v>
      </c>
      <c r="AF47" s="105">
        <v>2.8495928371876951</v>
      </c>
      <c r="AG47" s="84">
        <v>3.35</v>
      </c>
      <c r="AH47" s="84">
        <v>2.86</v>
      </c>
      <c r="AI47" s="84"/>
      <c r="AJ47" s="84">
        <v>5.7832760077356697</v>
      </c>
      <c r="AK47" s="84">
        <v>-1.87</v>
      </c>
      <c r="AL47" s="105">
        <v>1.7812589810639914</v>
      </c>
      <c r="AM47" s="84">
        <v>-0.50569657985708938</v>
      </c>
      <c r="AN47" s="84">
        <v>0.3780769141344828</v>
      </c>
      <c r="AO47" s="84">
        <v>3.0813513414119891</v>
      </c>
      <c r="AP47" s="84">
        <v>-4.25</v>
      </c>
      <c r="AQ47" s="84">
        <v>-1.0753101768528341</v>
      </c>
      <c r="AR47" s="117">
        <v>3.4293176396558409</v>
      </c>
      <c r="AS47" s="116">
        <f t="shared" si="14"/>
        <v>2.8746613778481533</v>
      </c>
      <c r="AT47" s="105">
        <v>3.0869814342220243</v>
      </c>
      <c r="AU47" s="84">
        <v>3.45</v>
      </c>
      <c r="AV47" s="84">
        <v>2.95</v>
      </c>
      <c r="AW47" s="84"/>
      <c r="AX47" s="84">
        <v>7.2051426748023495</v>
      </c>
      <c r="AY47" s="84">
        <v>-1.87</v>
      </c>
      <c r="AZ47" s="105">
        <v>1.9497349770742181</v>
      </c>
      <c r="BA47" s="84">
        <v>-0.29035396379005818</v>
      </c>
      <c r="BB47" s="84">
        <v>0.19709449208550989</v>
      </c>
      <c r="BC47" s="84">
        <v>3.3478732490076801</v>
      </c>
      <c r="BD47" s="84">
        <v>-5.0999999999999996</v>
      </c>
      <c r="BE47" s="84">
        <v>-0.94635781103387817</v>
      </c>
      <c r="BF47" s="117">
        <v>3.4243685664884005</v>
      </c>
    </row>
    <row r="48" spans="1:58" ht="15" x14ac:dyDescent="0.25">
      <c r="A48" s="481"/>
      <c r="B48" s="54" t="s">
        <v>66</v>
      </c>
      <c r="C48" s="88">
        <f t="shared" si="15"/>
        <v>75.843280660522638</v>
      </c>
      <c r="D48" s="166">
        <f>+'Cuadro 4'!G49</f>
        <v>75.136752944845327</v>
      </c>
      <c r="E48" s="88">
        <f t="shared" si="16"/>
        <v>75.991834311865375</v>
      </c>
      <c r="F48" s="88">
        <f t="shared" si="17"/>
        <v>75.723529278834505</v>
      </c>
      <c r="G48" s="88">
        <f t="shared" si="18"/>
        <v>100</v>
      </c>
      <c r="H48" s="88">
        <f t="shared" si="19"/>
        <v>64.80913136301362</v>
      </c>
      <c r="I48" s="88">
        <f t="shared" si="20"/>
        <v>83.916291413978968</v>
      </c>
      <c r="J48" s="108">
        <f>+'Cuadro 4'!H49</f>
        <v>79.081131984157139</v>
      </c>
      <c r="K48" s="88">
        <f t="shared" si="21"/>
        <v>81.56873167542075</v>
      </c>
      <c r="L48" s="88">
        <f t="shared" si="22"/>
        <v>80.774455078138956</v>
      </c>
      <c r="M48" s="88">
        <f t="shared" si="23"/>
        <v>76.057965657054481</v>
      </c>
      <c r="N48" s="88">
        <f t="shared" si="24"/>
        <v>85.370077062746716</v>
      </c>
      <c r="O48" s="88">
        <f t="shared" si="25"/>
        <v>89.045570697415727</v>
      </c>
      <c r="P48" s="119">
        <f t="shared" si="26"/>
        <v>91.886751271767523</v>
      </c>
      <c r="Q48" s="118">
        <f t="shared" si="27"/>
        <v>0.2586133190471443</v>
      </c>
      <c r="R48" s="88">
        <v>0.25110157850490716</v>
      </c>
      <c r="S48" s="88">
        <v>0.24</v>
      </c>
      <c r="T48" s="88">
        <v>0.22</v>
      </c>
      <c r="U48" s="88"/>
      <c r="V48" s="88">
        <v>0.51711028085609057</v>
      </c>
      <c r="W48" s="88">
        <v>0.13</v>
      </c>
      <c r="X48" s="108">
        <v>0.29133659193025246</v>
      </c>
      <c r="Y48" s="88">
        <v>9.868700720440951E-2</v>
      </c>
      <c r="Z48" s="88">
        <v>-4.877264916595947E-2</v>
      </c>
      <c r="AA48" s="88">
        <v>0.27802558919816461</v>
      </c>
      <c r="AB48" s="179">
        <v>-0.37</v>
      </c>
      <c r="AC48" s="88">
        <v>0.96214512937687902</v>
      </c>
      <c r="AD48" s="119">
        <v>-0.10160918810814319</v>
      </c>
      <c r="AE48" s="118">
        <f t="shared" si="28"/>
        <v>2.9074013764812356</v>
      </c>
      <c r="AF48" s="108">
        <v>3.0976808262142952</v>
      </c>
      <c r="AG48" s="88">
        <v>3.6</v>
      </c>
      <c r="AH48" s="88">
        <v>3.09</v>
      </c>
      <c r="AI48" s="88"/>
      <c r="AJ48" s="88">
        <v>6.2069270986204232</v>
      </c>
      <c r="AK48" s="88">
        <v>-1.74</v>
      </c>
      <c r="AL48" s="108">
        <v>2.0784901111557486</v>
      </c>
      <c r="AM48" s="88">
        <v>-0.40498336867864959</v>
      </c>
      <c r="AN48" s="88">
        <v>0.33773657436540755</v>
      </c>
      <c r="AO48" s="88">
        <v>3.3681069540477386</v>
      </c>
      <c r="AP48" s="88">
        <v>-4.5999999999999996</v>
      </c>
      <c r="AQ48" s="88">
        <v>-0.12371587420840058</v>
      </c>
      <c r="AR48" s="119">
        <v>3.3277084515476973</v>
      </c>
      <c r="AS48" s="118">
        <f t="shared" si="14"/>
        <v>2.9074013764812356</v>
      </c>
      <c r="AT48" s="108">
        <v>3.0976808262142952</v>
      </c>
      <c r="AU48" s="88">
        <v>3.6</v>
      </c>
      <c r="AV48" s="88">
        <v>3.09</v>
      </c>
      <c r="AW48" s="88"/>
      <c r="AX48" s="88">
        <v>6.2069270986204232</v>
      </c>
      <c r="AY48" s="88">
        <v>-1.74</v>
      </c>
      <c r="AZ48" s="108">
        <v>2.0784901111557486</v>
      </c>
      <c r="BA48" s="88">
        <v>-0.40498336867864959</v>
      </c>
      <c r="BB48" s="88">
        <v>0.33773657436540755</v>
      </c>
      <c r="BC48" s="88">
        <v>3.3681069540477386</v>
      </c>
      <c r="BD48" s="88">
        <v>-4.5999999999999996</v>
      </c>
      <c r="BE48" s="88">
        <v>-0.12371587420840058</v>
      </c>
      <c r="BF48" s="119">
        <v>3.3277084515476973</v>
      </c>
    </row>
    <row r="49" spans="1:58" ht="15" x14ac:dyDescent="0.25">
      <c r="A49" s="479">
        <v>2012</v>
      </c>
      <c r="B49" s="236" t="s">
        <v>55</v>
      </c>
      <c r="C49" s="229">
        <f t="shared" si="15"/>
        <v>76.284592538450255</v>
      </c>
      <c r="D49" s="292">
        <f>+'Cuadro 4'!G50</f>
        <v>75.616897257698099</v>
      </c>
      <c r="E49" s="229">
        <f t="shared" si="16"/>
        <v>76.189413081076225</v>
      </c>
      <c r="F49" s="229">
        <f t="shared" si="17"/>
        <v>75.897693396175825</v>
      </c>
      <c r="G49" s="229">
        <f t="shared" si="18"/>
        <v>100</v>
      </c>
      <c r="H49" s="229">
        <f t="shared" si="19"/>
        <v>67.182062185368636</v>
      </c>
      <c r="I49" s="229">
        <f t="shared" si="20"/>
        <v>84.134473771655308</v>
      </c>
      <c r="J49" s="228">
        <f>+'Cuadro 4'!H50</f>
        <v>79.344389202476791</v>
      </c>
      <c r="K49" s="229">
        <f t="shared" si="21"/>
        <v>81.45853909497545</v>
      </c>
      <c r="L49" s="229">
        <f t="shared" si="22"/>
        <v>80.854587644412504</v>
      </c>
      <c r="M49" s="229">
        <f t="shared" si="23"/>
        <v>76.421590076485941</v>
      </c>
      <c r="N49" s="229">
        <f t="shared" si="24"/>
        <v>85.805464455766739</v>
      </c>
      <c r="O49" s="229">
        <f t="shared" si="25"/>
        <v>89.115980305034896</v>
      </c>
      <c r="P49" s="224">
        <f t="shared" si="26"/>
        <v>91.692189595644962</v>
      </c>
      <c r="Q49" s="220">
        <f t="shared" si="27"/>
        <v>0.58187340273813182</v>
      </c>
      <c r="R49" s="84">
        <v>0.63902723239214221</v>
      </c>
      <c r="S49" s="84">
        <v>0.26</v>
      </c>
      <c r="T49" s="84">
        <v>0.23</v>
      </c>
      <c r="U49" s="84"/>
      <c r="V49" s="84">
        <v>3.661414329199344</v>
      </c>
      <c r="W49" s="84">
        <v>0.26</v>
      </c>
      <c r="X49" s="228">
        <v>0.33289510622127005</v>
      </c>
      <c r="Y49" s="84">
        <v>-0.13509169283614156</v>
      </c>
      <c r="Z49" s="84">
        <v>9.9205331928304677E-2</v>
      </c>
      <c r="AA49" s="84">
        <v>0.47808854245594273</v>
      </c>
      <c r="AB49" s="299">
        <v>0.51</v>
      </c>
      <c r="AC49" s="84">
        <v>7.9071431703691797E-2</v>
      </c>
      <c r="AD49" s="117">
        <v>-0.21174072804807623</v>
      </c>
      <c r="AE49" s="220">
        <f t="shared" si="28"/>
        <v>0.58187340273813182</v>
      </c>
      <c r="AF49" s="228">
        <v>0.63902723239214221</v>
      </c>
      <c r="AG49" s="229">
        <v>0.26</v>
      </c>
      <c r="AH49" s="229">
        <v>0.23</v>
      </c>
      <c r="AI49" s="229"/>
      <c r="AJ49" s="229">
        <v>3.661414329199344</v>
      </c>
      <c r="AK49" s="229">
        <v>0.26</v>
      </c>
      <c r="AL49" s="228">
        <v>0.33289510622127005</v>
      </c>
      <c r="AM49" s="229">
        <v>-0.13509169283614156</v>
      </c>
      <c r="AN49" s="229">
        <v>9.9205331928304677E-2</v>
      </c>
      <c r="AO49" s="229">
        <v>0.47808854245594273</v>
      </c>
      <c r="AP49" s="229">
        <v>0.51</v>
      </c>
      <c r="AQ49" s="229">
        <v>7.9071431703691797E-2</v>
      </c>
      <c r="AR49" s="224">
        <v>-0.21174072804807623</v>
      </c>
      <c r="AS49" s="220">
        <f t="shared" si="14"/>
        <v>3.0573609124991554</v>
      </c>
      <c r="AT49" s="228">
        <v>3.2158036493165052</v>
      </c>
      <c r="AU49" s="229">
        <v>3.53</v>
      </c>
      <c r="AV49" s="229">
        <v>3.07</v>
      </c>
      <c r="AW49" s="229"/>
      <c r="AX49" s="229">
        <v>7.2628498409020708</v>
      </c>
      <c r="AY49" s="229">
        <v>-1.48</v>
      </c>
      <c r="AZ49" s="228">
        <v>2.3671394007113604</v>
      </c>
      <c r="BA49" s="229">
        <v>-0.12815375990144398</v>
      </c>
      <c r="BB49" s="229">
        <v>0.56511007387766976</v>
      </c>
      <c r="BC49" s="229">
        <v>3.7537493478740322</v>
      </c>
      <c r="BD49" s="229">
        <v>-3.74</v>
      </c>
      <c r="BE49" s="229">
        <v>-0.35477215603423606</v>
      </c>
      <c r="BF49" s="224">
        <v>2.8976706790877511</v>
      </c>
    </row>
    <row r="50" spans="1:58" ht="15" x14ac:dyDescent="0.25">
      <c r="A50" s="480"/>
      <c r="B50" s="53" t="s">
        <v>56</v>
      </c>
      <c r="C50" s="84">
        <f t="shared" si="15"/>
        <v>76.573844839235349</v>
      </c>
      <c r="D50" s="165">
        <f>+'Cuadro 4'!G51</f>
        <v>75.918519486522072</v>
      </c>
      <c r="E50" s="84">
        <f t="shared" si="16"/>
        <v>76.554173885773181</v>
      </c>
      <c r="F50" s="84">
        <f t="shared" si="17"/>
        <v>76.26116633671424</v>
      </c>
      <c r="G50" s="84">
        <f t="shared" si="18"/>
        <v>100</v>
      </c>
      <c r="H50" s="84">
        <f t="shared" si="19"/>
        <v>67.195895402672036</v>
      </c>
      <c r="I50" s="84">
        <f t="shared" si="20"/>
        <v>84.335872871048849</v>
      </c>
      <c r="J50" s="105">
        <f>+'Cuadro 4'!H51</f>
        <v>79.57691979831084</v>
      </c>
      <c r="K50" s="84">
        <f t="shared" si="21"/>
        <v>81.645402407377034</v>
      </c>
      <c r="L50" s="84">
        <f t="shared" si="22"/>
        <v>80.93185392151851</v>
      </c>
      <c r="M50" s="84">
        <f t="shared" si="23"/>
        <v>76.736859735725332</v>
      </c>
      <c r="N50" s="84">
        <f t="shared" si="24"/>
        <v>85.446910132103184</v>
      </c>
      <c r="O50" s="84">
        <f t="shared" si="25"/>
        <v>89.185885241400882</v>
      </c>
      <c r="P50" s="117">
        <f t="shared" si="26"/>
        <v>91.77086575070166</v>
      </c>
      <c r="Q50" s="116">
        <f t="shared" si="27"/>
        <v>0.38903540386832869</v>
      </c>
      <c r="R50" s="84">
        <v>0.41096675700788349</v>
      </c>
      <c r="S50" s="84">
        <v>0.48</v>
      </c>
      <c r="T50" s="84">
        <v>0.48</v>
      </c>
      <c r="U50" s="84"/>
      <c r="V50" s="84">
        <v>0.10392523504677498</v>
      </c>
      <c r="W50" s="84">
        <v>0.24</v>
      </c>
      <c r="X50" s="105">
        <v>0.29349620766657536</v>
      </c>
      <c r="Y50" s="84">
        <v>0.22993974274292656</v>
      </c>
      <c r="Z50" s="84">
        <v>9.7307864584005713E-2</v>
      </c>
      <c r="AA50" s="84">
        <v>0.41315168261190249</v>
      </c>
      <c r="AB50" s="299">
        <v>-0.41</v>
      </c>
      <c r="AC50" s="84">
        <v>7.6501889450788271E-2</v>
      </c>
      <c r="AD50" s="117">
        <v>8.5622958661372817E-2</v>
      </c>
      <c r="AE50" s="116">
        <f t="shared" si="28"/>
        <v>0.9632549809952724</v>
      </c>
      <c r="AF50" s="105">
        <v>1.0404582458475455</v>
      </c>
      <c r="AG50" s="84">
        <v>0.74</v>
      </c>
      <c r="AH50" s="84">
        <v>0.71</v>
      </c>
      <c r="AI50" s="84"/>
      <c r="AJ50" s="84">
        <v>3.682758878975716</v>
      </c>
      <c r="AK50" s="84">
        <v>0.5</v>
      </c>
      <c r="AL50" s="105">
        <v>0.62693565672912854</v>
      </c>
      <c r="AM50" s="84">
        <v>9.3995248401524262E-2</v>
      </c>
      <c r="AN50" s="84">
        <v>0.19486215441166876</v>
      </c>
      <c r="AO50" s="84">
        <v>0.8926008903945617</v>
      </c>
      <c r="AP50" s="84">
        <v>0.09</v>
      </c>
      <c r="AQ50" s="84">
        <v>0.15757610725182181</v>
      </c>
      <c r="AR50" s="117">
        <v>-0.12611776938670344</v>
      </c>
      <c r="AS50" s="116">
        <f t="shared" si="14"/>
        <v>3.2562480218090917</v>
      </c>
      <c r="AT50" s="105">
        <v>3.4061278408528479</v>
      </c>
      <c r="AU50" s="84">
        <v>3.57</v>
      </c>
      <c r="AV50" s="84">
        <v>3.24</v>
      </c>
      <c r="AW50" s="84"/>
      <c r="AX50" s="84">
        <v>7.9596785023008572</v>
      </c>
      <c r="AY50" s="84">
        <v>-1.3</v>
      </c>
      <c r="AZ50" s="105">
        <v>2.6033290091432177</v>
      </c>
      <c r="BA50" s="84">
        <v>0.33678030620520555</v>
      </c>
      <c r="BB50" s="84">
        <v>-2.147085484348428E-2</v>
      </c>
      <c r="BC50" s="84">
        <v>4.0460687485945215</v>
      </c>
      <c r="BD50" s="84">
        <v>-3.7</v>
      </c>
      <c r="BE50" s="84">
        <v>-8.4782047297422114E-2</v>
      </c>
      <c r="BF50" s="117">
        <v>2.3056640502168926</v>
      </c>
    </row>
    <row r="51" spans="1:58" ht="15" x14ac:dyDescent="0.25">
      <c r="A51" s="480"/>
      <c r="B51" s="53" t="s">
        <v>57</v>
      </c>
      <c r="C51" s="84">
        <f t="shared" si="15"/>
        <v>76.948390310132169</v>
      </c>
      <c r="D51" s="165">
        <f>+'Cuadro 4'!G52</f>
        <v>76.333445672805453</v>
      </c>
      <c r="E51" s="84">
        <f t="shared" si="16"/>
        <v>76.744153471552849</v>
      </c>
      <c r="F51" s="84">
        <f t="shared" si="17"/>
        <v>76.43533045405556</v>
      </c>
      <c r="G51" s="84">
        <f t="shared" si="18"/>
        <v>100</v>
      </c>
      <c r="H51" s="84">
        <f t="shared" si="19"/>
        <v>69.057692555918976</v>
      </c>
      <c r="I51" s="84">
        <f t="shared" si="20"/>
        <v>84.612796632714989</v>
      </c>
      <c r="J51" s="105">
        <f>+'Cuadro 4'!H52</f>
        <v>79.766313159755867</v>
      </c>
      <c r="K51" s="84">
        <f t="shared" si="21"/>
        <v>81.826766379129239</v>
      </c>
      <c r="L51" s="84">
        <f t="shared" si="22"/>
        <v>81.17196481612865</v>
      </c>
      <c r="M51" s="84">
        <f t="shared" si="23"/>
        <v>76.885295161884443</v>
      </c>
      <c r="N51" s="84">
        <f t="shared" si="24"/>
        <v>86.642091210981633</v>
      </c>
      <c r="O51" s="84">
        <f t="shared" si="25"/>
        <v>89.442261320682121</v>
      </c>
      <c r="P51" s="117">
        <f t="shared" si="26"/>
        <v>91.106462528965125</v>
      </c>
      <c r="Q51" s="116">
        <f t="shared" si="27"/>
        <v>0.48463114874846969</v>
      </c>
      <c r="R51" s="84">
        <v>0.54157219201910811</v>
      </c>
      <c r="S51" s="84">
        <v>0.25</v>
      </c>
      <c r="T51" s="84">
        <v>0.23</v>
      </c>
      <c r="U51" s="84"/>
      <c r="V51" s="84">
        <v>2.7896984414217756</v>
      </c>
      <c r="W51" s="84">
        <v>0.32</v>
      </c>
      <c r="X51" s="105">
        <v>0.23657981008508228</v>
      </c>
      <c r="Y51" s="84">
        <v>0.22171916896290805</v>
      </c>
      <c r="Z51" s="84">
        <v>0.29560988572347774</v>
      </c>
      <c r="AA51" s="84">
        <v>0.19166719603307117</v>
      </c>
      <c r="AB51" s="299">
        <v>1.39</v>
      </c>
      <c r="AC51" s="84">
        <v>0.28766382850858485</v>
      </c>
      <c r="AD51" s="117">
        <v>-0.72266814455365158</v>
      </c>
      <c r="AE51" s="116">
        <f t="shared" si="28"/>
        <v>1.4570963175446527</v>
      </c>
      <c r="AF51" s="105">
        <v>1.5926862434933364</v>
      </c>
      <c r="AG51" s="84">
        <v>0.99</v>
      </c>
      <c r="AH51" s="84">
        <v>0.94</v>
      </c>
      <c r="AI51" s="84"/>
      <c r="AJ51" s="84">
        <v>6.5554978188305135</v>
      </c>
      <c r="AK51" s="84">
        <v>0.83</v>
      </c>
      <c r="AL51" s="105">
        <v>0.86642813324421664</v>
      </c>
      <c r="AM51" s="84">
        <v>0.31634021813072161</v>
      </c>
      <c r="AN51" s="84">
        <v>0.4921230822357881</v>
      </c>
      <c r="AO51" s="84">
        <v>1.0877618112485188</v>
      </c>
      <c r="AP51" s="84">
        <v>1.49</v>
      </c>
      <c r="AQ51" s="84">
        <v>0.44549169617250295</v>
      </c>
      <c r="AR51" s="117">
        <v>-0.8491852546778873</v>
      </c>
      <c r="AS51" s="116">
        <f t="shared" si="14"/>
        <v>3.371558805237922</v>
      </c>
      <c r="AT51" s="105">
        <v>3.5744756681769365</v>
      </c>
      <c r="AU51" s="84">
        <v>3.57</v>
      </c>
      <c r="AV51" s="84">
        <v>3.24</v>
      </c>
      <c r="AW51" s="84"/>
      <c r="AX51" s="84">
        <v>9.1219090320734484</v>
      </c>
      <c r="AY51" s="84">
        <v>-0.98</v>
      </c>
      <c r="AZ51" s="105">
        <v>2.487595382752612</v>
      </c>
      <c r="BA51" s="84">
        <v>0.54888942629772974</v>
      </c>
      <c r="BB51" s="84">
        <v>-0.14195601218612994</v>
      </c>
      <c r="BC51" s="84">
        <v>3.7526685998298301</v>
      </c>
      <c r="BD51" s="84">
        <v>-1.64</v>
      </c>
      <c r="BE51" s="84">
        <v>-0.14061034042990489</v>
      </c>
      <c r="BF51" s="117">
        <v>1.4672312072982154</v>
      </c>
    </row>
    <row r="52" spans="1:58" ht="15" x14ac:dyDescent="0.25">
      <c r="A52" s="480"/>
      <c r="B52" s="53" t="s">
        <v>58</v>
      </c>
      <c r="C52" s="84">
        <f t="shared" si="15"/>
        <v>76.525117282363766</v>
      </c>
      <c r="D52" s="165">
        <f>+'Cuadro 4'!G53</f>
        <v>75.698065321031692</v>
      </c>
      <c r="E52" s="84">
        <f t="shared" si="16"/>
        <v>76.979728157919624</v>
      </c>
      <c r="F52" s="84">
        <f t="shared" si="17"/>
        <v>76.700362806531459</v>
      </c>
      <c r="G52" s="84">
        <f t="shared" si="18"/>
        <v>100</v>
      </c>
      <c r="H52" s="84">
        <f t="shared" si="19"/>
        <v>64.382419157430434</v>
      </c>
      <c r="I52" s="84">
        <f t="shared" si="20"/>
        <v>82.472931201658525</v>
      </c>
      <c r="J52" s="105">
        <f>+'Cuadro 4'!H53</f>
        <v>80.315554792404313</v>
      </c>
      <c r="K52" s="84">
        <f t="shared" si="21"/>
        <v>82.509730137170919</v>
      </c>
      <c r="L52" s="84">
        <f t="shared" si="22"/>
        <v>81.178947060385923</v>
      </c>
      <c r="M52" s="84">
        <f t="shared" si="23"/>
        <v>77.588111759417203</v>
      </c>
      <c r="N52" s="84">
        <f t="shared" si="24"/>
        <v>86.949423488407533</v>
      </c>
      <c r="O52" s="84">
        <f t="shared" si="25"/>
        <v>89.371063188696709</v>
      </c>
      <c r="P52" s="117">
        <f t="shared" si="26"/>
        <v>90.855581292402761</v>
      </c>
      <c r="Q52" s="116">
        <f t="shared" si="27"/>
        <v>-0.5188970505215762</v>
      </c>
      <c r="R52" s="84">
        <v>-0.79575032592525519</v>
      </c>
      <c r="S52" s="84">
        <v>0.31</v>
      </c>
      <c r="T52" s="84">
        <v>0.35</v>
      </c>
      <c r="U52" s="84"/>
      <c r="V52" s="84">
        <v>-6.8004112162430328</v>
      </c>
      <c r="W52" s="84">
        <v>-2.5299999999999998</v>
      </c>
      <c r="X52" s="105">
        <v>0.68715436042328837</v>
      </c>
      <c r="Y52" s="84">
        <v>0.83208635685682242</v>
      </c>
      <c r="Z52" s="84">
        <v>1.6155747838015475E-2</v>
      </c>
      <c r="AA52" s="84">
        <v>0.91272078265311696</v>
      </c>
      <c r="AB52" s="299">
        <v>0.36</v>
      </c>
      <c r="AC52" s="84">
        <v>-7.5699628113207046E-2</v>
      </c>
      <c r="AD52" s="117">
        <v>-0.27761613236127952</v>
      </c>
      <c r="AE52" s="116">
        <f t="shared" si="28"/>
        <v>0.8990072896411776</v>
      </c>
      <c r="AF52" s="105">
        <v>0.74705434316332653</v>
      </c>
      <c r="AG52" s="84">
        <v>1.3</v>
      </c>
      <c r="AH52" s="84">
        <v>1.29</v>
      </c>
      <c r="AI52" s="84"/>
      <c r="AJ52" s="84">
        <v>-0.6584137090081601</v>
      </c>
      <c r="AK52" s="84">
        <v>-1.72</v>
      </c>
      <c r="AL52" s="105">
        <v>1.5609574335563134</v>
      </c>
      <c r="AM52" s="84">
        <v>1.1536264478091782</v>
      </c>
      <c r="AN52" s="84">
        <v>0.50076720648337458</v>
      </c>
      <c r="AO52" s="84">
        <v>2.0118157107463905</v>
      </c>
      <c r="AP52" s="84">
        <v>1.85</v>
      </c>
      <c r="AQ52" s="84">
        <v>0.36553473545251614</v>
      </c>
      <c r="AR52" s="117">
        <v>-1.1222183449656746</v>
      </c>
      <c r="AS52" s="116">
        <f t="shared" si="14"/>
        <v>2.7352773865068749</v>
      </c>
      <c r="AT52" s="105">
        <v>2.6833771262906811</v>
      </c>
      <c r="AU52" s="84">
        <v>3.57</v>
      </c>
      <c r="AV52" s="84">
        <v>3.29</v>
      </c>
      <c r="AW52" s="84"/>
      <c r="AX52" s="84">
        <v>3.5258218032945878</v>
      </c>
      <c r="AY52" s="84">
        <v>-3.49</v>
      </c>
      <c r="AZ52" s="105">
        <v>2.9613696441147264</v>
      </c>
      <c r="BA52" s="84">
        <v>1.5406437969497995</v>
      </c>
      <c r="BB52" s="84">
        <v>-5.5848245975246194E-2</v>
      </c>
      <c r="BC52" s="84">
        <v>4.3522219736643741</v>
      </c>
      <c r="BD52" s="84">
        <v>-1.33</v>
      </c>
      <c r="BE52" s="84">
        <v>-0.29345372741020259</v>
      </c>
      <c r="BF52" s="117">
        <v>0.78111103982801455</v>
      </c>
    </row>
    <row r="53" spans="1:58" ht="15" x14ac:dyDescent="0.25">
      <c r="A53" s="480"/>
      <c r="B53" s="53" t="s">
        <v>59</v>
      </c>
      <c r="C53" s="84">
        <f t="shared" si="15"/>
        <v>76.968671774620859</v>
      </c>
      <c r="D53" s="165">
        <f>+'Cuadro 4'!G54</f>
        <v>76.151005329241912</v>
      </c>
      <c r="E53" s="84">
        <f t="shared" si="16"/>
        <v>77.382484879772505</v>
      </c>
      <c r="F53" s="84">
        <f t="shared" si="17"/>
        <v>76.980539864863147</v>
      </c>
      <c r="G53" s="84">
        <f t="shared" si="18"/>
        <v>100</v>
      </c>
      <c r="H53" s="84">
        <f t="shared" si="19"/>
        <v>65.86330094497707</v>
      </c>
      <c r="I53" s="84">
        <f t="shared" si="20"/>
        <v>82.472931201658525</v>
      </c>
      <c r="J53" s="105">
        <f>+'Cuadro 4'!H54</f>
        <v>80.716067853592534</v>
      </c>
      <c r="K53" s="84">
        <f t="shared" si="21"/>
        <v>82.341343740112094</v>
      </c>
      <c r="L53" s="84">
        <f t="shared" si="22"/>
        <v>81.696059755612083</v>
      </c>
      <c r="M53" s="84">
        <f t="shared" si="23"/>
        <v>78.10498134745454</v>
      </c>
      <c r="N53" s="84">
        <f t="shared" si="24"/>
        <v>87.726291189678534</v>
      </c>
      <c r="O53" s="84">
        <f t="shared" si="25"/>
        <v>89.547720351382551</v>
      </c>
      <c r="P53" s="117">
        <f t="shared" si="26"/>
        <v>90.51343245762898</v>
      </c>
      <c r="Q53" s="116">
        <f t="shared" si="27"/>
        <v>0.58442687167359098</v>
      </c>
      <c r="R53" s="84">
        <v>0.6038792541840754</v>
      </c>
      <c r="S53" s="84">
        <v>0.52</v>
      </c>
      <c r="T53" s="84">
        <v>0.36</v>
      </c>
      <c r="U53" s="84"/>
      <c r="V53" s="84">
        <v>2.361516511568869</v>
      </c>
      <c r="W53" s="84">
        <v>0</v>
      </c>
      <c r="X53" s="105">
        <v>0.49968677481614515</v>
      </c>
      <c r="Y53" s="84">
        <v>-0.20379445993169135</v>
      </c>
      <c r="Z53" s="84">
        <v>0.63730993953591586</v>
      </c>
      <c r="AA53" s="84">
        <v>0.67064950004666213</v>
      </c>
      <c r="AB53" s="299">
        <v>0.89</v>
      </c>
      <c r="AC53" s="84">
        <v>0.19813785212251256</v>
      </c>
      <c r="AD53" s="117">
        <v>-0.37486523210550282</v>
      </c>
      <c r="AE53" s="116">
        <f t="shared" si="28"/>
        <v>1.4838375981328051</v>
      </c>
      <c r="AF53" s="105">
        <v>1.3498751871019796</v>
      </c>
      <c r="AG53" s="84">
        <v>1.83</v>
      </c>
      <c r="AH53" s="84">
        <v>1.66</v>
      </c>
      <c r="AI53" s="84"/>
      <c r="AJ53" s="84">
        <v>1.6265756997401475</v>
      </c>
      <c r="AK53" s="84">
        <v>-1.72</v>
      </c>
      <c r="AL53" s="105">
        <v>2.0674158657249975</v>
      </c>
      <c r="AM53" s="84">
        <v>0.94719146518758557</v>
      </c>
      <c r="AN53" s="84">
        <v>1.1409605630661093</v>
      </c>
      <c r="AO53" s="84">
        <v>2.6913889593498297</v>
      </c>
      <c r="AP53" s="84">
        <v>2.76</v>
      </c>
      <c r="AQ53" s="84">
        <v>0.56392434798712487</v>
      </c>
      <c r="AR53" s="117">
        <v>-1.4945776133457733</v>
      </c>
      <c r="AS53" s="116">
        <f t="shared" si="14"/>
        <v>3.1433868350718797</v>
      </c>
      <c r="AT53" s="105">
        <v>3.1352660480032633</v>
      </c>
      <c r="AU53" s="84">
        <v>3.68</v>
      </c>
      <c r="AV53" s="84">
        <v>3.35</v>
      </c>
      <c r="AW53" s="84"/>
      <c r="AX53" s="84">
        <v>6.8965831750354312</v>
      </c>
      <c r="AY53" s="84">
        <v>-3.49</v>
      </c>
      <c r="AZ53" s="105">
        <v>3.1787632874104217</v>
      </c>
      <c r="BA53" s="84">
        <v>1.3208911169859101</v>
      </c>
      <c r="BB53" s="84">
        <v>0.42188596180369353</v>
      </c>
      <c r="BC53" s="84">
        <v>4.6837317114920589</v>
      </c>
      <c r="BD53" s="84">
        <v>-0.44</v>
      </c>
      <c r="BE53" s="84">
        <v>-0.30609440168711632</v>
      </c>
      <c r="BF53" s="117">
        <v>-0.36806557513204557</v>
      </c>
    </row>
    <row r="54" spans="1:58" ht="15" x14ac:dyDescent="0.25">
      <c r="A54" s="480"/>
      <c r="B54" s="53" t="s">
        <v>60</v>
      </c>
      <c r="C54" s="84">
        <f t="shared" si="15"/>
        <v>77.396573030753302</v>
      </c>
      <c r="D54" s="165">
        <f>+'Cuadro 4'!G55</f>
        <v>76.632612974423324</v>
      </c>
      <c r="E54" s="84">
        <f t="shared" si="16"/>
        <v>77.777642418194219</v>
      </c>
      <c r="F54" s="84">
        <f t="shared" si="17"/>
        <v>77.359157511257337</v>
      </c>
      <c r="G54" s="84">
        <f t="shared" si="18"/>
        <v>100</v>
      </c>
      <c r="H54" s="84">
        <f t="shared" si="19"/>
        <v>67.607386949790367</v>
      </c>
      <c r="I54" s="84">
        <f t="shared" si="20"/>
        <v>81.961041824033259</v>
      </c>
      <c r="J54" s="105">
        <f>+'Cuadro 4'!H55</f>
        <v>80.897718074704528</v>
      </c>
      <c r="K54" s="84">
        <f t="shared" si="21"/>
        <v>82.218128979185096</v>
      </c>
      <c r="L54" s="84">
        <f t="shared" si="22"/>
        <v>81.682893772030951</v>
      </c>
      <c r="M54" s="84">
        <f t="shared" si="23"/>
        <v>78.497077047416994</v>
      </c>
      <c r="N54" s="84">
        <f t="shared" si="24"/>
        <v>88.23851165205501</v>
      </c>
      <c r="O54" s="84">
        <f t="shared" si="25"/>
        <v>88.625299644545777</v>
      </c>
      <c r="P54" s="117">
        <f t="shared" si="26"/>
        <v>90.665057457472628</v>
      </c>
      <c r="Q54" s="116">
        <f t="shared" si="27"/>
        <v>0.55859381104607508</v>
      </c>
      <c r="R54" s="84">
        <v>0.63593003733754117</v>
      </c>
      <c r="S54" s="84">
        <v>0.52</v>
      </c>
      <c r="T54" s="84">
        <v>0.49</v>
      </c>
      <c r="U54" s="84"/>
      <c r="V54" s="84">
        <v>2.6963277266118628</v>
      </c>
      <c r="W54" s="84">
        <v>-0.62</v>
      </c>
      <c r="X54" s="105">
        <v>0.22169526902963965</v>
      </c>
      <c r="Y54" s="84">
        <v>-0.1482032969706375</v>
      </c>
      <c r="Z54" s="84">
        <v>-1.3792428741569884E-2</v>
      </c>
      <c r="AA54" s="84">
        <v>0.50186700946667084</v>
      </c>
      <c r="AB54" s="299">
        <v>0.59</v>
      </c>
      <c r="AC54" s="84">
        <v>-1.0272856181518051</v>
      </c>
      <c r="AD54" s="117">
        <v>0.16648317687998837</v>
      </c>
      <c r="AE54" s="116">
        <f t="shared" si="28"/>
        <v>2.0480289838506125</v>
      </c>
      <c r="AF54" s="105">
        <v>1.99084997814058</v>
      </c>
      <c r="AG54" s="84">
        <v>2.35</v>
      </c>
      <c r="AH54" s="84">
        <v>2.16</v>
      </c>
      <c r="AI54" s="84"/>
      <c r="AJ54" s="84">
        <v>4.3176872269788014</v>
      </c>
      <c r="AK54" s="84">
        <v>-2.33</v>
      </c>
      <c r="AL54" s="105">
        <v>2.2971169544099568</v>
      </c>
      <c r="AM54" s="84">
        <v>0.79613510033285284</v>
      </c>
      <c r="AN54" s="84">
        <v>1.1246608757845546</v>
      </c>
      <c r="AO54" s="84">
        <v>3.2069111621529296</v>
      </c>
      <c r="AP54" s="84">
        <v>3.36</v>
      </c>
      <c r="AQ54" s="84">
        <v>-0.47197300166458556</v>
      </c>
      <c r="AR54" s="117">
        <v>-1.3295647058862288</v>
      </c>
      <c r="AS54" s="116">
        <f t="shared" si="14"/>
        <v>3.2380580383066406</v>
      </c>
      <c r="AT54" s="105">
        <v>3.267501023760699</v>
      </c>
      <c r="AU54" s="84">
        <v>3.67</v>
      </c>
      <c r="AV54" s="84">
        <v>3.48</v>
      </c>
      <c r="AW54" s="84"/>
      <c r="AX54" s="84">
        <v>8.0989781913052354</v>
      </c>
      <c r="AY54" s="84">
        <v>-4.08</v>
      </c>
      <c r="AZ54" s="105">
        <v>3.1097960406924914</v>
      </c>
      <c r="BA54" s="84">
        <v>1.0474716475941623</v>
      </c>
      <c r="BB54" s="84">
        <v>0.52378285147858961</v>
      </c>
      <c r="BC54" s="84">
        <v>4.7709059284032795</v>
      </c>
      <c r="BD54" s="84">
        <v>0.21</v>
      </c>
      <c r="BE54" s="84">
        <v>-1.2958340906340566</v>
      </c>
      <c r="BF54" s="117">
        <v>-0.68030454629522619</v>
      </c>
    </row>
    <row r="55" spans="1:58" ht="15" x14ac:dyDescent="0.25">
      <c r="A55" s="480"/>
      <c r="B55" s="53" t="s">
        <v>61</v>
      </c>
      <c r="C55" s="84">
        <f t="shared" si="15"/>
        <v>77.378908265640646</v>
      </c>
      <c r="D55" s="165">
        <f>+'Cuadro 4'!G56</f>
        <v>76.521568935525281</v>
      </c>
      <c r="E55" s="84">
        <f t="shared" si="16"/>
        <v>77.906828536524372</v>
      </c>
      <c r="F55" s="84">
        <f t="shared" si="17"/>
        <v>77.518176922742882</v>
      </c>
      <c r="G55" s="84">
        <f t="shared" si="18"/>
        <v>100</v>
      </c>
      <c r="H55" s="84">
        <f t="shared" si="19"/>
        <v>65.79520007533516</v>
      </c>
      <c r="I55" s="84">
        <f t="shared" si="20"/>
        <v>82.154049294285414</v>
      </c>
      <c r="J55" s="105">
        <f>+'Cuadro 4'!H56</f>
        <v>81.308194950851473</v>
      </c>
      <c r="K55" s="84">
        <f t="shared" si="21"/>
        <v>82.251801949764825</v>
      </c>
      <c r="L55" s="84">
        <f t="shared" si="22"/>
        <v>81.308758927748869</v>
      </c>
      <c r="M55" s="84">
        <f t="shared" si="23"/>
        <v>79.139069624199848</v>
      </c>
      <c r="N55" s="84">
        <f t="shared" si="24"/>
        <v>88.033623467104405</v>
      </c>
      <c r="O55" s="84">
        <f t="shared" si="25"/>
        <v>88.576429688041941</v>
      </c>
      <c r="P55" s="117">
        <f t="shared" si="26"/>
        <v>90.389861817074518</v>
      </c>
      <c r="Q55" s="116">
        <f t="shared" si="27"/>
        <v>-2.1585755087929384E-2</v>
      </c>
      <c r="R55" s="84">
        <v>-0.14184861972626167</v>
      </c>
      <c r="S55" s="84">
        <v>0.16</v>
      </c>
      <c r="T55" s="84">
        <v>0.2</v>
      </c>
      <c r="U55" s="84"/>
      <c r="V55" s="84">
        <v>-2.6866230532772688</v>
      </c>
      <c r="W55" s="84">
        <v>0.24</v>
      </c>
      <c r="X55" s="105">
        <v>0.50231340185664664</v>
      </c>
      <c r="Y55" s="84">
        <v>3.9482510833664358E-2</v>
      </c>
      <c r="Z55" s="84">
        <v>-0.45492939893818485</v>
      </c>
      <c r="AA55" s="84">
        <v>0.81811189599420064</v>
      </c>
      <c r="AB55" s="299">
        <v>-0.23</v>
      </c>
      <c r="AC55" s="84">
        <v>-5.5004995859716757E-2</v>
      </c>
      <c r="AD55" s="117">
        <v>-0.30304171076345959</v>
      </c>
      <c r="AE55" s="116">
        <f t="shared" si="28"/>
        <v>2.0247378432791514</v>
      </c>
      <c r="AF55" s="105">
        <v>1.8430607344670418</v>
      </c>
      <c r="AG55" s="84">
        <v>2.52</v>
      </c>
      <c r="AH55" s="84">
        <v>2.37</v>
      </c>
      <c r="AI55" s="84"/>
      <c r="AJ55" s="84">
        <v>1.5214965724479503</v>
      </c>
      <c r="AK55" s="84">
        <v>-2.1</v>
      </c>
      <c r="AL55" s="105">
        <v>2.8161748710684833</v>
      </c>
      <c r="AM55" s="84">
        <v>0.837416814401576</v>
      </c>
      <c r="AN55" s="84">
        <v>0.66147626634316148</v>
      </c>
      <c r="AO55" s="84">
        <v>4.0509944494677423</v>
      </c>
      <c r="AP55" s="84">
        <v>3.12</v>
      </c>
      <c r="AQ55" s="84">
        <v>-0.52685496392399789</v>
      </c>
      <c r="AR55" s="117">
        <v>-1.6290590688811566</v>
      </c>
      <c r="AS55" s="116">
        <f t="shared" si="14"/>
        <v>3.0409656497913726</v>
      </c>
      <c r="AT55" s="105">
        <v>2.9661173009383992</v>
      </c>
      <c r="AU55" s="84">
        <v>3.68</v>
      </c>
      <c r="AV55" s="84">
        <v>3.52</v>
      </c>
      <c r="AW55" s="84"/>
      <c r="AX55" s="84">
        <v>5.0900834866310714</v>
      </c>
      <c r="AY55" s="84">
        <v>-3.85</v>
      </c>
      <c r="AZ55" s="105">
        <v>3.3670262918747929</v>
      </c>
      <c r="BA55" s="84">
        <v>1.4243295316455724</v>
      </c>
      <c r="BB55" s="84">
        <v>-8.2610681284023893E-2</v>
      </c>
      <c r="BC55" s="84">
        <v>5.1474257515214861</v>
      </c>
      <c r="BD55" s="84">
        <v>0.4</v>
      </c>
      <c r="BE55" s="84">
        <v>-1.1927806934629341</v>
      </c>
      <c r="BF55" s="117">
        <v>-1.6304482042150026</v>
      </c>
    </row>
    <row r="56" spans="1:58" ht="15" x14ac:dyDescent="0.25">
      <c r="A56" s="480"/>
      <c r="B56" s="53" t="s">
        <v>62</v>
      </c>
      <c r="C56" s="84">
        <f t="shared" si="15"/>
        <v>77.527406067165586</v>
      </c>
      <c r="D56" s="165">
        <f>+'Cuadro 4'!G57</f>
        <v>76.687386410057783</v>
      </c>
      <c r="E56" s="84">
        <f t="shared" si="16"/>
        <v>78.028415471423358</v>
      </c>
      <c r="F56" s="84">
        <f t="shared" si="17"/>
        <v>77.684768687156321</v>
      </c>
      <c r="G56" s="84">
        <f t="shared" si="18"/>
        <v>100</v>
      </c>
      <c r="H56" s="84">
        <f t="shared" si="19"/>
        <v>64.965438872870976</v>
      </c>
      <c r="I56" s="84">
        <f t="shared" si="20"/>
        <v>83.857550009989183</v>
      </c>
      <c r="J56" s="105">
        <f>+'Cuadro 4'!H57</f>
        <v>81.377279500649564</v>
      </c>
      <c r="K56" s="84">
        <f t="shared" si="21"/>
        <v>82.408706379122492</v>
      </c>
      <c r="L56" s="84">
        <f t="shared" si="22"/>
        <v>80.948836751925626</v>
      </c>
      <c r="M56" s="84">
        <f t="shared" si="23"/>
        <v>79.242560104464317</v>
      </c>
      <c r="N56" s="84">
        <f t="shared" si="24"/>
        <v>88.477547867830694</v>
      </c>
      <c r="O56" s="84">
        <f t="shared" si="25"/>
        <v>88.351705666331426</v>
      </c>
      <c r="P56" s="117">
        <f t="shared" si="26"/>
        <v>90.423623045028933</v>
      </c>
      <c r="Q56" s="116">
        <f t="shared" si="27"/>
        <v>0.1962466754540052</v>
      </c>
      <c r="R56" s="84">
        <v>0.22249621038205011</v>
      </c>
      <c r="S56" s="84">
        <v>0.16</v>
      </c>
      <c r="T56" s="84">
        <v>0.22</v>
      </c>
      <c r="U56" s="84"/>
      <c r="V56" s="84">
        <v>-1.3016124620255769</v>
      </c>
      <c r="W56" s="84">
        <v>2.0699999999999998</v>
      </c>
      <c r="X56" s="105">
        <v>8.189625431322517E-2</v>
      </c>
      <c r="Y56" s="84">
        <v>0.19235854982030548</v>
      </c>
      <c r="Z56" s="84">
        <v>-0.44741725140683347</v>
      </c>
      <c r="AA56" s="84">
        <v>0.13034961613698773</v>
      </c>
      <c r="AB56" s="299">
        <v>0.51</v>
      </c>
      <c r="AC56" s="84">
        <v>-0.26156139951737223</v>
      </c>
      <c r="AD56" s="117">
        <v>3.6307640151819087E-2</v>
      </c>
      <c r="AE56" s="116">
        <f t="shared" si="28"/>
        <v>2.2205334368131333</v>
      </c>
      <c r="AF56" s="105">
        <v>2.0637483048418606</v>
      </c>
      <c r="AG56" s="84">
        <v>2.68</v>
      </c>
      <c r="AH56" s="84">
        <v>2.59</v>
      </c>
      <c r="AI56" s="84"/>
      <c r="AJ56" s="84">
        <v>0.24118130666162485</v>
      </c>
      <c r="AK56" s="84">
        <v>-7.0000000000000007E-2</v>
      </c>
      <c r="AL56" s="105">
        <v>2.9035339516288508</v>
      </c>
      <c r="AM56" s="84">
        <v>1.0297753642218814</v>
      </c>
      <c r="AN56" s="84">
        <v>0.21588715593064584</v>
      </c>
      <c r="AO56" s="84">
        <v>4.1870623542170273</v>
      </c>
      <c r="AP56" s="84">
        <v>3.64</v>
      </c>
      <c r="AQ56" s="84">
        <v>-0.77922464379739842</v>
      </c>
      <c r="AR56" s="117">
        <v>-1.5923168536138543</v>
      </c>
      <c r="AS56" s="116">
        <f t="shared" si="14"/>
        <v>2.8994946793069438</v>
      </c>
      <c r="AT56" s="105">
        <v>2.774846432250313</v>
      </c>
      <c r="AU56" s="84">
        <v>3.61</v>
      </c>
      <c r="AV56" s="84">
        <v>3.45</v>
      </c>
      <c r="AW56" s="84"/>
      <c r="AX56" s="84">
        <v>4.7090679098491242</v>
      </c>
      <c r="AY56" s="84">
        <v>-4.72</v>
      </c>
      <c r="AZ56" s="105">
        <v>3.4424978061988152</v>
      </c>
      <c r="BA56" s="84">
        <v>1.6553296188762736</v>
      </c>
      <c r="BB56" s="84">
        <v>-0.50303747202653892</v>
      </c>
      <c r="BC56" s="84">
        <v>5.2012938925611909</v>
      </c>
      <c r="BD56" s="84">
        <v>1.72</v>
      </c>
      <c r="BE56" s="84">
        <v>-1.4699929639680007</v>
      </c>
      <c r="BF56" s="117">
        <v>-1.465557990492377</v>
      </c>
    </row>
    <row r="57" spans="1:58" ht="15" x14ac:dyDescent="0.25">
      <c r="A57" s="480"/>
      <c r="B57" s="53" t="s">
        <v>63</v>
      </c>
      <c r="C57" s="84">
        <f t="shared" si="15"/>
        <v>77.965988406568599</v>
      </c>
      <c r="D57" s="165">
        <f>+'Cuadro 4'!G58</f>
        <v>77.194764613026209</v>
      </c>
      <c r="E57" s="84">
        <f t="shared" si="16"/>
        <v>78.339981992102011</v>
      </c>
      <c r="F57" s="84">
        <f t="shared" si="17"/>
        <v>78.131537509901449</v>
      </c>
      <c r="G57" s="84">
        <f t="shared" si="18"/>
        <v>100</v>
      </c>
      <c r="H57" s="84">
        <f t="shared" si="19"/>
        <v>66.377072204721884</v>
      </c>
      <c r="I57" s="84">
        <f t="shared" si="20"/>
        <v>84.033774221958538</v>
      </c>
      <c r="J57" s="105">
        <f>+'Cuadro 4'!H58</f>
        <v>81.500425779968381</v>
      </c>
      <c r="K57" s="84">
        <f t="shared" si="21"/>
        <v>82.423702967713808</v>
      </c>
      <c r="L57" s="84">
        <f t="shared" si="22"/>
        <v>80.723205517228408</v>
      </c>
      <c r="M57" s="84">
        <f t="shared" si="23"/>
        <v>79.427055875771174</v>
      </c>
      <c r="N57" s="84">
        <f t="shared" si="24"/>
        <v>88.153141574992262</v>
      </c>
      <c r="O57" s="84">
        <f t="shared" si="25"/>
        <v>88.510881107618786</v>
      </c>
      <c r="P57" s="117">
        <f t="shared" si="26"/>
        <v>90.382036998949715</v>
      </c>
      <c r="Q57" s="116">
        <f t="shared" si="27"/>
        <v>0.57633921853643055</v>
      </c>
      <c r="R57" s="84">
        <v>0.6730558033822156</v>
      </c>
      <c r="S57" s="84">
        <v>0.4</v>
      </c>
      <c r="T57" s="84">
        <v>0.56999999999999995</v>
      </c>
      <c r="U57" s="84"/>
      <c r="V57" s="84">
        <v>2.2659638639059505</v>
      </c>
      <c r="W57" s="84">
        <v>0.21</v>
      </c>
      <c r="X57" s="105">
        <v>0.15501433644880588</v>
      </c>
      <c r="Y57" s="84">
        <v>2.0732022266897535E-2</v>
      </c>
      <c r="Z57" s="84">
        <v>-0.27708808117848838</v>
      </c>
      <c r="AA57" s="84">
        <v>0.23968748624077976</v>
      </c>
      <c r="AB57" s="299">
        <v>-0.37</v>
      </c>
      <c r="AC57" s="84">
        <v>0.18139268483666232</v>
      </c>
      <c r="AD57" s="117">
        <v>-4.2115617614680183E-2</v>
      </c>
      <c r="AE57" s="116">
        <f t="shared" si="28"/>
        <v>2.7988079201732807</v>
      </c>
      <c r="AF57" s="105">
        <v>2.7390213011887501</v>
      </c>
      <c r="AG57" s="84">
        <v>3.09</v>
      </c>
      <c r="AH57" s="84">
        <v>3.18</v>
      </c>
      <c r="AI57" s="84"/>
      <c r="AJ57" s="84">
        <v>2.4193208715077628</v>
      </c>
      <c r="AK57" s="84">
        <v>0.14000000000000001</v>
      </c>
      <c r="AL57" s="105">
        <v>3.0592553939363385</v>
      </c>
      <c r="AM57" s="84">
        <v>1.04816058155124</v>
      </c>
      <c r="AN57" s="84">
        <v>-6.3447733396625183E-2</v>
      </c>
      <c r="AO57" s="84">
        <v>4.4296349364745415</v>
      </c>
      <c r="AP57" s="84">
        <v>3.26</v>
      </c>
      <c r="AQ57" s="84">
        <v>-0.60046736250797283</v>
      </c>
      <c r="AR57" s="117">
        <v>-1.6375747885213667</v>
      </c>
      <c r="AS57" s="116">
        <f t="shared" si="14"/>
        <v>3.1795149321984284</v>
      </c>
      <c r="AT57" s="105">
        <v>3.0682945635475942</v>
      </c>
      <c r="AU57" s="84">
        <v>3.78</v>
      </c>
      <c r="AV57" s="84">
        <v>3.8</v>
      </c>
      <c r="AW57" s="84"/>
      <c r="AX57" s="84">
        <v>5.4097470383413615</v>
      </c>
      <c r="AY57" s="84">
        <v>-4.74</v>
      </c>
      <c r="AZ57" s="105">
        <v>3.6640224112649524</v>
      </c>
      <c r="BA57" s="84">
        <v>1.7071896197072447</v>
      </c>
      <c r="BB57" s="84">
        <v>-0.85443947357947159</v>
      </c>
      <c r="BC57" s="84">
        <v>5.2507703553992009</v>
      </c>
      <c r="BD57" s="84">
        <v>2.04</v>
      </c>
      <c r="BE57" s="84">
        <v>5.0537890617932749E-2</v>
      </c>
      <c r="BF57" s="117">
        <v>-1.6926775325007155</v>
      </c>
    </row>
    <row r="58" spans="1:58" ht="15" x14ac:dyDescent="0.25">
      <c r="A58" s="480"/>
      <c r="B58" s="53" t="s">
        <v>64</v>
      </c>
      <c r="C58" s="84">
        <f t="shared" si="15"/>
        <v>78.141375360182536</v>
      </c>
      <c r="D58" s="165">
        <f>+'Cuadro 4'!G59</f>
        <v>77.453566145026784</v>
      </c>
      <c r="E58" s="84">
        <f t="shared" si="16"/>
        <v>78.605953412193543</v>
      </c>
      <c r="F58" s="84">
        <f t="shared" si="17"/>
        <v>78.358708097737946</v>
      </c>
      <c r="G58" s="84">
        <f t="shared" si="18"/>
        <v>100</v>
      </c>
      <c r="H58" s="84">
        <f t="shared" si="19"/>
        <v>66.575476174148037</v>
      </c>
      <c r="I58" s="84">
        <f t="shared" si="20"/>
        <v>84.503705453876805</v>
      </c>
      <c r="J58" s="105">
        <f>+'Cuadro 4'!H59</f>
        <v>81.293355693720841</v>
      </c>
      <c r="K58" s="84">
        <f t="shared" si="21"/>
        <v>81.821847387325775</v>
      </c>
      <c r="L58" s="84">
        <f t="shared" si="22"/>
        <v>80.570294055004709</v>
      </c>
      <c r="M58" s="84">
        <f t="shared" si="23"/>
        <v>79.267535947202646</v>
      </c>
      <c r="N58" s="84">
        <f t="shared" si="24"/>
        <v>88.076308505635794</v>
      </c>
      <c r="O58" s="84">
        <f t="shared" si="25"/>
        <v>88.196397110209432</v>
      </c>
      <c r="P58" s="117">
        <f t="shared" si="26"/>
        <v>90.562593914707932</v>
      </c>
      <c r="Q58" s="116">
        <f t="shared" si="27"/>
        <v>0.22663248727865115</v>
      </c>
      <c r="R58" s="84">
        <v>0.33696351271643354</v>
      </c>
      <c r="S58" s="84">
        <v>0.34</v>
      </c>
      <c r="T58" s="84">
        <v>0.28999999999999998</v>
      </c>
      <c r="U58" s="84"/>
      <c r="V58" s="84">
        <v>0.30874392538505169</v>
      </c>
      <c r="W58" s="84">
        <v>0.56000000000000005</v>
      </c>
      <c r="X58" s="105">
        <v>-0.25400076044511044</v>
      </c>
      <c r="Y58" s="84">
        <v>-0.73275903342178028</v>
      </c>
      <c r="Z58" s="84">
        <v>-0.1832045587574225</v>
      </c>
      <c r="AA58" s="84">
        <v>-0.19906174202157043</v>
      </c>
      <c r="AB58" s="299">
        <v>-0.09</v>
      </c>
      <c r="AC58" s="84">
        <v>-0.35289387378468923</v>
      </c>
      <c r="AD58" s="117">
        <v>0.19693397601844045</v>
      </c>
      <c r="AE58" s="116">
        <f t="shared" si="28"/>
        <v>3.0300570856715257</v>
      </c>
      <c r="AF58" s="105">
        <v>3.0834619668514729</v>
      </c>
      <c r="AG58" s="84">
        <v>3.44</v>
      </c>
      <c r="AH58" s="84">
        <v>3.48</v>
      </c>
      <c r="AI58" s="84"/>
      <c r="AJ58" s="84">
        <v>2.7254566972062104</v>
      </c>
      <c r="AK58" s="84">
        <v>0.7</v>
      </c>
      <c r="AL58" s="105">
        <v>2.7974102722845315</v>
      </c>
      <c r="AM58" s="84">
        <v>0.31030973107713999</v>
      </c>
      <c r="AN58" s="84">
        <v>-0.25275444190462348</v>
      </c>
      <c r="AO58" s="84">
        <v>4.2199002595206325</v>
      </c>
      <c r="AP58" s="84">
        <v>3.17</v>
      </c>
      <c r="AQ58" s="84">
        <v>-0.95363933383262767</v>
      </c>
      <c r="AR58" s="117">
        <v>-1.4410753876184093</v>
      </c>
      <c r="AS58" s="116">
        <f t="shared" si="14"/>
        <v>3.3381706481821789</v>
      </c>
      <c r="AT58" s="105">
        <v>3.3755436627724937</v>
      </c>
      <c r="AU58" s="84">
        <v>4</v>
      </c>
      <c r="AV58" s="84">
        <v>3.96</v>
      </c>
      <c r="AW58" s="84"/>
      <c r="AX58" s="84">
        <v>4.1285046709345146</v>
      </c>
      <c r="AY58" s="84">
        <v>-1.82</v>
      </c>
      <c r="AZ58" s="105">
        <v>3.1753631939008811</v>
      </c>
      <c r="BA58" s="84">
        <v>0.4557793342359881</v>
      </c>
      <c r="BB58" s="84">
        <v>-0.65160790475273955</v>
      </c>
      <c r="BC58" s="84">
        <v>4.694327113288427</v>
      </c>
      <c r="BD58" s="84">
        <v>2.7</v>
      </c>
      <c r="BE58" s="84">
        <v>-0.25088947311169518</v>
      </c>
      <c r="BF58" s="117">
        <v>-1.5064334091251996</v>
      </c>
    </row>
    <row r="59" spans="1:58" ht="15" x14ac:dyDescent="0.25">
      <c r="A59" s="480"/>
      <c r="B59" s="53" t="s">
        <v>65</v>
      </c>
      <c r="C59" s="84">
        <f t="shared" si="15"/>
        <v>78.103952618592515</v>
      </c>
      <c r="D59" s="165">
        <f>+'Cuadro 4'!G60</f>
        <v>77.384430121519372</v>
      </c>
      <c r="E59" s="84">
        <f t="shared" si="16"/>
        <v>78.77313544767965</v>
      </c>
      <c r="F59" s="84">
        <f t="shared" si="17"/>
        <v>78.517727509223491</v>
      </c>
      <c r="G59" s="84">
        <f t="shared" si="18"/>
        <v>100</v>
      </c>
      <c r="H59" s="84">
        <f t="shared" si="19"/>
        <v>65.38780543402045</v>
      </c>
      <c r="I59" s="84">
        <f t="shared" si="20"/>
        <v>84.134473771655308</v>
      </c>
      <c r="J59" s="105">
        <f>+'Cuadro 4'!H60</f>
        <v>81.401338204200627</v>
      </c>
      <c r="K59" s="84">
        <f t="shared" si="21"/>
        <v>82.00457524023463</v>
      </c>
      <c r="L59" s="84">
        <f t="shared" si="22"/>
        <v>80.357959825927011</v>
      </c>
      <c r="M59" s="84">
        <f t="shared" si="23"/>
        <v>79.45393108209511</v>
      </c>
      <c r="N59" s="84">
        <f t="shared" si="24"/>
        <v>87.931179374629124</v>
      </c>
      <c r="O59" s="84">
        <f t="shared" si="25"/>
        <v>88.001252679338492</v>
      </c>
      <c r="P59" s="117">
        <f t="shared" si="26"/>
        <v>90.447964054720245</v>
      </c>
      <c r="Q59" s="116">
        <f t="shared" si="27"/>
        <v>-4.6856971422403207E-2</v>
      </c>
      <c r="R59" s="84">
        <v>-8.7970213050998392E-2</v>
      </c>
      <c r="S59" s="84">
        <v>0.21</v>
      </c>
      <c r="T59" s="84">
        <v>0.21</v>
      </c>
      <c r="U59" s="84"/>
      <c r="V59" s="84">
        <v>-1.7790940808828624</v>
      </c>
      <c r="W59" s="84">
        <v>-0.43</v>
      </c>
      <c r="X59" s="105">
        <v>0.13224397294022019</v>
      </c>
      <c r="Y59" s="84">
        <v>0.22264351343718311</v>
      </c>
      <c r="Z59" s="84">
        <v>-0.26237097612376348</v>
      </c>
      <c r="AA59" s="84">
        <v>0.23746838875062187</v>
      </c>
      <c r="AB59" s="299">
        <v>-0.16</v>
      </c>
      <c r="AC59" s="84">
        <v>-0.21510437834235721</v>
      </c>
      <c r="AD59" s="117">
        <v>-0.12829858600597854</v>
      </c>
      <c r="AE59" s="116">
        <f t="shared" si="28"/>
        <v>2.9807148878339338</v>
      </c>
      <c r="AF59" s="105">
        <v>2.9914483772328624</v>
      </c>
      <c r="AG59" s="84">
        <v>3.66</v>
      </c>
      <c r="AH59" s="84">
        <v>3.69</v>
      </c>
      <c r="AI59" s="84"/>
      <c r="AJ59" s="84">
        <v>0.89288971914390936</v>
      </c>
      <c r="AK59" s="84">
        <v>0.26</v>
      </c>
      <c r="AL59" s="105">
        <v>2.9339567629207846</v>
      </c>
      <c r="AM59" s="84">
        <v>0.53432676451091754</v>
      </c>
      <c r="AN59" s="84">
        <v>-0.51562743668037758</v>
      </c>
      <c r="AO59" s="84">
        <v>4.4649700997171609</v>
      </c>
      <c r="AP59" s="84">
        <v>3</v>
      </c>
      <c r="AQ59" s="84">
        <v>-1.1727905272525234</v>
      </c>
      <c r="AR59" s="117">
        <v>-1.565826625855856</v>
      </c>
      <c r="AS59" s="116">
        <f t="shared" si="14"/>
        <v>3.2460422776198676</v>
      </c>
      <c r="AT59" s="105">
        <v>3.24942478455247</v>
      </c>
      <c r="AU59" s="84">
        <v>3.91</v>
      </c>
      <c r="AV59" s="84">
        <v>3.92</v>
      </c>
      <c r="AW59" s="84"/>
      <c r="AX59" s="84">
        <v>1.402175700940187</v>
      </c>
      <c r="AY59" s="84">
        <v>0.39</v>
      </c>
      <c r="AZ59" s="105">
        <v>3.2313071178040875</v>
      </c>
      <c r="BA59" s="84">
        <v>0.62696109738843209</v>
      </c>
      <c r="BB59" s="84">
        <v>-0.56274904374569545</v>
      </c>
      <c r="BC59" s="84">
        <v>4.7570710802050531</v>
      </c>
      <c r="BD59" s="84">
        <v>2.62</v>
      </c>
      <c r="BE59" s="84">
        <v>-0.23001884345114743</v>
      </c>
      <c r="BF59" s="117">
        <v>-1.6638884661954676</v>
      </c>
    </row>
    <row r="60" spans="1:58" ht="15" x14ac:dyDescent="0.25">
      <c r="A60" s="481"/>
      <c r="B60" s="54" t="s">
        <v>66</v>
      </c>
      <c r="C60" s="88">
        <f t="shared" si="15"/>
        <v>78.040229461059326</v>
      </c>
      <c r="D60" s="166">
        <f>+'Cuadro 4'!G61</f>
        <v>77.287893724771891</v>
      </c>
      <c r="E60" s="88">
        <f t="shared" si="16"/>
        <v>78.978313400321682</v>
      </c>
      <c r="F60" s="88">
        <f t="shared" si="17"/>
        <v>78.66917456778117</v>
      </c>
      <c r="G60" s="88">
        <f t="shared" si="18"/>
        <v>100</v>
      </c>
      <c r="H60" s="88">
        <f t="shared" si="19"/>
        <v>63.105016238414422</v>
      </c>
      <c r="I60" s="88">
        <f t="shared" si="20"/>
        <v>84.923286910946715</v>
      </c>
      <c r="J60" s="108">
        <f>+'Cuadro 4'!H61</f>
        <v>81.488064111467381</v>
      </c>
      <c r="K60" s="88">
        <f t="shared" si="21"/>
        <v>81.989092203723871</v>
      </c>
      <c r="L60" s="88">
        <f t="shared" si="22"/>
        <v>80.324764659545451</v>
      </c>
      <c r="M60" s="88">
        <f t="shared" si="23"/>
        <v>79.668557931033064</v>
      </c>
      <c r="N60" s="88">
        <f t="shared" si="24"/>
        <v>87.051867580882828</v>
      </c>
      <c r="O60" s="88">
        <f t="shared" si="25"/>
        <v>87.938812283886307</v>
      </c>
      <c r="P60" s="119">
        <f t="shared" si="26"/>
        <v>89.931622443971364</v>
      </c>
      <c r="Q60" s="118">
        <f t="shared" si="27"/>
        <v>-9.0548255239077877E-2</v>
      </c>
      <c r="R60" s="88">
        <v>-0.1352680040942402</v>
      </c>
      <c r="S60" s="88">
        <v>0.26</v>
      </c>
      <c r="T60" s="88">
        <v>0.19</v>
      </c>
      <c r="U60" s="88"/>
      <c r="V60" s="88">
        <v>-3.5045021811694861</v>
      </c>
      <c r="W60" s="88">
        <v>0.93</v>
      </c>
      <c r="X60" s="108">
        <v>0.1042636577687312</v>
      </c>
      <c r="Y60" s="88">
        <v>-2.1328387944559921E-2</v>
      </c>
      <c r="Z60" s="88">
        <v>-4.4575302343845803E-2</v>
      </c>
      <c r="AA60" s="88">
        <v>0.27348487918812225</v>
      </c>
      <c r="AB60" s="179">
        <v>-1.01</v>
      </c>
      <c r="AC60" s="88">
        <v>-7.116128499175324E-2</v>
      </c>
      <c r="AD60" s="119">
        <v>-0.56420576735777861</v>
      </c>
      <c r="AE60" s="118">
        <f t="shared" si="28"/>
        <v>2.8966953715653583</v>
      </c>
      <c r="AF60" s="108">
        <v>2.8629674501713067</v>
      </c>
      <c r="AG60" s="88">
        <v>3.93</v>
      </c>
      <c r="AH60" s="88">
        <v>3.89</v>
      </c>
      <c r="AI60" s="88"/>
      <c r="AJ60" s="88">
        <v>-2.6294367610853895</v>
      </c>
      <c r="AK60" s="88">
        <v>1.2</v>
      </c>
      <c r="AL60" s="108">
        <v>3.0436237657706346</v>
      </c>
      <c r="AM60" s="88">
        <v>0.51534518150389674</v>
      </c>
      <c r="AN60" s="88">
        <v>-0.55672355592926392</v>
      </c>
      <c r="AO60" s="88">
        <v>4.7471586214371841</v>
      </c>
      <c r="AP60" s="88">
        <v>1.97</v>
      </c>
      <c r="AQ60" s="88">
        <v>-1.2429123704426246</v>
      </c>
      <c r="AR60" s="119">
        <v>-2.1277592261517686</v>
      </c>
      <c r="AS60" s="118">
        <f t="shared" si="14"/>
        <v>2.8966953715653583</v>
      </c>
      <c r="AT60" s="108">
        <v>2.8629674501713067</v>
      </c>
      <c r="AU60" s="88">
        <v>3.93</v>
      </c>
      <c r="AV60" s="88">
        <v>3.89</v>
      </c>
      <c r="AW60" s="88"/>
      <c r="AX60" s="88">
        <v>-2.6294367610853895</v>
      </c>
      <c r="AY60" s="88">
        <v>1.2</v>
      </c>
      <c r="AZ60" s="108">
        <v>3.0436237657706346</v>
      </c>
      <c r="BA60" s="88">
        <v>0.51534518150389674</v>
      </c>
      <c r="BB60" s="88">
        <v>-0.55672355592926392</v>
      </c>
      <c r="BC60" s="88">
        <v>4.7471586214371841</v>
      </c>
      <c r="BD60" s="88">
        <v>1.97</v>
      </c>
      <c r="BE60" s="88">
        <v>-1.2429123704426246</v>
      </c>
      <c r="BF60" s="119">
        <v>-2.1277592261517686</v>
      </c>
    </row>
    <row r="61" spans="1:58" ht="15" x14ac:dyDescent="0.25">
      <c r="A61" s="479">
        <v>2013</v>
      </c>
      <c r="B61" s="236" t="s">
        <v>55</v>
      </c>
      <c r="C61" s="229">
        <f t="shared" si="15"/>
        <v>78.389261945664686</v>
      </c>
      <c r="D61" s="292">
        <f>+'Cuadro 4'!G62</f>
        <v>77.648324963338226</v>
      </c>
      <c r="E61" s="229">
        <f t="shared" si="16"/>
        <v>79.238941834542743</v>
      </c>
      <c r="F61" s="229">
        <f t="shared" si="17"/>
        <v>78.9130490089413</v>
      </c>
      <c r="G61" s="229">
        <f t="shared" si="18"/>
        <v>100</v>
      </c>
      <c r="H61" s="229">
        <f t="shared" si="19"/>
        <v>64.60409575525199</v>
      </c>
      <c r="I61" s="229">
        <f t="shared" si="20"/>
        <v>84.481685819009797</v>
      </c>
      <c r="J61" s="228">
        <f>+'Cuadro 4'!H62</f>
        <v>81.78470758484076</v>
      </c>
      <c r="K61" s="229">
        <f t="shared" si="21"/>
        <v>81.237881267479736</v>
      </c>
      <c r="L61" s="229">
        <f t="shared" si="22"/>
        <v>80.306390052468132</v>
      </c>
      <c r="M61" s="229">
        <f t="shared" si="23"/>
        <v>80.307577327942411</v>
      </c>
      <c r="N61" s="229">
        <f t="shared" si="24"/>
        <v>86.851648285446799</v>
      </c>
      <c r="O61" s="229">
        <f t="shared" si="25"/>
        <v>87.51736800802675</v>
      </c>
      <c r="P61" s="224">
        <f t="shared" si="26"/>
        <v>89.832003339940371</v>
      </c>
      <c r="Q61" s="220">
        <f t="shared" si="27"/>
        <v>0.44724687128131735</v>
      </c>
      <c r="R61" s="84">
        <v>0.46634889527441165</v>
      </c>
      <c r="S61" s="84">
        <v>0.33</v>
      </c>
      <c r="T61" s="84">
        <v>0.31</v>
      </c>
      <c r="U61" s="84"/>
      <c r="V61" s="84">
        <v>2.3755314651595336</v>
      </c>
      <c r="W61" s="84">
        <v>-0.52</v>
      </c>
      <c r="X61" s="228">
        <v>0.36403303552234939</v>
      </c>
      <c r="Y61" s="84">
        <v>-0.91623277688883742</v>
      </c>
      <c r="Z61" s="84">
        <v>-2.2875394848896044E-2</v>
      </c>
      <c r="AA61" s="84">
        <v>0.80209735622744471</v>
      </c>
      <c r="AB61" s="299">
        <v>-0.23</v>
      </c>
      <c r="AC61" s="84">
        <v>-0.47924717757051649</v>
      </c>
      <c r="AD61" s="117">
        <v>-0.1107720525036206</v>
      </c>
      <c r="AE61" s="220">
        <f t="shared" si="28"/>
        <v>0.44724687128131735</v>
      </c>
      <c r="AF61" s="228">
        <v>0.46634889527441165</v>
      </c>
      <c r="AG61" s="229">
        <v>0.33</v>
      </c>
      <c r="AH61" s="229">
        <v>0.31</v>
      </c>
      <c r="AI61" s="229"/>
      <c r="AJ61" s="229">
        <v>2.3755314651595336</v>
      </c>
      <c r="AK61" s="229">
        <v>-0.52</v>
      </c>
      <c r="AL61" s="228">
        <v>0.36403303552234939</v>
      </c>
      <c r="AM61" s="229">
        <v>-0.91623277688883742</v>
      </c>
      <c r="AN61" s="229">
        <v>-2.2875394848896044E-2</v>
      </c>
      <c r="AO61" s="229">
        <v>0.80209735622744471</v>
      </c>
      <c r="AP61" s="229">
        <v>-0.23</v>
      </c>
      <c r="AQ61" s="229">
        <v>-0.47924717757051649</v>
      </c>
      <c r="AR61" s="224">
        <v>-0.1107720525036206</v>
      </c>
      <c r="AS61" s="220">
        <f t="shared" si="14"/>
        <v>2.7709289021733747</v>
      </c>
      <c r="AT61" s="228">
        <v>2.6984052152625795</v>
      </c>
      <c r="AU61" s="229">
        <v>4</v>
      </c>
      <c r="AV61" s="229">
        <v>3.97</v>
      </c>
      <c r="AW61" s="229"/>
      <c r="AX61" s="229">
        <v>-3.8357931454959195</v>
      </c>
      <c r="AY61" s="229">
        <v>0.41</v>
      </c>
      <c r="AZ61" s="228">
        <v>3.0868626573299744</v>
      </c>
      <c r="BA61" s="229">
        <v>-0.26381009171474207</v>
      </c>
      <c r="BB61" s="229">
        <v>-0.66922294986092934</v>
      </c>
      <c r="BC61" s="229">
        <v>5.0887754064498365</v>
      </c>
      <c r="BD61" s="229">
        <v>1.22</v>
      </c>
      <c r="BE61" s="229">
        <v>-1.7991961632801345</v>
      </c>
      <c r="BF61" s="224">
        <v>-2.0232488925769485</v>
      </c>
    </row>
    <row r="62" spans="1:58" ht="15" x14ac:dyDescent="0.25">
      <c r="A62" s="480"/>
      <c r="B62" s="53" t="s">
        <v>56</v>
      </c>
      <c r="C62" s="84">
        <f t="shared" si="15"/>
        <v>79.006883807172585</v>
      </c>
      <c r="D62" s="165">
        <f>+'Cuadro 4'!G63</f>
        <v>78.372106758133938</v>
      </c>
      <c r="E62" s="84">
        <f t="shared" si="16"/>
        <v>79.68911822092457</v>
      </c>
      <c r="F62" s="84">
        <f t="shared" si="17"/>
        <v>79.274927211953084</v>
      </c>
      <c r="G62" s="84">
        <f t="shared" si="18"/>
        <v>100</v>
      </c>
      <c r="H62" s="84">
        <f t="shared" si="19"/>
        <v>67.440153137989228</v>
      </c>
      <c r="I62" s="84">
        <f t="shared" si="20"/>
        <v>84.67700937890497</v>
      </c>
      <c r="J62" s="105">
        <f>+'Cuadro 4'!H63</f>
        <v>81.9146737279099</v>
      </c>
      <c r="K62" s="84">
        <f t="shared" si="21"/>
        <v>80.9334899896255</v>
      </c>
      <c r="L62" s="84">
        <f t="shared" si="22"/>
        <v>80.278465474264905</v>
      </c>
      <c r="M62" s="84">
        <f t="shared" si="23"/>
        <v>80.534934735689944</v>
      </c>
      <c r="N62" s="84">
        <f t="shared" si="24"/>
        <v>87.095393514673262</v>
      </c>
      <c r="O62" s="84">
        <f t="shared" si="25"/>
        <v>87.405175014355564</v>
      </c>
      <c r="P62" s="117">
        <f t="shared" si="26"/>
        <v>90.183315982667622</v>
      </c>
      <c r="Q62" s="116">
        <f t="shared" si="27"/>
        <v>0.78376638603095516</v>
      </c>
      <c r="R62" s="84">
        <v>0.92732341160227627</v>
      </c>
      <c r="S62" s="84">
        <v>0.56999999999999995</v>
      </c>
      <c r="T62" s="84">
        <v>0.46</v>
      </c>
      <c r="U62" s="84"/>
      <c r="V62" s="84">
        <v>4.42417320817506</v>
      </c>
      <c r="W62" s="84">
        <v>0.22</v>
      </c>
      <c r="X62" s="105">
        <v>0.15839125550779595</v>
      </c>
      <c r="Y62" s="84">
        <v>-0.37955171228693391</v>
      </c>
      <c r="Z62" s="84">
        <v>-3.9894819056025752E-2</v>
      </c>
      <c r="AA62" s="84">
        <v>0.28537909264574679</v>
      </c>
      <c r="AB62" s="299">
        <v>0.28000000000000003</v>
      </c>
      <c r="AC62" s="84">
        <v>-0.12758074706421776</v>
      </c>
      <c r="AD62" s="117">
        <v>0.38813820923624753</v>
      </c>
      <c r="AE62" s="116">
        <f t="shared" si="28"/>
        <v>1.2386615887586543</v>
      </c>
      <c r="AF62" s="105">
        <v>1.4028238849709183</v>
      </c>
      <c r="AG62" s="84">
        <v>0.9</v>
      </c>
      <c r="AH62" s="84">
        <v>0.77</v>
      </c>
      <c r="AI62" s="84"/>
      <c r="AJ62" s="84">
        <v>6.8697183805426949</v>
      </c>
      <c r="AK62" s="84">
        <v>-0.28999999999999998</v>
      </c>
      <c r="AL62" s="105">
        <v>0.5235240536073581</v>
      </c>
      <c r="AM62" s="84">
        <v>-1.2874910378022435</v>
      </c>
      <c r="AN62" s="84">
        <v>-5.7639988709320647E-2</v>
      </c>
      <c r="AO62" s="84">
        <v>1.0874764488731916</v>
      </c>
      <c r="AP62" s="84">
        <v>0.05</v>
      </c>
      <c r="AQ62" s="84">
        <v>-0.60682792463473423</v>
      </c>
      <c r="AR62" s="117">
        <v>0.279872120458031</v>
      </c>
      <c r="AS62" s="116">
        <f t="shared" si="14"/>
        <v>3.1561750105250148</v>
      </c>
      <c r="AT62" s="105">
        <v>3.2041549656945012</v>
      </c>
      <c r="AU62" s="84">
        <v>4.0999999999999996</v>
      </c>
      <c r="AV62" s="84">
        <v>3.95</v>
      </c>
      <c r="AW62" s="84"/>
      <c r="AX62" s="84">
        <v>0.36490093358688336</v>
      </c>
      <c r="AY62" s="84">
        <v>0.39</v>
      </c>
      <c r="AZ62" s="105">
        <v>2.9471607138913365</v>
      </c>
      <c r="BA62" s="84">
        <v>-0.87586292475474448</v>
      </c>
      <c r="BB62" s="84">
        <v>-0.80427257274832864</v>
      </c>
      <c r="BC62" s="84">
        <v>4.9511783421771236</v>
      </c>
      <c r="BD62" s="84">
        <v>1.92</v>
      </c>
      <c r="BE62" s="84">
        <v>-1.9899968483113002</v>
      </c>
      <c r="BF62" s="117">
        <v>-1.7213290714533842</v>
      </c>
    </row>
    <row r="63" spans="1:58" ht="15" x14ac:dyDescent="0.25">
      <c r="A63" s="480"/>
      <c r="B63" s="53" t="s">
        <v>57</v>
      </c>
      <c r="C63" s="84">
        <f t="shared" si="15"/>
        <v>79.059319829856875</v>
      </c>
      <c r="D63" s="165">
        <f>+'Cuadro 4'!G64</f>
        <v>78.415313331799041</v>
      </c>
      <c r="E63" s="84">
        <f t="shared" si="16"/>
        <v>80.01292930586591</v>
      </c>
      <c r="F63" s="84">
        <f t="shared" si="17"/>
        <v>79.550269322940323</v>
      </c>
      <c r="G63" s="84">
        <f t="shared" si="18"/>
        <v>100</v>
      </c>
      <c r="H63" s="84">
        <f t="shared" si="19"/>
        <v>66.024725316898341</v>
      </c>
      <c r="I63" s="84">
        <f t="shared" si="20"/>
        <v>84.863840610109051</v>
      </c>
      <c r="J63" s="105">
        <f>+'Cuadro 4'!H64</f>
        <v>82.00949568078363</v>
      </c>
      <c r="K63" s="84">
        <f t="shared" si="21"/>
        <v>81.046641749930643</v>
      </c>
      <c r="L63" s="84">
        <f t="shared" si="22"/>
        <v>80.265316517303035</v>
      </c>
      <c r="M63" s="84">
        <f t="shared" si="23"/>
        <v>80.655341377659113</v>
      </c>
      <c r="N63" s="84">
        <f t="shared" si="24"/>
        <v>87.426190611480621</v>
      </c>
      <c r="O63" s="84">
        <f t="shared" si="25"/>
        <v>87.338300294720725</v>
      </c>
      <c r="P63" s="117">
        <f t="shared" si="26"/>
        <v>90.038846289053339</v>
      </c>
      <c r="Q63" s="116">
        <f t="shared" si="27"/>
        <v>7.5391640485749201E-2</v>
      </c>
      <c r="R63" s="84">
        <v>6.6936969094876383E-2</v>
      </c>
      <c r="S63" s="84">
        <v>0.41</v>
      </c>
      <c r="T63" s="84">
        <v>0.34</v>
      </c>
      <c r="U63" s="84"/>
      <c r="V63" s="84">
        <v>-2.1077557630193073</v>
      </c>
      <c r="W63" s="84">
        <v>0.22</v>
      </c>
      <c r="X63" s="105">
        <v>0.11222258765503761</v>
      </c>
      <c r="Y63" s="84">
        <v>0.14203478007286754</v>
      </c>
      <c r="Z63" s="84">
        <v>-8.3561000376841683E-3</v>
      </c>
      <c r="AA63" s="84">
        <v>0.14346322550576254</v>
      </c>
      <c r="AB63" s="299">
        <v>0.38</v>
      </c>
      <c r="AC63" s="84">
        <v>-7.4076120357367894E-2</v>
      </c>
      <c r="AD63" s="117">
        <v>-0.16064393112032244</v>
      </c>
      <c r="AE63" s="116">
        <f t="shared" si="28"/>
        <v>1.3058526042725875</v>
      </c>
      <c r="AF63" s="105">
        <v>1.4587273021593494</v>
      </c>
      <c r="AG63" s="84">
        <v>1.31</v>
      </c>
      <c r="AH63" s="84">
        <v>1.1200000000000001</v>
      </c>
      <c r="AI63" s="84"/>
      <c r="AJ63" s="84">
        <v>4.6267464181501792</v>
      </c>
      <c r="AK63" s="84">
        <v>-7.0000000000000007E-2</v>
      </c>
      <c r="AL63" s="105">
        <v>0.63988704971932198</v>
      </c>
      <c r="AM63" s="84">
        <v>-1.1494827280822408</v>
      </c>
      <c r="AN63" s="84">
        <v>-7.4009730989424594E-2</v>
      </c>
      <c r="AO63" s="84">
        <v>1.2386109052962693</v>
      </c>
      <c r="AP63" s="84">
        <v>0.43</v>
      </c>
      <c r="AQ63" s="84">
        <v>-0.68287480075008744</v>
      </c>
      <c r="AR63" s="117">
        <v>0.11922818933770857</v>
      </c>
      <c r="AS63" s="116">
        <f t="shared" si="14"/>
        <v>2.7616802678877219</v>
      </c>
      <c r="AT63" s="105">
        <v>2.7469515458692282</v>
      </c>
      <c r="AU63" s="84">
        <v>4.26</v>
      </c>
      <c r="AV63" s="84">
        <v>4.07</v>
      </c>
      <c r="AW63" s="84"/>
      <c r="AX63" s="84">
        <v>-4.4212560746149485</v>
      </c>
      <c r="AY63" s="84">
        <v>0.28999999999999998</v>
      </c>
      <c r="AZ63" s="105">
        <v>2.8258427595393658</v>
      </c>
      <c r="BA63" s="84">
        <v>-0.9486677754078251</v>
      </c>
      <c r="BB63" s="84">
        <v>-1.0870706529304257</v>
      </c>
      <c r="BC63" s="84">
        <v>4.9035075281290359</v>
      </c>
      <c r="BD63" s="84">
        <v>0.91</v>
      </c>
      <c r="BE63" s="84">
        <v>-2.3412861862492544</v>
      </c>
      <c r="BF63" s="117">
        <v>-1.1611915373925323</v>
      </c>
    </row>
    <row r="64" spans="1:58" ht="15" x14ac:dyDescent="0.25">
      <c r="A64" s="480"/>
      <c r="B64" s="53" t="s">
        <v>58</v>
      </c>
      <c r="C64" s="84">
        <f t="shared" si="15"/>
        <v>79.073760884288887</v>
      </c>
      <c r="D64" s="165">
        <f>+'Cuadro 4'!G65</f>
        <v>78.349914375025264</v>
      </c>
      <c r="E64" s="84">
        <f t="shared" si="16"/>
        <v>80.202477258026676</v>
      </c>
      <c r="F64" s="84">
        <f t="shared" si="17"/>
        <v>79.802010681557221</v>
      </c>
      <c r="G64" s="84">
        <f t="shared" si="18"/>
        <v>100</v>
      </c>
      <c r="H64" s="84">
        <f t="shared" si="19"/>
        <v>64.481797053608418</v>
      </c>
      <c r="I64" s="84">
        <f t="shared" si="20"/>
        <v>84.660024721522774</v>
      </c>
      <c r="J64" s="105">
        <f>+'Cuadro 4'!H65</f>
        <v>82.3906423789809</v>
      </c>
      <c r="K64" s="84">
        <f t="shared" si="21"/>
        <v>81.352061696106574</v>
      </c>
      <c r="L64" s="84">
        <f t="shared" si="22"/>
        <v>80.349138475449948</v>
      </c>
      <c r="M64" s="84">
        <f t="shared" si="23"/>
        <v>81.161743161985683</v>
      </c>
      <c r="N64" s="84">
        <f t="shared" si="24"/>
        <v>87.774398081804151</v>
      </c>
      <c r="O64" s="84">
        <f t="shared" si="25"/>
        <v>87.300498804991122</v>
      </c>
      <c r="P64" s="117">
        <f t="shared" si="26"/>
        <v>89.828048202821606</v>
      </c>
      <c r="Q64" s="116">
        <f t="shared" si="27"/>
        <v>2.7087701437018323E-2</v>
      </c>
      <c r="R64" s="84">
        <v>-7.1899131852975723E-2</v>
      </c>
      <c r="S64" s="84">
        <v>0.23</v>
      </c>
      <c r="T64" s="84">
        <v>0.32</v>
      </c>
      <c r="U64" s="84"/>
      <c r="V64" s="84">
        <v>-2.3071788168965961</v>
      </c>
      <c r="W64" s="84">
        <v>-0.24</v>
      </c>
      <c r="X64" s="105">
        <v>0.45830242981720137</v>
      </c>
      <c r="Y64" s="84">
        <v>0.37623322630524469</v>
      </c>
      <c r="Z64" s="84">
        <v>9.9642259243222536E-2</v>
      </c>
      <c r="AA64" s="84">
        <v>0.62057880631529805</v>
      </c>
      <c r="AB64" s="299">
        <v>0.4</v>
      </c>
      <c r="AC64" s="84">
        <v>-4.098334112889488E-2</v>
      </c>
      <c r="AD64" s="117">
        <v>-0.23189221625079504</v>
      </c>
      <c r="AE64" s="116">
        <f t="shared" si="28"/>
        <v>1.3243572326312554</v>
      </c>
      <c r="AF64" s="105">
        <v>1.3741099660903009</v>
      </c>
      <c r="AG64" s="84">
        <v>1.55</v>
      </c>
      <c r="AH64" s="84">
        <v>1.44</v>
      </c>
      <c r="AI64" s="84"/>
      <c r="AJ64" s="84">
        <v>2.181729594985669</v>
      </c>
      <c r="AK64" s="84">
        <v>-0.31</v>
      </c>
      <c r="AL64" s="105">
        <v>1.1076202108309776</v>
      </c>
      <c r="AM64" s="84">
        <v>-0.77696982671112957</v>
      </c>
      <c r="AN64" s="84">
        <v>3.034408629493443E-2</v>
      </c>
      <c r="AO64" s="84">
        <v>1.8742465907883341</v>
      </c>
      <c r="AP64" s="84">
        <v>0.83</v>
      </c>
      <c r="AQ64" s="84">
        <v>-0.72586092797632407</v>
      </c>
      <c r="AR64" s="117">
        <v>-0.11516999063849059</v>
      </c>
      <c r="AS64" s="116">
        <f t="shared" si="14"/>
        <v>3.3243625439869797</v>
      </c>
      <c r="AT64" s="105">
        <v>3.4929221684511775</v>
      </c>
      <c r="AU64" s="84">
        <v>4.18</v>
      </c>
      <c r="AV64" s="84">
        <v>4.03</v>
      </c>
      <c r="AW64" s="84"/>
      <c r="AX64" s="84">
        <v>0.23851713476015102</v>
      </c>
      <c r="AY64" s="84">
        <v>2.65</v>
      </c>
      <c r="AZ64" s="105">
        <v>2.5900689994480413</v>
      </c>
      <c r="BA64" s="84">
        <v>-1.3976413677224424</v>
      </c>
      <c r="BB64" s="84">
        <v>-1.0075521126535758</v>
      </c>
      <c r="BC64" s="84">
        <v>4.60159289467805</v>
      </c>
      <c r="BD64" s="84">
        <v>0.95</v>
      </c>
      <c r="BE64" s="84">
        <v>-2.310827231871722</v>
      </c>
      <c r="BF64" s="117">
        <v>-1.1306813271848011</v>
      </c>
    </row>
    <row r="65" spans="1:58" ht="15" x14ac:dyDescent="0.25">
      <c r="A65" s="480"/>
      <c r="B65" s="53" t="s">
        <v>59</v>
      </c>
      <c r="C65" s="84">
        <f t="shared" si="15"/>
        <v>79.573204333625199</v>
      </c>
      <c r="D65" s="165">
        <f>+'Cuadro 4'!G66</f>
        <v>78.890697612708053</v>
      </c>
      <c r="E65" s="84">
        <f t="shared" si="16"/>
        <v>80.471003523587754</v>
      </c>
      <c r="F65" s="84">
        <f t="shared" si="17"/>
        <v>79.982949783063106</v>
      </c>
      <c r="G65" s="84">
        <f t="shared" si="18"/>
        <v>100</v>
      </c>
      <c r="H65" s="84">
        <f t="shared" si="19"/>
        <v>67.129855747160335</v>
      </c>
      <c r="I65" s="84">
        <f t="shared" si="20"/>
        <v>84.668517050213879</v>
      </c>
      <c r="J65" s="105">
        <f>+'Cuadro 4'!H66</f>
        <v>82.700162171570355</v>
      </c>
      <c r="K65" s="84">
        <f t="shared" si="21"/>
        <v>81.287174716624278</v>
      </c>
      <c r="L65" s="84">
        <f t="shared" si="22"/>
        <v>80.410844787377684</v>
      </c>
      <c r="M65" s="84">
        <f t="shared" si="23"/>
        <v>81.606331136755657</v>
      </c>
      <c r="N65" s="84">
        <f t="shared" si="24"/>
        <v>87.591589159884293</v>
      </c>
      <c r="O65" s="84">
        <f t="shared" si="25"/>
        <v>87.540308047115218</v>
      </c>
      <c r="P65" s="117">
        <f t="shared" si="26"/>
        <v>89.587403333756157</v>
      </c>
      <c r="Q65" s="116">
        <f t="shared" si="27"/>
        <v>0.62972200549446666</v>
      </c>
      <c r="R65" s="84">
        <v>0.68880486998721258</v>
      </c>
      <c r="S65" s="84">
        <v>0.34</v>
      </c>
      <c r="T65" s="84">
        <v>0.23</v>
      </c>
      <c r="U65" s="84"/>
      <c r="V65" s="84">
        <v>4.1019214958990844</v>
      </c>
      <c r="W65" s="84">
        <v>0.01</v>
      </c>
      <c r="X65" s="105">
        <v>0.37234028595280394</v>
      </c>
      <c r="Y65" s="84">
        <v>-7.4340863090279485E-2</v>
      </c>
      <c r="Z65" s="84">
        <v>7.9202428856957108E-2</v>
      </c>
      <c r="AA65" s="84">
        <v>0.54581392840988452</v>
      </c>
      <c r="AB65" s="299">
        <v>-0.21</v>
      </c>
      <c r="AC65" s="84">
        <v>0.27270011488207091</v>
      </c>
      <c r="AD65" s="117">
        <v>-0.26655079254549041</v>
      </c>
      <c r="AE65" s="116">
        <f t="shared" si="28"/>
        <v>1.9643392685445515</v>
      </c>
      <c r="AF65" s="105">
        <v>2.0738097659173689</v>
      </c>
      <c r="AG65" s="84">
        <v>1.89</v>
      </c>
      <c r="AH65" s="84">
        <v>1.67</v>
      </c>
      <c r="AI65" s="84"/>
      <c r="AJ65" s="84">
        <v>6.3780024927651269</v>
      </c>
      <c r="AK65" s="84">
        <v>-0.3</v>
      </c>
      <c r="AL65" s="105">
        <v>1.4874547252036285</v>
      </c>
      <c r="AM65" s="84">
        <v>-0.85611081697977476</v>
      </c>
      <c r="AN65" s="84">
        <v>0.10716511675706357</v>
      </c>
      <c r="AO65" s="84">
        <v>2.4322935622859698</v>
      </c>
      <c r="AP65" s="84">
        <v>0.62</v>
      </c>
      <c r="AQ65" s="84">
        <v>-0.45316081309425316</v>
      </c>
      <c r="AR65" s="117">
        <v>-0.38275647748894148</v>
      </c>
      <c r="AS65" s="116">
        <f t="shared" si="14"/>
        <v>3.3647943432411966</v>
      </c>
      <c r="AT65" s="105">
        <v>3.5714366575046146</v>
      </c>
      <c r="AU65" s="84">
        <v>3.99</v>
      </c>
      <c r="AV65" s="84">
        <v>3.9</v>
      </c>
      <c r="AW65" s="84"/>
      <c r="AX65" s="84">
        <v>1.9510978200305531</v>
      </c>
      <c r="AY65" s="84">
        <v>2.66</v>
      </c>
      <c r="AZ65" s="105">
        <v>2.4646017978760817</v>
      </c>
      <c r="BA65" s="84">
        <v>-1.2739198442444171</v>
      </c>
      <c r="BB65" s="84">
        <v>-1.5630878954254377</v>
      </c>
      <c r="BC65" s="84">
        <v>4.4810869459348117</v>
      </c>
      <c r="BD65" s="84">
        <v>-0.16</v>
      </c>
      <c r="BE65" s="84">
        <v>-2.2348948004647169</v>
      </c>
      <c r="BF65" s="117">
        <v>-1.0290156285700347</v>
      </c>
    </row>
    <row r="66" spans="1:58" ht="15" x14ac:dyDescent="0.25">
      <c r="A66" s="480"/>
      <c r="B66" s="53" t="s">
        <v>60</v>
      </c>
      <c r="C66" s="84">
        <f t="shared" si="15"/>
        <v>80.332740885084021</v>
      </c>
      <c r="D66" s="165">
        <f>+'Cuadro 4'!G67</f>
        <v>79.81789612710044</v>
      </c>
      <c r="E66" s="84">
        <f t="shared" si="16"/>
        <v>81.023851717390016</v>
      </c>
      <c r="F66" s="84">
        <f t="shared" si="17"/>
        <v>80.510033252667256</v>
      </c>
      <c r="G66" s="84">
        <f t="shared" si="18"/>
        <v>100</v>
      </c>
      <c r="H66" s="84">
        <f t="shared" si="19"/>
        <v>70.843830117320962</v>
      </c>
      <c r="I66" s="84">
        <f t="shared" si="20"/>
        <v>84.583593763302929</v>
      </c>
      <c r="J66" s="105">
        <f>+'Cuadro 4'!H67</f>
        <v>82.689548794811145</v>
      </c>
      <c r="K66" s="84">
        <f t="shared" si="21"/>
        <v>81.002753498677691</v>
      </c>
      <c r="L66" s="84">
        <f t="shared" si="22"/>
        <v>80.011317135267618</v>
      </c>
      <c r="M66" s="84">
        <f t="shared" si="23"/>
        <v>81.667043502295101</v>
      </c>
      <c r="N66" s="84">
        <f t="shared" si="24"/>
        <v>88.740673811951964</v>
      </c>
      <c r="O66" s="84">
        <f t="shared" si="25"/>
        <v>87.06800753597004</v>
      </c>
      <c r="P66" s="117">
        <f t="shared" si="26"/>
        <v>89.452024041200929</v>
      </c>
      <c r="Q66" s="116">
        <f t="shared" si="27"/>
        <v>0.92807334631681782</v>
      </c>
      <c r="R66" s="84">
        <v>1.145345608043133</v>
      </c>
      <c r="S66" s="84">
        <v>0.69</v>
      </c>
      <c r="T66" s="84">
        <v>0.66</v>
      </c>
      <c r="U66" s="84"/>
      <c r="V66" s="84">
        <v>5.4823052977259144</v>
      </c>
      <c r="W66" s="84">
        <v>-0.1</v>
      </c>
      <c r="X66" s="105">
        <v>-1.8426265913243273E-2</v>
      </c>
      <c r="Y66" s="84">
        <v>-0.35347468212616073</v>
      </c>
      <c r="Z66" s="84">
        <v>-0.49679461387199092</v>
      </c>
      <c r="AA66" s="84">
        <v>7.0570564011239151E-2</v>
      </c>
      <c r="AB66" s="299">
        <v>1.31</v>
      </c>
      <c r="AC66" s="84">
        <v>-0.54166981861032582</v>
      </c>
      <c r="AD66" s="117">
        <v>-0.15054149558285301</v>
      </c>
      <c r="AE66" s="116">
        <f t="shared" si="28"/>
        <v>2.9376021058069961</v>
      </c>
      <c r="AF66" s="105">
        <v>3.2734782647047833</v>
      </c>
      <c r="AG66" s="84">
        <v>2.59</v>
      </c>
      <c r="AH66" s="84">
        <v>2.34</v>
      </c>
      <c r="AI66" s="84"/>
      <c r="AJ66" s="84">
        <v>12.263389410548367</v>
      </c>
      <c r="AK66" s="84">
        <v>-0.4</v>
      </c>
      <c r="AL66" s="105">
        <v>1.4744302695671456</v>
      </c>
      <c r="AM66" s="84">
        <v>-1.2030121062877068</v>
      </c>
      <c r="AN66" s="84">
        <v>-0.3902252631630681</v>
      </c>
      <c r="AO66" s="84">
        <v>2.5084997433894558</v>
      </c>
      <c r="AP66" s="84">
        <v>1.94</v>
      </c>
      <c r="AQ66" s="84">
        <v>-0.9902393781543426</v>
      </c>
      <c r="AR66" s="117">
        <v>-0.53329228333362733</v>
      </c>
      <c r="AS66" s="116">
        <f t="shared" si="14"/>
        <v>3.7363789278143984</v>
      </c>
      <c r="AT66" s="105">
        <v>4.0827701399218066</v>
      </c>
      <c r="AU66" s="84">
        <v>4.17</v>
      </c>
      <c r="AV66" s="84">
        <v>4.07</v>
      </c>
      <c r="AW66" s="84"/>
      <c r="AX66" s="84">
        <v>4.7075077898910225</v>
      </c>
      <c r="AY66" s="84">
        <v>3.2</v>
      </c>
      <c r="AZ66" s="105">
        <v>2.227400536672381</v>
      </c>
      <c r="BA66" s="84">
        <v>-1.4872441701056698</v>
      </c>
      <c r="BB66" s="84">
        <v>-2.0345327858513671</v>
      </c>
      <c r="BC66" s="84">
        <v>4.0547960618900003</v>
      </c>
      <c r="BD66" s="84">
        <v>0.56000000000000005</v>
      </c>
      <c r="BE66" s="84">
        <v>-1.7508511696046876</v>
      </c>
      <c r="BF66" s="117">
        <v>-1.3395819590632405</v>
      </c>
    </row>
    <row r="67" spans="1:58" ht="15" x14ac:dyDescent="0.25">
      <c r="A67" s="480"/>
      <c r="B67" s="53" t="s">
        <v>61</v>
      </c>
      <c r="C67" s="84">
        <f t="shared" si="15"/>
        <v>79.953510312864296</v>
      </c>
      <c r="D67" s="165">
        <f>+'Cuadro 4'!G68</f>
        <v>79.391097693293517</v>
      </c>
      <c r="E67" s="84">
        <f t="shared" si="16"/>
        <v>81.355560633671359</v>
      </c>
      <c r="F67" s="84">
        <f t="shared" si="17"/>
        <v>80.856177620765493</v>
      </c>
      <c r="G67" s="84">
        <f t="shared" si="18"/>
        <v>100</v>
      </c>
      <c r="H67" s="84">
        <f t="shared" si="19"/>
        <v>65.815634217606458</v>
      </c>
      <c r="I67" s="84">
        <f t="shared" si="20"/>
        <v>84.838363624035765</v>
      </c>
      <c r="J67" s="105">
        <f>+'Cuadro 4'!H68</f>
        <v>82.528835765886598</v>
      </c>
      <c r="K67" s="84">
        <f t="shared" si="21"/>
        <v>80.738644770947289</v>
      </c>
      <c r="L67" s="84">
        <f t="shared" si="22"/>
        <v>80.079147665750043</v>
      </c>
      <c r="M67" s="84">
        <f t="shared" si="23"/>
        <v>81.431080570401079</v>
      </c>
      <c r="N67" s="84">
        <f t="shared" si="24"/>
        <v>89.080176095517402</v>
      </c>
      <c r="O67" s="84">
        <f t="shared" si="25"/>
        <v>87.246147579884848</v>
      </c>
      <c r="P67" s="117">
        <f t="shared" si="26"/>
        <v>89.03241290268025</v>
      </c>
      <c r="Q67" s="116">
        <f t="shared" si="27"/>
        <v>-0.38662886287587495</v>
      </c>
      <c r="R67" s="84">
        <v>-0.42955812217375461</v>
      </c>
      <c r="S67" s="84">
        <v>0.42</v>
      </c>
      <c r="T67" s="84">
        <v>0.44</v>
      </c>
      <c r="U67" s="84"/>
      <c r="V67" s="84">
        <v>-6.9057233660729489</v>
      </c>
      <c r="W67" s="84">
        <v>0.3</v>
      </c>
      <c r="X67" s="105">
        <v>-0.19961683034155536</v>
      </c>
      <c r="Y67" s="84">
        <v>-0.3290206579898764</v>
      </c>
      <c r="Z67" s="84">
        <v>7.4362000779464685E-2</v>
      </c>
      <c r="AA67" s="84">
        <v>-0.29872389250475689</v>
      </c>
      <c r="AB67" s="299">
        <v>0.38</v>
      </c>
      <c r="AC67" s="84">
        <v>0.21060196416882895</v>
      </c>
      <c r="AD67" s="117">
        <v>-0.47264240120162321</v>
      </c>
      <c r="AE67" s="116">
        <f t="shared" si="28"/>
        <v>2.4516596952853171</v>
      </c>
      <c r="AF67" s="105">
        <v>2.7212592647579577</v>
      </c>
      <c r="AG67" s="84">
        <v>3.01</v>
      </c>
      <c r="AH67" s="84">
        <v>2.78</v>
      </c>
      <c r="AI67" s="84"/>
      <c r="AJ67" s="84">
        <v>4.2954081002866236</v>
      </c>
      <c r="AK67" s="84">
        <v>-0.1</v>
      </c>
      <c r="AL67" s="105">
        <v>1.2772074852527493</v>
      </c>
      <c r="AM67" s="84">
        <v>-1.5251387704958455</v>
      </c>
      <c r="AN67" s="84">
        <v>-0.30577991088607731</v>
      </c>
      <c r="AO67" s="84">
        <v>2.2123189940174117</v>
      </c>
      <c r="AP67" s="84">
        <v>2.33</v>
      </c>
      <c r="AQ67" s="84">
        <v>-0.78766665822752824</v>
      </c>
      <c r="AR67" s="117">
        <v>-0.99988137304131453</v>
      </c>
      <c r="AS67" s="116">
        <f t="shared" si="14"/>
        <v>3.3230025416226288</v>
      </c>
      <c r="AT67" s="105">
        <v>3.7401318709815623</v>
      </c>
      <c r="AU67" s="84">
        <v>4.43</v>
      </c>
      <c r="AV67" s="84">
        <v>4.3099999999999996</v>
      </c>
      <c r="AW67" s="84"/>
      <c r="AX67" s="84">
        <v>1.2717757351413062E-2</v>
      </c>
      <c r="AY67" s="84">
        <v>3.26</v>
      </c>
      <c r="AZ67" s="105">
        <v>1.5058688433259837</v>
      </c>
      <c r="BA67" s="84">
        <v>-1.8472403967455382</v>
      </c>
      <c r="BB67" s="84">
        <v>-1.5175715457800261</v>
      </c>
      <c r="BC67" s="84">
        <v>2.9077893839859126</v>
      </c>
      <c r="BD67" s="84">
        <v>1.18</v>
      </c>
      <c r="BE67" s="84">
        <v>-1.4896306388086238</v>
      </c>
      <c r="BF67" s="117">
        <v>-1.5081469551964437</v>
      </c>
    </row>
    <row r="68" spans="1:58" ht="15" x14ac:dyDescent="0.25">
      <c r="A68" s="480"/>
      <c r="B68" s="53" t="s">
        <v>62</v>
      </c>
      <c r="C68" s="84">
        <f t="shared" si="15"/>
        <v>79.918373278600356</v>
      </c>
      <c r="D68" s="165">
        <f>+'Cuadro 4'!G69</f>
        <v>79.361953957077617</v>
      </c>
      <c r="E68" s="84">
        <f t="shared" si="16"/>
        <v>81.529312923152077</v>
      </c>
      <c r="F68" s="84">
        <f t="shared" si="17"/>
        <v>81.01351596990105</v>
      </c>
      <c r="G68" s="84">
        <f t="shared" si="18"/>
        <v>100</v>
      </c>
      <c r="H68" s="84">
        <f t="shared" si="19"/>
        <v>64.841058432086186</v>
      </c>
      <c r="I68" s="84">
        <f t="shared" si="20"/>
        <v>84.668517050213879</v>
      </c>
      <c r="J68" s="105">
        <f>+'Cuadro 4'!H69</f>
        <v>82.466174821211169</v>
      </c>
      <c r="K68" s="84">
        <f t="shared" si="21"/>
        <v>80.560115559660204</v>
      </c>
      <c r="L68" s="84">
        <f t="shared" si="22"/>
        <v>80.055427454856328</v>
      </c>
      <c r="M68" s="84">
        <f t="shared" si="23"/>
        <v>81.362464181204203</v>
      </c>
      <c r="N68" s="84">
        <f t="shared" si="24"/>
        <v>89.158522776340192</v>
      </c>
      <c r="O68" s="84">
        <f t="shared" si="25"/>
        <v>87.159312410389504</v>
      </c>
      <c r="P68" s="117">
        <f t="shared" si="26"/>
        <v>89.354141127397028</v>
      </c>
      <c r="Q68" s="116">
        <f t="shared" si="27"/>
        <v>-4.1477577267522207E-2</v>
      </c>
      <c r="R68" s="84">
        <v>-3.3385176431912925E-2</v>
      </c>
      <c r="S68" s="84">
        <v>0.21</v>
      </c>
      <c r="T68" s="84">
        <v>0.19</v>
      </c>
      <c r="U68" s="84"/>
      <c r="V68" s="84">
        <v>-1.4395738331664005</v>
      </c>
      <c r="W68" s="84">
        <v>-0.2</v>
      </c>
      <c r="X68" s="105">
        <v>-7.673037112191014E-2</v>
      </c>
      <c r="Y68" s="84">
        <v>-0.21744137012087594</v>
      </c>
      <c r="Z68" s="84">
        <v>-2.6051200211183401E-2</v>
      </c>
      <c r="AA68" s="84">
        <v>-8.5488028071173117E-2</v>
      </c>
      <c r="AB68" s="299">
        <v>0.09</v>
      </c>
      <c r="AC68" s="84">
        <v>-0.10413882853361664</v>
      </c>
      <c r="AD68" s="117">
        <v>0.36587799404790167</v>
      </c>
      <c r="AE68" s="116">
        <f t="shared" si="28"/>
        <v>2.4066354372755647</v>
      </c>
      <c r="AF68" s="105">
        <v>2.683551242438575</v>
      </c>
      <c r="AG68" s="84">
        <v>3.23</v>
      </c>
      <c r="AH68" s="84">
        <v>2.98</v>
      </c>
      <c r="AI68" s="84"/>
      <c r="AJ68" s="84">
        <v>2.7510367592853306</v>
      </c>
      <c r="AK68" s="84">
        <v>-0.3</v>
      </c>
      <c r="AL68" s="105">
        <v>1.2003116289593572</v>
      </c>
      <c r="AM68" s="84">
        <v>-1.7428862860354526</v>
      </c>
      <c r="AN68" s="84">
        <v>-0.33531029419222019</v>
      </c>
      <c r="AO68" s="84">
        <v>2.1261916798312117</v>
      </c>
      <c r="AP68" s="84">
        <v>2.42</v>
      </c>
      <c r="AQ68" s="84">
        <v>-0.8864116460663668</v>
      </c>
      <c r="AR68" s="117">
        <v>-0.64213376883543694</v>
      </c>
      <c r="AS68" s="116">
        <f t="shared" si="14"/>
        <v>3.0825332508383467</v>
      </c>
      <c r="AT68" s="105">
        <v>3.4815872594271973</v>
      </c>
      <c r="AU68" s="84">
        <v>4.49</v>
      </c>
      <c r="AV68" s="84">
        <v>4.28</v>
      </c>
      <c r="AW68" s="84"/>
      <c r="AX68" s="84">
        <v>-0.14828411222243229</v>
      </c>
      <c r="AY68" s="84">
        <v>0.96</v>
      </c>
      <c r="AZ68" s="105">
        <v>1.3441407777854801</v>
      </c>
      <c r="BA68" s="84">
        <v>-2.2533199917525861</v>
      </c>
      <c r="BB68" s="84">
        <v>-1.1122138969388018</v>
      </c>
      <c r="BC68" s="84">
        <v>2.6861446277557941</v>
      </c>
      <c r="BD68" s="84">
        <v>0.76</v>
      </c>
      <c r="BE68" s="84">
        <v>-1.3231101757255963</v>
      </c>
      <c r="BF68" s="117">
        <v>-1.1846299127942972</v>
      </c>
    </row>
    <row r="69" spans="1:58" ht="15" x14ac:dyDescent="0.25">
      <c r="A69" s="480"/>
      <c r="B69" s="53" t="s">
        <v>63</v>
      </c>
      <c r="C69" s="84">
        <f t="shared" si="15"/>
        <v>80.139638666609429</v>
      </c>
      <c r="D69" s="165">
        <f>+'Cuadro 4'!G70</f>
        <v>79.607724114920273</v>
      </c>
      <c r="E69" s="84">
        <f t="shared" si="16"/>
        <v>81.663576055932623</v>
      </c>
      <c r="F69" s="84">
        <f t="shared" si="17"/>
        <v>81.186588153950169</v>
      </c>
      <c r="G69" s="84">
        <f t="shared" si="18"/>
        <v>100</v>
      </c>
      <c r="H69" s="84">
        <f t="shared" si="19"/>
        <v>67.754426341852266</v>
      </c>
      <c r="I69" s="84">
        <f t="shared" si="20"/>
        <v>81.72167899440403</v>
      </c>
      <c r="J69" s="105">
        <f>+'Cuadro 4'!H70</f>
        <v>82.574867499713363</v>
      </c>
      <c r="K69" s="84">
        <f t="shared" si="21"/>
        <v>80.67738722583006</v>
      </c>
      <c r="L69" s="84">
        <f t="shared" si="22"/>
        <v>80.15943798382807</v>
      </c>
      <c r="M69" s="84">
        <f t="shared" si="23"/>
        <v>81.453641105122728</v>
      </c>
      <c r="N69" s="84">
        <f t="shared" si="24"/>
        <v>89.846232530229173</v>
      </c>
      <c r="O69" s="84">
        <f t="shared" si="25"/>
        <v>87.157773022456269</v>
      </c>
      <c r="P69" s="117">
        <f t="shared" si="26"/>
        <v>89.425051690474803</v>
      </c>
      <c r="Q69" s="116">
        <f t="shared" si="27"/>
        <v>0.27595470777759534</v>
      </c>
      <c r="R69" s="84">
        <v>0.30945855055317528</v>
      </c>
      <c r="S69" s="84">
        <v>0.16</v>
      </c>
      <c r="T69" s="84">
        <v>0.22</v>
      </c>
      <c r="U69" s="84"/>
      <c r="V69" s="84">
        <v>4.5797246124555127</v>
      </c>
      <c r="W69" s="84">
        <v>-3.48</v>
      </c>
      <c r="X69" s="105">
        <v>0.13000246360549639</v>
      </c>
      <c r="Y69" s="84">
        <v>0.14388605509766175</v>
      </c>
      <c r="Z69" s="84">
        <v>0.1260083160749301</v>
      </c>
      <c r="AA69" s="84">
        <v>0.1106616946905894</v>
      </c>
      <c r="AB69" s="299">
        <v>0.77</v>
      </c>
      <c r="AC69" s="84">
        <v>-1.7505216334560408E-3</v>
      </c>
      <c r="AD69" s="117">
        <v>8.1355384152511048E-2</v>
      </c>
      <c r="AE69" s="116">
        <f t="shared" si="28"/>
        <v>2.6901627789263118</v>
      </c>
      <c r="AF69" s="105">
        <v>3.0015443277694622</v>
      </c>
      <c r="AG69" s="84">
        <v>3.4</v>
      </c>
      <c r="AH69" s="84">
        <v>3.2</v>
      </c>
      <c r="AI69" s="84"/>
      <c r="AJ69" s="84">
        <v>7.367734580515922</v>
      </c>
      <c r="AK69" s="84">
        <v>-3.77</v>
      </c>
      <c r="AL69" s="105">
        <v>1.333696413206412</v>
      </c>
      <c r="AM69" s="84">
        <v>-1.5998530324430518</v>
      </c>
      <c r="AN69" s="84">
        <v>-0.2058227950223307</v>
      </c>
      <c r="AO69" s="84">
        <v>2.240636984586768</v>
      </c>
      <c r="AP69" s="84">
        <v>3.21</v>
      </c>
      <c r="AQ69" s="84">
        <v>-0.88816216769982281</v>
      </c>
      <c r="AR69" s="117">
        <v>-0.56328434840833008</v>
      </c>
      <c r="AS69" s="116">
        <f t="shared" si="14"/>
        <v>2.7639164604768132</v>
      </c>
      <c r="AT69" s="105">
        <v>3.0963792020993579</v>
      </c>
      <c r="AU69" s="84">
        <v>4.24</v>
      </c>
      <c r="AV69" s="84">
        <v>3.92</v>
      </c>
      <c r="AW69" s="84"/>
      <c r="AX69" s="84">
        <v>2.0641657328797764</v>
      </c>
      <c r="AY69" s="84">
        <v>-2.75</v>
      </c>
      <c r="AZ69" s="105">
        <v>1.3156144382745512</v>
      </c>
      <c r="BA69" s="84">
        <v>-2.1350452307799475</v>
      </c>
      <c r="BB69" s="84">
        <v>-0.71101011004681347</v>
      </c>
      <c r="BC69" s="84">
        <v>2.5504200251791644</v>
      </c>
      <c r="BD69" s="84">
        <v>1.92</v>
      </c>
      <c r="BE69" s="84">
        <v>-1.5027336007864869</v>
      </c>
      <c r="BF69" s="117">
        <v>-1.0572122225210416</v>
      </c>
    </row>
    <row r="70" spans="1:58" ht="15" x14ac:dyDescent="0.25">
      <c r="A70" s="480"/>
      <c r="B70" s="53" t="s">
        <v>64</v>
      </c>
      <c r="C70" s="84">
        <f t="shared" si="15"/>
        <v>80.455076772178245</v>
      </c>
      <c r="D70" s="165">
        <f>+'Cuadro 4'!G71</f>
        <v>79.989626371539316</v>
      </c>
      <c r="E70" s="84">
        <f t="shared" si="16"/>
        <v>81.884715333453514</v>
      </c>
      <c r="F70" s="84">
        <f t="shared" si="17"/>
        <v>81.422595677653504</v>
      </c>
      <c r="G70" s="84">
        <f t="shared" si="18"/>
        <v>100</v>
      </c>
      <c r="H70" s="84">
        <f t="shared" si="19"/>
        <v>68.882173924848985</v>
      </c>
      <c r="I70" s="84">
        <f t="shared" si="20"/>
        <v>82.205741729796415</v>
      </c>
      <c r="J70" s="105">
        <f>+'Cuadro 4'!H71</f>
        <v>82.585003219665595</v>
      </c>
      <c r="K70" s="84">
        <f t="shared" si="21"/>
        <v>80.571166293667645</v>
      </c>
      <c r="L70" s="84">
        <f t="shared" si="22"/>
        <v>80.386231288188711</v>
      </c>
      <c r="M70" s="84">
        <f t="shared" si="23"/>
        <v>81.441732667503544</v>
      </c>
      <c r="N70" s="84">
        <f t="shared" si="24"/>
        <v>89.968105144842411</v>
      </c>
      <c r="O70" s="84">
        <f t="shared" si="25"/>
        <v>87.212208650860163</v>
      </c>
      <c r="P70" s="117">
        <f t="shared" si="26"/>
        <v>89.745983952363886</v>
      </c>
      <c r="Q70" s="116">
        <f t="shared" si="27"/>
        <v>0.38232304035774112</v>
      </c>
      <c r="R70" s="84">
        <v>0.46683384667666133</v>
      </c>
      <c r="S70" s="84">
        <v>0.27</v>
      </c>
      <c r="T70" s="84">
        <v>0.28000000000000003</v>
      </c>
      <c r="U70" s="84"/>
      <c r="V70" s="84">
        <v>1.6392585673800755</v>
      </c>
      <c r="W70" s="84">
        <v>0.59</v>
      </c>
      <c r="X70" s="105">
        <v>1.4169992313045712E-2</v>
      </c>
      <c r="Y70" s="84">
        <v>-0.13040775730167858</v>
      </c>
      <c r="Z70" s="84">
        <v>0.29340070877416802</v>
      </c>
      <c r="AA70" s="84">
        <v>-1.2913895900884535E-2</v>
      </c>
      <c r="AB70" s="299">
        <v>0.14000000000000001</v>
      </c>
      <c r="AC70" s="84">
        <v>6.2153470237526598E-2</v>
      </c>
      <c r="AD70" s="117">
        <v>0.35833279804771195</v>
      </c>
      <c r="AE70" s="116">
        <f t="shared" si="28"/>
        <v>3.0943621357801008</v>
      </c>
      <c r="AF70" s="105">
        <v>3.4956737938654303</v>
      </c>
      <c r="AG70" s="84">
        <v>3.68</v>
      </c>
      <c r="AH70" s="84">
        <v>3.5</v>
      </c>
      <c r="AI70" s="84"/>
      <c r="AJ70" s="84">
        <v>9.1548311541639116</v>
      </c>
      <c r="AK70" s="84">
        <v>-3.2</v>
      </c>
      <c r="AL70" s="105">
        <v>1.3461347010253129</v>
      </c>
      <c r="AM70" s="84">
        <v>-1.7294079882394695</v>
      </c>
      <c r="AN70" s="84">
        <v>7.6522637699336468E-2</v>
      </c>
      <c r="AO70" s="84">
        <v>2.225689509788122</v>
      </c>
      <c r="AP70" s="84">
        <v>3.35</v>
      </c>
      <c r="AQ70" s="84">
        <v>-0.82626045787439251</v>
      </c>
      <c r="AR70" s="117">
        <v>-0.20642181978106161</v>
      </c>
      <c r="AS70" s="116">
        <f t="shared" si="14"/>
        <v>2.9192867611068722</v>
      </c>
      <c r="AT70" s="105">
        <v>3.2261643954880896</v>
      </c>
      <c r="AU70" s="84">
        <v>4.16</v>
      </c>
      <c r="AV70" s="84">
        <v>3.91</v>
      </c>
      <c r="AW70" s="84"/>
      <c r="AX70" s="84">
        <v>3.4216398764417786</v>
      </c>
      <c r="AY70" s="84">
        <v>-2.72</v>
      </c>
      <c r="AZ70" s="105">
        <v>1.5824407245438852</v>
      </c>
      <c r="BA70" s="84">
        <v>-1.5355335126151137</v>
      </c>
      <c r="BB70" s="84">
        <v>-0.23728825956204164</v>
      </c>
      <c r="BC70" s="84">
        <v>2.7372418254532329</v>
      </c>
      <c r="BD70" s="84">
        <v>2.15</v>
      </c>
      <c r="BE70" s="84">
        <v>-1.0989422791205623</v>
      </c>
      <c r="BF70" s="117">
        <v>-0.89597994456576446</v>
      </c>
    </row>
    <row r="71" spans="1:58" ht="15" x14ac:dyDescent="0.25">
      <c r="A71" s="480"/>
      <c r="B71" s="53" t="s">
        <v>65</v>
      </c>
      <c r="C71" s="84">
        <f t="shared" si="15"/>
        <v>80.151636395528044</v>
      </c>
      <c r="D71" s="165">
        <f>+'Cuadro 4'!G72</f>
        <v>79.58320441724247</v>
      </c>
      <c r="E71" s="84">
        <f t="shared" si="16"/>
        <v>82.066365454274248</v>
      </c>
      <c r="F71" s="84">
        <f t="shared" si="17"/>
        <v>81.619268614072965</v>
      </c>
      <c r="G71" s="84">
        <f t="shared" si="18"/>
        <v>100</v>
      </c>
      <c r="H71" s="84">
        <f t="shared" si="19"/>
        <v>65.208050470948464</v>
      </c>
      <c r="I71" s="84">
        <f t="shared" si="20"/>
        <v>81.87454091084372</v>
      </c>
      <c r="J71" s="105">
        <f>+'Cuadro 4'!H72</f>
        <v>82.754589455614948</v>
      </c>
      <c r="K71" s="84">
        <f t="shared" si="21"/>
        <v>80.62283926871649</v>
      </c>
      <c r="L71" s="84">
        <f t="shared" si="22"/>
        <v>80.28392682367577</v>
      </c>
      <c r="M71" s="84">
        <f t="shared" si="23"/>
        <v>81.656030380054659</v>
      </c>
      <c r="N71" s="84">
        <f t="shared" si="24"/>
        <v>89.924579211051949</v>
      </c>
      <c r="O71" s="84">
        <f t="shared" si="25"/>
        <v>87.43481370887109</v>
      </c>
      <c r="P71" s="117">
        <f t="shared" si="26"/>
        <v>89.72216305569755</v>
      </c>
      <c r="Q71" s="116">
        <f t="shared" si="27"/>
        <v>-0.34075227480197939</v>
      </c>
      <c r="R71" s="84">
        <v>-0.46692996124277975</v>
      </c>
      <c r="S71" s="84">
        <v>0.22</v>
      </c>
      <c r="T71" s="84">
        <v>0.24</v>
      </c>
      <c r="U71" s="84"/>
      <c r="V71" s="84">
        <v>-5.2261009359869623</v>
      </c>
      <c r="W71" s="84">
        <v>-0.41</v>
      </c>
      <c r="X71" s="105">
        <v>0.20891352394935381</v>
      </c>
      <c r="Y71" s="84">
        <v>6.6744531764532364E-2</v>
      </c>
      <c r="Z71" s="84">
        <v>-0.1222333157329734</v>
      </c>
      <c r="AA71" s="84">
        <v>0.26910154973613781</v>
      </c>
      <c r="AB71" s="299">
        <v>-0.05</v>
      </c>
      <c r="AC71" s="84">
        <v>0.25485529799721685</v>
      </c>
      <c r="AD71" s="117">
        <v>-2.7958056495765764E-2</v>
      </c>
      <c r="AE71" s="116">
        <f t="shared" si="28"/>
        <v>2.7055365534544831</v>
      </c>
      <c r="AF71" s="105">
        <v>2.9698191810535621</v>
      </c>
      <c r="AG71" s="84">
        <v>3.91</v>
      </c>
      <c r="AH71" s="84">
        <v>3.75</v>
      </c>
      <c r="AI71" s="84"/>
      <c r="AJ71" s="84">
        <v>3.3325943924785033</v>
      </c>
      <c r="AK71" s="84">
        <v>-3.59</v>
      </c>
      <c r="AL71" s="105">
        <v>1.5542464506397922</v>
      </c>
      <c r="AM71" s="84">
        <v>-1.666383781409071</v>
      </c>
      <c r="AN71" s="84">
        <v>-5.084090322923808E-2</v>
      </c>
      <c r="AO71" s="84">
        <v>2.4946760687473479</v>
      </c>
      <c r="AP71" s="84">
        <v>3.3</v>
      </c>
      <c r="AQ71" s="84">
        <v>-0.57312415522306481</v>
      </c>
      <c r="AR71" s="117">
        <v>-0.23290960685638387</v>
      </c>
      <c r="AS71" s="116">
        <f t="shared" si="14"/>
        <v>2.6048013762290432</v>
      </c>
      <c r="AT71" s="105">
        <v>2.8219464384546593</v>
      </c>
      <c r="AU71" s="84">
        <v>4.18</v>
      </c>
      <c r="AV71" s="84">
        <v>3.94</v>
      </c>
      <c r="AW71" s="84"/>
      <c r="AX71" s="84">
        <v>-0.28104299119814868</v>
      </c>
      <c r="AY71" s="84">
        <v>-2.69</v>
      </c>
      <c r="AZ71" s="105">
        <v>1.6588558811105316</v>
      </c>
      <c r="BA71" s="84">
        <v>-1.6877121693536308</v>
      </c>
      <c r="BB71" s="84">
        <v>-9.6648580519260785E-2</v>
      </c>
      <c r="BC71" s="84">
        <v>2.7695767856153184</v>
      </c>
      <c r="BD71" s="84">
        <v>2.27</v>
      </c>
      <c r="BE71" s="84">
        <v>-0.64139827625548496</v>
      </c>
      <c r="BF71" s="117">
        <v>-0.79668079909867928</v>
      </c>
    </row>
    <row r="72" spans="1:58" ht="15" x14ac:dyDescent="0.25">
      <c r="A72" s="481"/>
      <c r="B72" s="54" t="s">
        <v>66</v>
      </c>
      <c r="C72" s="88">
        <f t="shared" si="15"/>
        <v>80.408253031916317</v>
      </c>
      <c r="D72" s="166">
        <f>+'Cuadro 4'!G73</f>
        <v>79.865943142507547</v>
      </c>
      <c r="E72" s="88">
        <f t="shared" si="16"/>
        <v>82.192730755714777</v>
      </c>
      <c r="F72" s="88">
        <f t="shared" si="17"/>
        <v>81.784473880665317</v>
      </c>
      <c r="G72" s="88">
        <f t="shared" si="18"/>
        <v>100</v>
      </c>
      <c r="H72" s="88">
        <f t="shared" si="19"/>
        <v>66.186247422131075</v>
      </c>
      <c r="I72" s="88">
        <f t="shared" si="20"/>
        <v>82.188757072414234</v>
      </c>
      <c r="J72" s="108">
        <f>+'Cuadro 4'!H73</f>
        <v>82.891201527419639</v>
      </c>
      <c r="K72" s="88">
        <f t="shared" si="21"/>
        <v>80.712993882090998</v>
      </c>
      <c r="L72" s="88">
        <f t="shared" si="22"/>
        <v>80.046123948314886</v>
      </c>
      <c r="M72" s="88">
        <f t="shared" si="23"/>
        <v>81.863882501913963</v>
      </c>
      <c r="N72" s="88">
        <f t="shared" si="24"/>
        <v>90.063862199181372</v>
      </c>
      <c r="O72" s="88">
        <f t="shared" si="25"/>
        <v>87.331458008370319</v>
      </c>
      <c r="P72" s="119">
        <f t="shared" si="26"/>
        <v>89.768959957447862</v>
      </c>
      <c r="Q72" s="118">
        <f t="shared" si="27"/>
        <v>0.32332325324888472</v>
      </c>
      <c r="R72" s="88">
        <v>0.36061628299579862</v>
      </c>
      <c r="S72" s="88">
        <v>0.16</v>
      </c>
      <c r="T72" s="88">
        <v>0.21</v>
      </c>
      <c r="U72" s="88"/>
      <c r="V72" s="88">
        <v>1.4957582557844344</v>
      </c>
      <c r="W72" s="88">
        <v>0.38</v>
      </c>
      <c r="X72" s="108">
        <v>0.16086423563714441</v>
      </c>
      <c r="Y72" s="88">
        <v>0.11398574780223469</v>
      </c>
      <c r="Z72" s="88">
        <v>-0.29953093795388847</v>
      </c>
      <c r="AA72" s="88">
        <v>0.25119288228769743</v>
      </c>
      <c r="AB72" s="179">
        <v>0.15</v>
      </c>
      <c r="AC72" s="88">
        <v>-0.11753138098694177</v>
      </c>
      <c r="AD72" s="119">
        <v>4.62141035514066E-2</v>
      </c>
      <c r="AE72" s="118">
        <f t="shared" si="28"/>
        <v>3.0343626450234717</v>
      </c>
      <c r="AF72" s="108">
        <v>3.3356445537464037</v>
      </c>
      <c r="AG72" s="88">
        <v>4.07</v>
      </c>
      <c r="AH72" s="88">
        <v>3.96</v>
      </c>
      <c r="AI72" s="88"/>
      <c r="AJ72" s="88">
        <v>4.8827040501433121</v>
      </c>
      <c r="AK72" s="88">
        <v>-3.22</v>
      </c>
      <c r="AL72" s="108">
        <v>1.7218931769355912</v>
      </c>
      <c r="AM72" s="88">
        <v>-1.5564245039597009</v>
      </c>
      <c r="AN72" s="88">
        <v>-0.34689265808816711</v>
      </c>
      <c r="AO72" s="88">
        <v>2.7555721201598056</v>
      </c>
      <c r="AP72" s="88">
        <v>3.46</v>
      </c>
      <c r="AQ72" s="88">
        <v>-0.69065553621000653</v>
      </c>
      <c r="AR72" s="119">
        <v>-0.18087351490276996</v>
      </c>
      <c r="AS72" s="118">
        <f t="shared" si="14"/>
        <v>3.0343626450234717</v>
      </c>
      <c r="AT72" s="108">
        <v>3.3356445537464037</v>
      </c>
      <c r="AU72" s="88">
        <v>4.07</v>
      </c>
      <c r="AV72" s="88">
        <v>3.96</v>
      </c>
      <c r="AW72" s="88"/>
      <c r="AX72" s="88">
        <v>4.8827040501433121</v>
      </c>
      <c r="AY72" s="88">
        <v>-3.22</v>
      </c>
      <c r="AZ72" s="108">
        <v>1.7218931769355912</v>
      </c>
      <c r="BA72" s="88">
        <v>-1.5564245039597009</v>
      </c>
      <c r="BB72" s="88">
        <v>-0.34689265808816711</v>
      </c>
      <c r="BC72" s="88">
        <v>2.7555721201598056</v>
      </c>
      <c r="BD72" s="88">
        <v>3.46</v>
      </c>
      <c r="BE72" s="88">
        <v>-0.69065553621000653</v>
      </c>
      <c r="BF72" s="119">
        <v>-0.18087351490276996</v>
      </c>
    </row>
    <row r="73" spans="1:58" ht="15" x14ac:dyDescent="0.25">
      <c r="A73" s="479">
        <v>2014</v>
      </c>
      <c r="B73" s="236" t="s">
        <v>55</v>
      </c>
      <c r="C73" s="229">
        <f t="shared" si="15"/>
        <v>80.500091994312129</v>
      </c>
      <c r="D73" s="292">
        <f>+'Cuadro 4'!G74</f>
        <v>79.90584723180524</v>
      </c>
      <c r="E73" s="229">
        <f t="shared" si="16"/>
        <v>82.357116217226206</v>
      </c>
      <c r="F73" s="229">
        <f t="shared" si="17"/>
        <v>81.948042828426651</v>
      </c>
      <c r="G73" s="229">
        <f t="shared" si="18"/>
        <v>100</v>
      </c>
      <c r="H73" s="229">
        <f t="shared" si="19"/>
        <v>65.470872645250424</v>
      </c>
      <c r="I73" s="229">
        <f t="shared" si="20"/>
        <v>82.336696835144579</v>
      </c>
      <c r="J73" s="228">
        <f>+'Cuadro 4'!H74</f>
        <v>83.217888849772535</v>
      </c>
      <c r="K73" s="229">
        <f t="shared" si="21"/>
        <v>80.816069438945433</v>
      </c>
      <c r="L73" s="229">
        <f t="shared" si="22"/>
        <v>80.111373377089151</v>
      </c>
      <c r="M73" s="229">
        <f t="shared" si="23"/>
        <v>82.312921174757534</v>
      </c>
      <c r="N73" s="229">
        <f t="shared" si="24"/>
        <v>90.640270917256132</v>
      </c>
      <c r="O73" s="229">
        <f t="shared" si="25"/>
        <v>87.181705599863577</v>
      </c>
      <c r="P73" s="224">
        <f t="shared" si="26"/>
        <v>89.971569613496257</v>
      </c>
      <c r="Q73" s="220">
        <f t="shared" si="27"/>
        <v>0.11421584095275406</v>
      </c>
      <c r="R73" s="84">
        <v>4.9963836558580915E-2</v>
      </c>
      <c r="S73" s="84">
        <v>0.2</v>
      </c>
      <c r="T73" s="84">
        <v>0.2</v>
      </c>
      <c r="U73" s="84"/>
      <c r="V73" s="84">
        <v>-1.0808510902847333</v>
      </c>
      <c r="W73" s="84">
        <v>0.18</v>
      </c>
      <c r="X73" s="228">
        <v>0.3941158003902519</v>
      </c>
      <c r="Y73" s="84">
        <v>0.12770627367014992</v>
      </c>
      <c r="Z73" s="84">
        <v>8.1514788669099697E-2</v>
      </c>
      <c r="AA73" s="84">
        <v>0.5485186618568596</v>
      </c>
      <c r="AB73" s="299">
        <v>0.64</v>
      </c>
      <c r="AC73" s="84">
        <v>-0.17147590561512488</v>
      </c>
      <c r="AD73" s="117">
        <v>0.2257012403223162</v>
      </c>
      <c r="AE73" s="220">
        <f t="shared" si="28"/>
        <v>0.11421584095275406</v>
      </c>
      <c r="AF73" s="228">
        <v>4.9963836558580915E-2</v>
      </c>
      <c r="AG73" s="229">
        <v>0.2</v>
      </c>
      <c r="AH73" s="229">
        <v>0.2</v>
      </c>
      <c r="AI73" s="229"/>
      <c r="AJ73" s="229">
        <v>-1.0808510902847333</v>
      </c>
      <c r="AK73" s="229">
        <v>0.18</v>
      </c>
      <c r="AL73" s="228">
        <v>0.3941158003902519</v>
      </c>
      <c r="AM73" s="229">
        <v>0.12770627367014992</v>
      </c>
      <c r="AN73" s="229">
        <v>8.1514788669099697E-2</v>
      </c>
      <c r="AO73" s="229">
        <v>0.5485186618568596</v>
      </c>
      <c r="AP73" s="229">
        <v>0.64</v>
      </c>
      <c r="AQ73" s="229">
        <v>-0.17147590561512488</v>
      </c>
      <c r="AR73" s="224">
        <v>0.2257012403223162</v>
      </c>
      <c r="AS73" s="220">
        <f t="shared" si="14"/>
        <v>2.6973907746050885</v>
      </c>
      <c r="AT73" s="228">
        <v>2.9149649742830173</v>
      </c>
      <c r="AU73" s="229">
        <v>3.94</v>
      </c>
      <c r="AV73" s="229">
        <v>3.86</v>
      </c>
      <c r="AW73" s="229"/>
      <c r="AX73" s="229">
        <v>1.3771862921918792</v>
      </c>
      <c r="AY73" s="229">
        <v>-2.5499999999999998</v>
      </c>
      <c r="AZ73" s="228">
        <v>1.7495758349979891</v>
      </c>
      <c r="BA73" s="229">
        <v>-0.52309882650063377</v>
      </c>
      <c r="BB73" s="229">
        <v>-0.25496722446252529</v>
      </c>
      <c r="BC73" s="229">
        <v>2.4974322120480417</v>
      </c>
      <c r="BD73" s="229">
        <v>4.3600000000000003</v>
      </c>
      <c r="BE73" s="229">
        <v>-0.37640404566384272</v>
      </c>
      <c r="BF73" s="224">
        <v>0.15412950850272322</v>
      </c>
    </row>
    <row r="74" spans="1:58" ht="15" x14ac:dyDescent="0.25">
      <c r="A74" s="480"/>
      <c r="B74" s="53" t="s">
        <v>56</v>
      </c>
      <c r="C74" s="84">
        <f t="shared" si="15"/>
        <v>81.143027004097959</v>
      </c>
      <c r="D74" s="165">
        <f>+'Cuadro 4'!G75</f>
        <v>80.686237082268519</v>
      </c>
      <c r="E74" s="84">
        <f t="shared" si="16"/>
        <v>82.833834055609358</v>
      </c>
      <c r="F74" s="84">
        <f t="shared" si="17"/>
        <v>82.495998803427099</v>
      </c>
      <c r="G74" s="84">
        <f t="shared" si="18"/>
        <v>100</v>
      </c>
      <c r="H74" s="84">
        <f t="shared" si="19"/>
        <v>67.91918729819173</v>
      </c>
      <c r="I74" s="84">
        <f t="shared" si="20"/>
        <v>82.78051612333563</v>
      </c>
      <c r="J74" s="105">
        <f>+'Cuadro 4'!H75</f>
        <v>83.23959771330837</v>
      </c>
      <c r="K74" s="84">
        <f t="shared" si="21"/>
        <v>80.74432599555</v>
      </c>
      <c r="L74" s="84">
        <f t="shared" si="22"/>
        <v>80.250042034632202</v>
      </c>
      <c r="M74" s="84">
        <f t="shared" si="23"/>
        <v>82.380658668127467</v>
      </c>
      <c r="N74" s="84">
        <f t="shared" si="24"/>
        <v>90.343060171998843</v>
      </c>
      <c r="O74" s="84">
        <f t="shared" si="25"/>
        <v>87.109853802927418</v>
      </c>
      <c r="P74" s="117">
        <f t="shared" si="26"/>
        <v>89.959832510317398</v>
      </c>
      <c r="Q74" s="116">
        <f t="shared" si="27"/>
        <v>0.80312360931616222</v>
      </c>
      <c r="R74" s="84">
        <v>0.98159219250664709</v>
      </c>
      <c r="S74" s="84">
        <v>0.57999999999999996</v>
      </c>
      <c r="T74" s="84">
        <v>0.67</v>
      </c>
      <c r="U74" s="84"/>
      <c r="V74" s="84">
        <v>3.7378180671469954</v>
      </c>
      <c r="W74" s="84">
        <v>0.54</v>
      </c>
      <c r="X74" s="105">
        <v>2.5663829393489327E-2</v>
      </c>
      <c r="Y74" s="84">
        <v>-8.6340182255643466E-2</v>
      </c>
      <c r="Z74" s="84">
        <v>0.17323594285786098</v>
      </c>
      <c r="AA74" s="84">
        <v>8.1958162860231581E-2</v>
      </c>
      <c r="AB74" s="299">
        <v>-0.33</v>
      </c>
      <c r="AC74" s="84">
        <v>-8.5033253776917811E-2</v>
      </c>
      <c r="AD74" s="117">
        <v>-1.0563136736101167E-2</v>
      </c>
      <c r="AE74" s="116">
        <f t="shared" si="28"/>
        <v>0.91380417367106026</v>
      </c>
      <c r="AF74" s="105">
        <v>1.0270885279565225</v>
      </c>
      <c r="AG74" s="84">
        <v>0.78</v>
      </c>
      <c r="AH74" s="84">
        <v>0.87</v>
      </c>
      <c r="AI74" s="84"/>
      <c r="AJ74" s="84">
        <v>2.6182778803096145</v>
      </c>
      <c r="AK74" s="84">
        <v>0.72</v>
      </c>
      <c r="AL74" s="105">
        <v>0.42030538762728087</v>
      </c>
      <c r="AM74" s="84">
        <v>3.8819168949142488E-2</v>
      </c>
      <c r="AN74" s="84">
        <v>0.25475073152696071</v>
      </c>
      <c r="AO74" s="84">
        <v>0.6312627136899176</v>
      </c>
      <c r="AP74" s="84">
        <v>0.31</v>
      </c>
      <c r="AQ74" s="84">
        <v>-0.2537507222445014</v>
      </c>
      <c r="AR74" s="117">
        <v>0.21262645012264375</v>
      </c>
      <c r="AS74" s="116">
        <f t="shared" si="14"/>
        <v>2.7179868779634178</v>
      </c>
      <c r="AT74" s="105">
        <v>2.9714811541046977</v>
      </c>
      <c r="AU74" s="84">
        <v>3.95</v>
      </c>
      <c r="AV74" s="84">
        <v>4.07</v>
      </c>
      <c r="AW74" s="84"/>
      <c r="AX74" s="84">
        <v>0.71953395492456251</v>
      </c>
      <c r="AY74" s="84">
        <v>-2.2400000000000002</v>
      </c>
      <c r="AZ74" s="105">
        <v>1.6136938947546839</v>
      </c>
      <c r="BA74" s="84">
        <v>-0.23275481989821611</v>
      </c>
      <c r="BB74" s="84">
        <v>-3.3906171803744847E-2</v>
      </c>
      <c r="BC74" s="84">
        <v>2.2908513806086628</v>
      </c>
      <c r="BD74" s="84">
        <v>3.73</v>
      </c>
      <c r="BE74" s="84">
        <v>-0.33385655237654277</v>
      </c>
      <c r="BF74" s="117">
        <v>-0.24892924618955628</v>
      </c>
    </row>
    <row r="75" spans="1:58" ht="15" x14ac:dyDescent="0.25">
      <c r="A75" s="480"/>
      <c r="B75" s="53" t="s">
        <v>57</v>
      </c>
      <c r="C75" s="84">
        <f t="shared" si="15"/>
        <v>81.44772009317083</v>
      </c>
      <c r="D75" s="165">
        <f>+'Cuadro 4'!G76</f>
        <v>81.021311918624363</v>
      </c>
      <c r="E75" s="84">
        <f t="shared" si="16"/>
        <v>83.063973701725345</v>
      </c>
      <c r="F75" s="84">
        <f t="shared" si="17"/>
        <v>82.72499533029297</v>
      </c>
      <c r="G75" s="84">
        <f t="shared" si="18"/>
        <v>100</v>
      </c>
      <c r="H75" s="84">
        <f t="shared" si="19"/>
        <v>68.971635230401063</v>
      </c>
      <c r="I75" s="84">
        <f t="shared" si="20"/>
        <v>82.920237010358719</v>
      </c>
      <c r="J75" s="105">
        <f>+'Cuadro 4'!H76</f>
        <v>83.407043409369891</v>
      </c>
      <c r="K75" s="84">
        <f t="shared" si="21"/>
        <v>80.697571571398782</v>
      </c>
      <c r="L75" s="84">
        <f t="shared" si="22"/>
        <v>80.611789512954005</v>
      </c>
      <c r="M75" s="84">
        <f t="shared" si="23"/>
        <v>82.626057117343592</v>
      </c>
      <c r="N75" s="84">
        <f t="shared" si="24"/>
        <v>90.207964378700069</v>
      </c>
      <c r="O75" s="84">
        <f t="shared" si="25"/>
        <v>87.135039549468317</v>
      </c>
      <c r="P75" s="117">
        <f t="shared" si="26"/>
        <v>89.864319300126112</v>
      </c>
      <c r="Q75" s="116">
        <f t="shared" si="27"/>
        <v>0.3664630960212375</v>
      </c>
      <c r="R75" s="84">
        <v>0.40460305980445904</v>
      </c>
      <c r="S75" s="84">
        <v>0.27</v>
      </c>
      <c r="T75" s="84">
        <v>0.28000000000000003</v>
      </c>
      <c r="U75" s="84"/>
      <c r="V75" s="84">
        <v>1.4884149523906252</v>
      </c>
      <c r="W75" s="84">
        <v>0.17</v>
      </c>
      <c r="X75" s="105">
        <v>0.20031459347211772</v>
      </c>
      <c r="Y75" s="84">
        <v>-5.7926762349472305E-2</v>
      </c>
      <c r="Z75" s="84">
        <v>0.4463748991821716</v>
      </c>
      <c r="AA75" s="84">
        <v>0.29774544353352134</v>
      </c>
      <c r="AB75" s="299">
        <v>-0.15</v>
      </c>
      <c r="AC75" s="84">
        <v>2.7088234662933204E-2</v>
      </c>
      <c r="AD75" s="117">
        <v>-0.10452362712335</v>
      </c>
      <c r="AE75" s="116">
        <f t="shared" si="28"/>
        <v>1.2927367801933487</v>
      </c>
      <c r="AF75" s="105">
        <v>1.4466351121093539</v>
      </c>
      <c r="AG75" s="84">
        <v>1.06</v>
      </c>
      <c r="AH75" s="84">
        <v>1.1499999999999999</v>
      </c>
      <c r="AI75" s="84"/>
      <c r="AJ75" s="84">
        <v>4.2084087204778076</v>
      </c>
      <c r="AK75" s="84">
        <v>0.89</v>
      </c>
      <c r="AL75" s="105">
        <v>0.6223119854036796</v>
      </c>
      <c r="AM75" s="84">
        <v>-1.910759340032981E-2</v>
      </c>
      <c r="AN75" s="84">
        <v>0.70667452305919809</v>
      </c>
      <c r="AO75" s="84">
        <v>0.93102671426781014</v>
      </c>
      <c r="AP75" s="84">
        <v>0.16</v>
      </c>
      <c r="AQ75" s="84">
        <v>-0.22491146189632266</v>
      </c>
      <c r="AR75" s="117">
        <v>0.10622752310315059</v>
      </c>
      <c r="AS75" s="116">
        <f t="shared" si="14"/>
        <v>3.0245536506799162</v>
      </c>
      <c r="AT75" s="105">
        <v>3.3289113310357275</v>
      </c>
      <c r="AU75" s="84">
        <v>3.81</v>
      </c>
      <c r="AV75" s="84">
        <v>4</v>
      </c>
      <c r="AW75" s="84"/>
      <c r="AX75" s="84">
        <v>4.5265283462030261</v>
      </c>
      <c r="AY75" s="84">
        <v>-2.29</v>
      </c>
      <c r="AZ75" s="105">
        <v>1.6986852487626654</v>
      </c>
      <c r="BA75" s="84">
        <v>-0.42868989196769125</v>
      </c>
      <c r="BB75" s="84">
        <v>0.42430401051107036</v>
      </c>
      <c r="BC75" s="84">
        <v>2.4412826233817957</v>
      </c>
      <c r="BD75" s="84">
        <v>3.18</v>
      </c>
      <c r="BE75" s="84">
        <v>-0.23532760090347848</v>
      </c>
      <c r="BF75" s="117">
        <v>-0.18763047066778149</v>
      </c>
    </row>
    <row r="76" spans="1:58" ht="15" x14ac:dyDescent="0.25">
      <c r="A76" s="480"/>
      <c r="B76" s="53" t="s">
        <v>58</v>
      </c>
      <c r="C76" s="84">
        <f t="shared" ref="C76:C107" si="29">IF($B76="Diciembre",C88/(1+AE88/100),
IF($B76="Enero",C75*(1+AE76/100),
IF($B76="Febrero",C74*(1+AE76/100),
IF($B76="Marzo",C73*(1+AE76/100),
IF($B76="Abril",C72*(1+AE76/100),
IF($B76="Mayo",C71*(1+AE76/100),
IF($B76="Junio",C70*(1+AE76/100),
IF($B76="Julio",C69*(1+AE76/100),
IF($B76="Agosto",C68*(1+AE76/100),
IF($B76="Septiembre",C67*(1+AE76/100),
IF($B76="Octubre",C66*(1+AE76/100),
IF($B76="Noviembre",C65*(1+AE76/100),"Error"))))))))))))</f>
        <v>81.972314575168028</v>
      </c>
      <c r="D76" s="165">
        <f>+'Cuadro 4'!G77</f>
        <v>81.603436378600748</v>
      </c>
      <c r="E76" s="84">
        <f t="shared" ref="E76:E107" si="30">IF($B76="Diciembre",E88/(1+AG88/100),
IF($B76="Enero",E75*(1+AG76/100),
IF($B76="Febrero",E74*(1+AG76/100),
IF($B76="Marzo",E73*(1+AG76/100),
IF($B76="Abril",E72*(1+AG76/100),
IF($B76="Mayo",E71*(1+AG76/100),
IF($B76="Junio",E70*(1+AG76/100),
IF($B76="Julio",E69*(1+AG76/100),
IF($B76="Agosto",E68*(1+AG76/100),
IF($B76="Septiembre",E67*(1+AG76/100),
IF($B76="Octubre",E66*(1+AG76/100),
IF($B76="Noviembre",E65*(1+AG76/100),"Error"))))))))))))</f>
        <v>83.203701344010071</v>
      </c>
      <c r="F76" s="84">
        <f t="shared" ref="F76:F107" si="31">IF($B76="Diciembre",F88/(1+AH88/100),
IF($B76="Enero",F75*(1+AH76/100),
IF($B76="Febrero",F74*(1+AH76/100),
IF($B76="Marzo",F73*(1+AH76/100),
IF($B76="Abril",F72*(1+AH76/100),
IF($B76="Mayo",F71*(1+AH76/100),
IF($B76="Junio",F70*(1+AH76/100),
IF($B76="Julio",F69*(1+AH76/100),
IF($B76="Agosto",F68*(1+AH76/100),
IF($B76="Septiembre",F67*(1+AH76/100),
IF($B76="Octubre",F66*(1+AH76/100),
IF($B76="Noviembre",F65*(1+AH76/100),"Error"))))))))))))</f>
        <v>82.896742725442365</v>
      </c>
      <c r="G76" s="84">
        <f t="shared" ref="G76:G107" si="32">IF($B76="Diciembre",G88/(1+AI88/100),
IF($B76="Enero",G75*(1+AI76/100),
IF($B76="Febrero",G74*(1+AI76/100),
IF($B76="Marzo",G73*(1+AI76/100),
IF($B76="Abril",G72*(1+AI76/100),
IF($B76="Mayo",G71*(1+AI76/100),
IF($B76="Junio",G70*(1+AI76/100),
IF($B76="Julio",G69*(1+AI76/100),
IF($B76="Agosto",G68*(1+AI76/100),
IF($B76="Septiembre",G67*(1+AI76/100),
IF($B76="Octubre",G66*(1+AI76/100),
IF($B76="Noviembre",G65*(1+AI76/100),"Error"))))))))))))</f>
        <v>100</v>
      </c>
      <c r="H76" s="84">
        <f t="shared" ref="H76:H107" si="33">IF($B76="Diciembre",H88/(1+AJ88/100),
IF($B76="Enero",H75*(1+AJ76/100),
IF($B76="Febrero",H74*(1+AJ76/100),
IF($B76="Marzo",H73*(1+AJ76/100),
IF($B76="Abril",H72*(1+AJ76/100),
IF($B76="Mayo",H71*(1+AJ76/100),
IF($B76="Junio",H70*(1+AJ76/100),
IF($B76="Julio",H69*(1+AJ76/100),
IF($B76="Agosto",H68*(1+AJ76/100),
IF($B76="Septiembre",H67*(1+AJ76/100),
IF($B76="Octubre",H66*(1+AJ76/100),
IF($B76="Noviembre",H65*(1+AJ76/100),"Error"))))))))))))</f>
        <v>70.408980316713809</v>
      </c>
      <c r="I76" s="84">
        <f t="shared" ref="I76:I107" si="34">IF($B76="Diciembre",I88/(1+AK88/100),
IF($B76="Enero",I75*(1+AK76/100),
IF($B76="Febrero",I74*(1+AK76/100),
IF($B76="Marzo",I73*(1+AK76/100),
IF($B76="Abril",I72*(1+AK76/100),
IF($B76="Mayo",I71*(1+AK76/100),
IF($B76="Junio",I70*(1+AK76/100),
IF($B76="Julio",I69*(1+AK76/100),
IF($B76="Agosto",I68*(1+AK76/100),
IF($B76="Septiembre",I67*(1+AK76/100),
IF($B76="Octubre",I66*(1+AK76/100),
IF($B76="Noviembre",I65*(1+AK76/100),"Error"))))))))))))</f>
        <v>85.443431852481851</v>
      </c>
      <c r="J76" s="105">
        <f>+'Cuadro 4'!H77</f>
        <v>83.671730096753777</v>
      </c>
      <c r="K76" s="84">
        <f t="shared" ref="K76:K107" si="35">IF($B76="Diciembre",K88/(1+AM88/100),
IF($B76="Enero",K75*(1+AM76/100),
IF($B76="Febrero",K74*(1+AM76/100),
IF($B76="Marzo",K73*(1+AM76/100),
IF($B76="Abril",K72*(1+AM76/100),
IF($B76="Mayo",K71*(1+AM76/100),
IF($B76="Junio",K70*(1+AM76/100),
IF($B76="Julio",K69*(1+AM76/100),
IF($B76="Agosto",K68*(1+AM76/100),
IF($B76="Septiembre",K67*(1+AM76/100),
IF($B76="Octubre",K66*(1+AM76/100),
IF($B76="Noviembre",K65*(1+AM76/100),"Error"))))))))))))</f>
        <v>80.702818244736974</v>
      </c>
      <c r="L76" s="84">
        <f t="shared" ref="L76:L107" si="36">IF($B76="Diciembre",L88/(1+AN88/100),
IF($B76="Enero",L75*(1+AN76/100),
IF($B76="Febrero",L74*(1+AN76/100),
IF($B76="Marzo",L73*(1+AN76/100),
IF($B76="Abril",L72*(1+AN76/100),
IF($B76="Mayo",L71*(1+AN76/100),
IF($B76="Junio",L70*(1+AN76/100),
IF($B76="Julio",L69*(1+AN76/100),
IF($B76="Agosto",L68*(1+AN76/100),
IF($B76="Septiembre",L67*(1+AN76/100),
IF($B76="Octubre",L66*(1+AN76/100),
IF($B76="Noviembre",L65*(1+AN76/100),"Error"))))))))))))</f>
        <v>80.630451933130388</v>
      </c>
      <c r="M76" s="84">
        <f t="shared" ref="M76:M107" si="37">IF($B76="Diciembre",M88/(1+AO88/100),
IF($B76="Enero",M75*(1+AO76/100),
IF($B76="Febrero",M74*(1+AO76/100),
IF($B76="Marzo",M73*(1+AO76/100),
IF($B76="Abril",M72*(1+AO76/100),
IF($B76="Mayo",M71*(1+AO76/100),
IF($B76="Junio",M70*(1+AO76/100),
IF($B76="Julio",M69*(1+AO76/100),
IF($B76="Agosto",M68*(1+AO76/100),
IF($B76="Septiembre",M67*(1+AO76/100),
IF($B76="Octubre",M66*(1+AO76/100),
IF($B76="Noviembre",M65*(1+AO76/100),"Error"))))))))))))</f>
        <v>82.95947817840073</v>
      </c>
      <c r="N76" s="84">
        <f t="shared" ref="N76:N107" si="38">IF($B76="Diciembre",N88/(1+AP88/100),
IF($B76="Enero",N75*(1+AP76/100),
IF($B76="Febrero",N74*(1+AP76/100),
IF($B76="Marzo",N73*(1+AP76/100),
IF($B76="Abril",N72*(1+AP76/100),
IF($B76="Mayo",N71*(1+AP76/100),
IF($B76="Junio",N70*(1+AP76/100),
IF($B76="Julio",N69*(1+AP76/100),
IF($B76="Agosto",N68*(1+AP76/100),
IF($B76="Septiembre",N67*(1+AP76/100),
IF($B76="Octubre",N66*(1+AP76/100),
IF($B76="Noviembre",N65*(1+AP76/100),"Error"))))))))))))</f>
        <v>90.162932447600483</v>
      </c>
      <c r="O76" s="84">
        <f t="shared" ref="O76:O107" si="39">IF($B76="Diciembre",O88/(1+AQ88/100),
IF($B76="Enero",O75*(1+AQ76/100),
IF($B76="Febrero",O74*(1+AQ76/100),
IF($B76="Marzo",O73*(1+AQ76/100),
IF($B76="Abril",O72*(1+AQ76/100),
IF($B76="Mayo",O71*(1+AQ76/100),
IF($B76="Junio",O70*(1+AQ76/100),
IF($B76="Julio",O69*(1+AQ76/100),
IF($B76="Agosto",O68*(1+AQ76/100),
IF($B76="Septiembre",O67*(1+AQ76/100),
IF($B76="Octubre",O66*(1+AQ76/100),
IF($B76="Noviembre",O65*(1+AQ76/100),"Error"))))))))))))</f>
        <v>87.544223950061536</v>
      </c>
      <c r="P76" s="117">
        <f t="shared" ref="P76:P107" si="40">IF($B76="Diciembre",P88/(1+AR88/100),
IF($B76="Enero",P75*(1+AR76/100),
IF($B76="Febrero",P74*(1+AR76/100),
IF($B76="Marzo",P73*(1+AR76/100),
IF($B76="Abril",P72*(1+AR76/100),
IF($B76="Mayo",P71*(1+AR76/100),
IF($B76="Junio",P70*(1+AR76/100),
IF($B76="Julio",P69*(1+AR76/100),
IF($B76="Agosto",P68*(1+AR76/100),
IF($B76="Septiembre",P67*(1+AR76/100),
IF($B76="Octubre",P66*(1+AR76/100),
IF($B76="Noviembre",P65*(1+AR76/100),"Error"))))))))))))</f>
        <v>89.649502140329304</v>
      </c>
      <c r="Q76" s="116">
        <f t="shared" si="27"/>
        <v>0.64948626819126598</v>
      </c>
      <c r="R76" s="84">
        <v>0.72657890590650409</v>
      </c>
      <c r="S76" s="84">
        <v>0.17</v>
      </c>
      <c r="T76" s="84">
        <v>0.2</v>
      </c>
      <c r="U76" s="84"/>
      <c r="V76" s="84">
        <v>2.2099102814561102</v>
      </c>
      <c r="W76" s="84">
        <v>3.05</v>
      </c>
      <c r="X76" s="105">
        <v>0.31364886711896994</v>
      </c>
      <c r="Y76" s="84">
        <v>6.5004072898959004E-3</v>
      </c>
      <c r="Z76" s="84">
        <v>2.3314583212579138E-2</v>
      </c>
      <c r="AA76" s="84">
        <v>0.39757998492389957</v>
      </c>
      <c r="AB76" s="299">
        <v>-0.05</v>
      </c>
      <c r="AC76" s="84">
        <v>0.47489900248079603</v>
      </c>
      <c r="AD76" s="117">
        <v>-0.24033573732500224</v>
      </c>
      <c r="AE76" s="116">
        <f t="shared" si="28"/>
        <v>1.9451505091534493</v>
      </c>
      <c r="AF76" s="105">
        <v>2.1755120740174836</v>
      </c>
      <c r="AG76" s="84">
        <v>1.23</v>
      </c>
      <c r="AH76" s="84">
        <v>1.36</v>
      </c>
      <c r="AI76" s="84"/>
      <c r="AJ76" s="84">
        <v>6.3800760113357882</v>
      </c>
      <c r="AK76" s="84">
        <v>3.96</v>
      </c>
      <c r="AL76" s="105">
        <v>0.94163017901960788</v>
      </c>
      <c r="AM76" s="84">
        <v>-1.2607186110433943E-2</v>
      </c>
      <c r="AN76" s="84">
        <v>0.72998910627177727</v>
      </c>
      <c r="AO76" s="84">
        <v>1.3383138485535961</v>
      </c>
      <c r="AP76" s="84">
        <v>0.11</v>
      </c>
      <c r="AQ76" s="84">
        <v>0.24363035559400584</v>
      </c>
      <c r="AR76" s="117">
        <v>-0.13307251991689112</v>
      </c>
      <c r="AS76" s="116">
        <f t="shared" si="14"/>
        <v>3.6511663531736134</v>
      </c>
      <c r="AT76" s="105">
        <v>4.1335307393961234</v>
      </c>
      <c r="AU76" s="84">
        <v>3.75</v>
      </c>
      <c r="AV76" s="84">
        <v>3.88</v>
      </c>
      <c r="AW76" s="84"/>
      <c r="AX76" s="84">
        <v>9.1614828652398472</v>
      </c>
      <c r="AY76" s="84">
        <v>0.93</v>
      </c>
      <c r="AZ76" s="105">
        <v>1.549850239990719</v>
      </c>
      <c r="BA76" s="84">
        <v>-0.79819571024406866</v>
      </c>
      <c r="BB76" s="84">
        <v>0.35284610928482579</v>
      </c>
      <c r="BC76" s="84">
        <v>2.2128678888202464</v>
      </c>
      <c r="BD76" s="84">
        <v>2.71</v>
      </c>
      <c r="BE76" s="84">
        <v>0.28268056240385875</v>
      </c>
      <c r="BF76" s="117">
        <v>-0.20045525536353587</v>
      </c>
    </row>
    <row r="77" spans="1:58" ht="15" x14ac:dyDescent="0.25">
      <c r="A77" s="480"/>
      <c r="B77" s="53" t="s">
        <v>59</v>
      </c>
      <c r="C77" s="84">
        <f t="shared" si="29"/>
        <v>81.933780316768235</v>
      </c>
      <c r="D77" s="165">
        <f>+'Cuadro 4'!G78</f>
        <v>81.504218174096437</v>
      </c>
      <c r="E77" s="84">
        <f t="shared" si="30"/>
        <v>83.359867532445932</v>
      </c>
      <c r="F77" s="84">
        <f t="shared" si="31"/>
        <v>82.970348751934964</v>
      </c>
      <c r="G77" s="84">
        <f t="shared" si="32"/>
        <v>100</v>
      </c>
      <c r="H77" s="84">
        <f t="shared" si="33"/>
        <v>69.04507103796297</v>
      </c>
      <c r="I77" s="84">
        <f t="shared" si="34"/>
        <v>85.533839485261495</v>
      </c>
      <c r="J77" s="105">
        <f>+'Cuadro 4'!H78</f>
        <v>83.907551078441884</v>
      </c>
      <c r="K77" s="84">
        <f t="shared" si="35"/>
        <v>80.786646389206155</v>
      </c>
      <c r="L77" s="84">
        <f t="shared" si="36"/>
        <v>80.584384357499246</v>
      </c>
      <c r="M77" s="84">
        <f t="shared" si="37"/>
        <v>83.239633056053336</v>
      </c>
      <c r="N77" s="84">
        <f t="shared" si="38"/>
        <v>90.451136806637848</v>
      </c>
      <c r="O77" s="84">
        <f t="shared" si="39"/>
        <v>87.793253000065022</v>
      </c>
      <c r="P77" s="117">
        <f t="shared" si="40"/>
        <v>89.634961652846513</v>
      </c>
      <c r="Q77" s="116">
        <f t="shared" ref="Q77:Q108" si="41">+R77*0.813303391679614+X77*0.186696608320386</f>
        <v>-3.5210889400485695E-2</v>
      </c>
      <c r="R77" s="84">
        <v>-0.10757768253534525</v>
      </c>
      <c r="S77" s="84">
        <v>0.19</v>
      </c>
      <c r="T77" s="84">
        <v>0.09</v>
      </c>
      <c r="U77" s="84"/>
      <c r="V77" s="84">
        <v>-1.9072548282323847</v>
      </c>
      <c r="W77" s="84">
        <v>0.1</v>
      </c>
      <c r="X77" s="105">
        <v>0.28003939195736577</v>
      </c>
      <c r="Y77" s="84">
        <v>0.10363253963642254</v>
      </c>
      <c r="Z77" s="84">
        <v>-5.7551288380787193E-2</v>
      </c>
      <c r="AA77" s="84">
        <v>0.33599125603403263</v>
      </c>
      <c r="AB77" s="299">
        <v>0.32</v>
      </c>
      <c r="AC77" s="84">
        <v>0.28239545319470694</v>
      </c>
      <c r="AD77" s="117">
        <v>-1.5161984146132266E-2</v>
      </c>
      <c r="AE77" s="116">
        <f t="shared" ref="AE77:AE108" si="42">+AF77*0.813303391679614+AL77*0.186696608320386</f>
        <v>1.897227246370341</v>
      </c>
      <c r="AF77" s="105">
        <v>2.051281143284903</v>
      </c>
      <c r="AG77" s="84">
        <v>1.42</v>
      </c>
      <c r="AH77" s="84">
        <v>1.45</v>
      </c>
      <c r="AI77" s="84"/>
      <c r="AJ77" s="84">
        <v>4.3193619931320661</v>
      </c>
      <c r="AK77" s="84">
        <v>4.07</v>
      </c>
      <c r="AL77" s="105">
        <v>1.226124766313162</v>
      </c>
      <c r="AM77" s="84">
        <v>9.1252354264960062E-2</v>
      </c>
      <c r="AN77" s="84">
        <v>0.67243781789099011</v>
      </c>
      <c r="AO77" s="84">
        <v>1.6805342137385357</v>
      </c>
      <c r="AP77" s="84">
        <v>0.43</v>
      </c>
      <c r="AQ77" s="84">
        <v>0.52878424593625395</v>
      </c>
      <c r="AR77" s="117">
        <v>-0.14927019836798391</v>
      </c>
      <c r="AS77" s="116">
        <f t="shared" si="14"/>
        <v>2.9558758552977853</v>
      </c>
      <c r="AT77" s="105">
        <v>3.3008673373424338</v>
      </c>
      <c r="AU77" s="84">
        <v>3.59</v>
      </c>
      <c r="AV77" s="84">
        <v>3.74</v>
      </c>
      <c r="AW77" s="84"/>
      <c r="AX77" s="84">
        <v>2.8658068527040208</v>
      </c>
      <c r="AY77" s="84">
        <v>1.02</v>
      </c>
      <c r="AZ77" s="105">
        <v>1.4529950854126297</v>
      </c>
      <c r="BA77" s="84">
        <v>-0.62052845293609782</v>
      </c>
      <c r="BB77" s="84">
        <v>0.21567372489261694</v>
      </c>
      <c r="BC77" s="84">
        <v>1.9946207278427137</v>
      </c>
      <c r="BD77" s="84">
        <v>3.27</v>
      </c>
      <c r="BE77" s="84">
        <v>0.29065690537060562</v>
      </c>
      <c r="BF77" s="117">
        <v>4.7826470120940823E-2</v>
      </c>
    </row>
    <row r="78" spans="1:58" ht="15" x14ac:dyDescent="0.25">
      <c r="A78" s="480"/>
      <c r="B78" s="53" t="s">
        <v>60</v>
      </c>
      <c r="C78" s="84">
        <f t="shared" si="29"/>
        <v>82.187397631193846</v>
      </c>
      <c r="D78" s="165">
        <f>+'Cuadro 4'!G79</f>
        <v>81.773920014979979</v>
      </c>
      <c r="E78" s="84">
        <f t="shared" si="30"/>
        <v>83.688638455468791</v>
      </c>
      <c r="F78" s="84">
        <f t="shared" si="31"/>
        <v>83.223880620965033</v>
      </c>
      <c r="G78" s="84">
        <f t="shared" si="32"/>
        <v>100</v>
      </c>
      <c r="H78" s="84">
        <f t="shared" si="33"/>
        <v>69.733248834662334</v>
      </c>
      <c r="I78" s="84">
        <f t="shared" si="34"/>
        <v>85.131114575606674</v>
      </c>
      <c r="J78" s="105">
        <f>+'Cuadro 4'!H79</f>
        <v>84.088543276475065</v>
      </c>
      <c r="K78" s="84">
        <f t="shared" si="35"/>
        <v>80.617599277383789</v>
      </c>
      <c r="L78" s="84">
        <f t="shared" si="36"/>
        <v>80.306350842351407</v>
      </c>
      <c r="M78" s="84">
        <f t="shared" si="37"/>
        <v>83.567964426447304</v>
      </c>
      <c r="N78" s="84">
        <f t="shared" si="38"/>
        <v>89.775657840143992</v>
      </c>
      <c r="O78" s="84">
        <f t="shared" si="39"/>
        <v>87.89837225926847</v>
      </c>
      <c r="P78" s="117">
        <f t="shared" si="40"/>
        <v>89.805405535568994</v>
      </c>
      <c r="Q78" s="116">
        <f t="shared" si="41"/>
        <v>0.31501259651301011</v>
      </c>
      <c r="R78" s="84">
        <v>0.33762964134783863</v>
      </c>
      <c r="S78" s="84">
        <v>0.4</v>
      </c>
      <c r="T78" s="84">
        <v>0.31</v>
      </c>
      <c r="U78" s="84"/>
      <c r="V78" s="84">
        <v>1.0114890971526669</v>
      </c>
      <c r="W78" s="84">
        <v>-0.46</v>
      </c>
      <c r="X78" s="105">
        <v>0.21648633275588008</v>
      </c>
      <c r="Y78" s="84">
        <v>-0.20456297986816599</v>
      </c>
      <c r="Z78" s="84">
        <v>-0.34428111839943942</v>
      </c>
      <c r="AA78" s="84">
        <v>0.39799968986435819</v>
      </c>
      <c r="AB78" s="299">
        <v>-0.75</v>
      </c>
      <c r="AC78" s="84">
        <v>0.1166143368785631</v>
      </c>
      <c r="AD78" s="117">
        <v>0.19090520243258124</v>
      </c>
      <c r="AE78" s="116">
        <f t="shared" si="42"/>
        <v>2.2126392903615724</v>
      </c>
      <c r="AF78" s="105">
        <v>2.3889743204659393</v>
      </c>
      <c r="AG78" s="84">
        <v>1.82</v>
      </c>
      <c r="AH78" s="84">
        <v>1.76</v>
      </c>
      <c r="AI78" s="84"/>
      <c r="AJ78" s="84">
        <v>5.359121495299064</v>
      </c>
      <c r="AK78" s="84">
        <v>3.58</v>
      </c>
      <c r="AL78" s="105">
        <v>1.4444738729711357</v>
      </c>
      <c r="AM78" s="84">
        <v>-0.11818989746133139</v>
      </c>
      <c r="AN78" s="84">
        <v>0.32509618355105585</v>
      </c>
      <c r="AO78" s="84">
        <v>2.0816040877287869</v>
      </c>
      <c r="AP78" s="84">
        <v>-0.32</v>
      </c>
      <c r="AQ78" s="84">
        <v>0.64915239459740437</v>
      </c>
      <c r="AR78" s="117">
        <v>4.0599309759636854E-2</v>
      </c>
      <c r="AS78" s="116">
        <f t="shared" ref="AS78:AS132" si="43">+AT78*0.813303391679614+AZ78*0.186696608320386</f>
        <v>2.360351494786479</v>
      </c>
      <c r="AT78" s="105">
        <v>2.5154230303700782</v>
      </c>
      <c r="AU78" s="84">
        <v>3.29</v>
      </c>
      <c r="AV78" s="84">
        <v>3.38</v>
      </c>
      <c r="AW78" s="84"/>
      <c r="AX78" s="84">
        <v>-1.3262928369003775</v>
      </c>
      <c r="AY78" s="84">
        <v>0.64</v>
      </c>
      <c r="AZ78" s="105">
        <v>1.6848158919828402</v>
      </c>
      <c r="BA78" s="84">
        <v>-0.47446981856219828</v>
      </c>
      <c r="BB78" s="84">
        <v>0.37801012147149227</v>
      </c>
      <c r="BC78" s="84">
        <v>2.3192622646030698</v>
      </c>
      <c r="BD78" s="84">
        <v>1.1599999999999999</v>
      </c>
      <c r="BE78" s="84">
        <v>0.95665165972694877</v>
      </c>
      <c r="BF78" s="117">
        <v>0.39030886244133561</v>
      </c>
    </row>
    <row r="79" spans="1:58" ht="15" x14ac:dyDescent="0.25">
      <c r="A79" s="480"/>
      <c r="B79" s="53" t="s">
        <v>61</v>
      </c>
      <c r="C79" s="84">
        <f t="shared" si="29"/>
        <v>82.482247607241646</v>
      </c>
      <c r="D79" s="165">
        <f>+'Cuadro 4'!G80</f>
        <v>82.123997077506189</v>
      </c>
      <c r="E79" s="84">
        <f t="shared" si="30"/>
        <v>83.968093740038228</v>
      </c>
      <c r="F79" s="84">
        <f t="shared" si="31"/>
        <v>83.51012627954735</v>
      </c>
      <c r="G79" s="84">
        <f t="shared" si="32"/>
        <v>100</v>
      </c>
      <c r="H79" s="84">
        <f t="shared" si="33"/>
        <v>70.544568515779687</v>
      </c>
      <c r="I79" s="84">
        <f t="shared" si="34"/>
        <v>85.344805343994935</v>
      </c>
      <c r="J79" s="105">
        <f>+'Cuadro 4'!H80</f>
        <v>84.133808924879546</v>
      </c>
      <c r="K79" s="84">
        <f t="shared" si="35"/>
        <v>80.651413832834237</v>
      </c>
      <c r="L79" s="84">
        <f t="shared" si="36"/>
        <v>80.54998692717534</v>
      </c>
      <c r="M79" s="84">
        <f t="shared" si="37"/>
        <v>83.639539800818497</v>
      </c>
      <c r="N79" s="84">
        <f t="shared" si="38"/>
        <v>89.370370460247671</v>
      </c>
      <c r="O79" s="84">
        <f t="shared" si="39"/>
        <v>87.926378759490191</v>
      </c>
      <c r="P79" s="117">
        <f t="shared" si="40"/>
        <v>89.758423962319398</v>
      </c>
      <c r="Q79" s="116">
        <f t="shared" si="41"/>
        <v>0.35542379717935235</v>
      </c>
      <c r="R79" s="84">
        <v>0.42565401315573775</v>
      </c>
      <c r="S79" s="84">
        <v>0.34</v>
      </c>
      <c r="T79" s="84">
        <v>0.34</v>
      </c>
      <c r="U79" s="84"/>
      <c r="V79" s="84">
        <v>1.1649345799159034</v>
      </c>
      <c r="W79" s="84">
        <v>0.25</v>
      </c>
      <c r="X79" s="105">
        <v>4.9481052070848429E-2</v>
      </c>
      <c r="Y79" s="84">
        <v>4.1894810022600031E-2</v>
      </c>
      <c r="Z79" s="84">
        <v>0.30685799833061672</v>
      </c>
      <c r="AA79" s="84">
        <v>7.9570179763549603E-2</v>
      </c>
      <c r="AB79" s="299">
        <v>-0.45</v>
      </c>
      <c r="AC79" s="84">
        <v>3.2069200332169603E-2</v>
      </c>
      <c r="AD79" s="117">
        <v>-5.2735441402921877E-2</v>
      </c>
      <c r="AE79" s="116">
        <f t="shared" si="42"/>
        <v>2.5793304755696078</v>
      </c>
      <c r="AF79" s="105">
        <v>2.8273051643170652</v>
      </c>
      <c r="AG79" s="84">
        <v>2.16</v>
      </c>
      <c r="AH79" s="84">
        <v>2.11</v>
      </c>
      <c r="AI79" s="84"/>
      <c r="AJ79" s="84">
        <v>6.5849345799159025</v>
      </c>
      <c r="AK79" s="84">
        <v>3.84</v>
      </c>
      <c r="AL79" s="105">
        <v>1.4990823809555516</v>
      </c>
      <c r="AM79" s="84">
        <v>-7.6295087438731354E-2</v>
      </c>
      <c r="AN79" s="84">
        <v>0.62946580547210162</v>
      </c>
      <c r="AO79" s="84">
        <v>2.1690362643904999</v>
      </c>
      <c r="AP79" s="84">
        <v>-0.77</v>
      </c>
      <c r="AQ79" s="84">
        <v>0.6812215949295739</v>
      </c>
      <c r="AR79" s="117">
        <v>-1.1736790905752692E-2</v>
      </c>
      <c r="AS79" s="116">
        <f t="shared" si="43"/>
        <v>3.1456323286472041</v>
      </c>
      <c r="AT79" s="105">
        <v>3.4226143493869983</v>
      </c>
      <c r="AU79" s="84">
        <v>3.21</v>
      </c>
      <c r="AV79" s="84">
        <v>3.28</v>
      </c>
      <c r="AW79" s="84"/>
      <c r="AX79" s="84">
        <v>7.1852710282056123</v>
      </c>
      <c r="AY79" s="84">
        <v>0.6</v>
      </c>
      <c r="AZ79" s="105">
        <v>1.9390200664931641</v>
      </c>
      <c r="BA79" s="84">
        <v>-0.1072746754838553</v>
      </c>
      <c r="BB79" s="84">
        <v>0.59876132952585226</v>
      </c>
      <c r="BC79" s="84">
        <v>2.7070656459492621</v>
      </c>
      <c r="BD79" s="84">
        <v>0.32</v>
      </c>
      <c r="BE79" s="84">
        <v>0.77786713547819319</v>
      </c>
      <c r="BF79" s="117">
        <v>0.81332290515491845</v>
      </c>
    </row>
    <row r="80" spans="1:58" ht="15" x14ac:dyDescent="0.25">
      <c r="A80" s="480"/>
      <c r="B80" s="53" t="s">
        <v>62</v>
      </c>
      <c r="C80" s="84">
        <f t="shared" si="29"/>
        <v>82.734972502411821</v>
      </c>
      <c r="D80" s="165">
        <f>+'Cuadro 4'!G81</f>
        <v>82.412589902979391</v>
      </c>
      <c r="E80" s="84">
        <f t="shared" si="30"/>
        <v>84.033847924642785</v>
      </c>
      <c r="F80" s="84">
        <f t="shared" si="31"/>
        <v>83.575553858651887</v>
      </c>
      <c r="G80" s="84">
        <f t="shared" si="32"/>
        <v>100</v>
      </c>
      <c r="H80" s="84">
        <f t="shared" si="33"/>
        <v>72.20402639989689</v>
      </c>
      <c r="I80" s="84">
        <f t="shared" si="34"/>
        <v>85.418775225360108</v>
      </c>
      <c r="J80" s="105">
        <f>+'Cuadro 4'!H81</f>
        <v>84.224461729717461</v>
      </c>
      <c r="K80" s="84">
        <f t="shared" si="35"/>
        <v>80.549757798774948</v>
      </c>
      <c r="L80" s="84">
        <f t="shared" si="36"/>
        <v>80.488309173232835</v>
      </c>
      <c r="M80" s="84">
        <f t="shared" si="37"/>
        <v>83.837060517422103</v>
      </c>
      <c r="N80" s="84">
        <f t="shared" si="38"/>
        <v>89.316332142928175</v>
      </c>
      <c r="O80" s="84">
        <f t="shared" si="39"/>
        <v>87.701480781861477</v>
      </c>
      <c r="P80" s="117">
        <f t="shared" si="40"/>
        <v>89.753447091812504</v>
      </c>
      <c r="Q80" s="116">
        <f t="shared" si="41"/>
        <v>0.30015822399751019</v>
      </c>
      <c r="R80" s="84">
        <v>0.34538178903847794</v>
      </c>
      <c r="S80" s="84">
        <v>0.08</v>
      </c>
      <c r="T80" s="84">
        <v>0.08</v>
      </c>
      <c r="U80" s="84"/>
      <c r="V80" s="84">
        <v>2.3689981304261547</v>
      </c>
      <c r="W80" s="84">
        <v>0.09</v>
      </c>
      <c r="X80" s="105">
        <v>0.1031515447516584</v>
      </c>
      <c r="Y80" s="84">
        <v>-0.12509474320828792</v>
      </c>
      <c r="Z80" s="84">
        <v>-7.7052767704683861E-2</v>
      </c>
      <c r="AA80" s="84">
        <v>0.23087282394732683</v>
      </c>
      <c r="AB80" s="299">
        <v>-0.06</v>
      </c>
      <c r="AC80" s="84">
        <v>-0.25212845740672818</v>
      </c>
      <c r="AD80" s="117">
        <v>-8.0557418759216737E-3</v>
      </c>
      <c r="AE80" s="116">
        <f t="shared" si="42"/>
        <v>2.8936326592893007</v>
      </c>
      <c r="AF80" s="105">
        <v>3.1886517084356933</v>
      </c>
      <c r="AG80" s="84">
        <v>2.2400000000000002</v>
      </c>
      <c r="AH80" s="84">
        <v>2.19</v>
      </c>
      <c r="AI80" s="84"/>
      <c r="AJ80" s="84">
        <v>9.0921894081482879</v>
      </c>
      <c r="AK80" s="84">
        <v>3.93</v>
      </c>
      <c r="AL80" s="105">
        <v>1.6084459842903642</v>
      </c>
      <c r="AM80" s="84">
        <v>-0.20224263215228006</v>
      </c>
      <c r="AN80" s="84">
        <v>0.55241303776741768</v>
      </c>
      <c r="AO80" s="84">
        <v>2.4103157035851632</v>
      </c>
      <c r="AP80" s="84">
        <v>-0.83</v>
      </c>
      <c r="AQ80" s="84">
        <v>0.42369929682806767</v>
      </c>
      <c r="AR80" s="117">
        <v>-1.7280879318102987E-2</v>
      </c>
      <c r="AS80" s="116">
        <f t="shared" si="43"/>
        <v>3.5271306793058006</v>
      </c>
      <c r="AT80" s="105">
        <v>3.8489670584471978</v>
      </c>
      <c r="AU80" s="84">
        <v>3.08</v>
      </c>
      <c r="AV80" s="84">
        <v>3.17</v>
      </c>
      <c r="AW80" s="84"/>
      <c r="AX80" s="84">
        <v>11.415181309661723</v>
      </c>
      <c r="AY80" s="84">
        <v>0.88</v>
      </c>
      <c r="AZ80" s="105">
        <v>2.1251201067709209</v>
      </c>
      <c r="BA80" s="84">
        <v>-8.0340547895297459E-3</v>
      </c>
      <c r="BB80" s="84">
        <v>0.55403901067660399</v>
      </c>
      <c r="BC80" s="84">
        <v>3.0330671745291031</v>
      </c>
      <c r="BD80" s="84">
        <v>0.17</v>
      </c>
      <c r="BE80" s="84">
        <v>0.62193005308051663</v>
      </c>
      <c r="BF80" s="117">
        <v>0.43628208631621357</v>
      </c>
    </row>
    <row r="81" spans="1:58" ht="15" x14ac:dyDescent="0.25">
      <c r="A81" s="480"/>
      <c r="B81" s="53" t="s">
        <v>63</v>
      </c>
      <c r="C81" s="84">
        <f t="shared" si="29"/>
        <v>82.956332859669587</v>
      </c>
      <c r="D81" s="165">
        <f>+'Cuadro 4'!G82</f>
        <v>82.618018682107618</v>
      </c>
      <c r="E81" s="84">
        <f t="shared" si="30"/>
        <v>84.165356293851929</v>
      </c>
      <c r="F81" s="84">
        <f t="shared" si="31"/>
        <v>83.730944359025159</v>
      </c>
      <c r="G81" s="84">
        <f t="shared" si="32"/>
        <v>100</v>
      </c>
      <c r="H81" s="84">
        <f t="shared" si="33"/>
        <v>73.094179056339172</v>
      </c>
      <c r="I81" s="84">
        <f t="shared" si="34"/>
        <v>85.139333451313902</v>
      </c>
      <c r="J81" s="105">
        <f>+'Cuadro 4'!H82</f>
        <v>84.517938826496419</v>
      </c>
      <c r="K81" s="84">
        <f t="shared" si="35"/>
        <v>80.801885049673558</v>
      </c>
      <c r="L81" s="84">
        <f t="shared" si="36"/>
        <v>80.748559197513828</v>
      </c>
      <c r="M81" s="84">
        <f t="shared" si="37"/>
        <v>84.283017961538377</v>
      </c>
      <c r="N81" s="84">
        <f t="shared" si="38"/>
        <v>89.1362044185298</v>
      </c>
      <c r="O81" s="84">
        <f t="shared" si="39"/>
        <v>87.41180328040501</v>
      </c>
      <c r="P81" s="117">
        <f t="shared" si="40"/>
        <v>89.772069270810732</v>
      </c>
      <c r="Q81" s="116">
        <f t="shared" si="41"/>
        <v>0.25928820828607391</v>
      </c>
      <c r="R81" s="84">
        <v>0.23796564215141769</v>
      </c>
      <c r="S81" s="84">
        <v>0.15</v>
      </c>
      <c r="T81" s="84">
        <v>0.18</v>
      </c>
      <c r="U81" s="84"/>
      <c r="V81" s="84">
        <v>1.2270828664398883</v>
      </c>
      <c r="W81" s="84">
        <v>-0.32</v>
      </c>
      <c r="X81" s="105">
        <v>0.35217535558158919</v>
      </c>
      <c r="Y81" s="84">
        <v>0.31237504492389856</v>
      </c>
      <c r="Z81" s="84">
        <v>0.32651567140602505</v>
      </c>
      <c r="AA81" s="84">
        <v>0.54285648106713658</v>
      </c>
      <c r="AB81" s="299">
        <v>-0.2</v>
      </c>
      <c r="AC81" s="84">
        <v>-0.33709275888838913</v>
      </c>
      <c r="AD81" s="117">
        <v>2.0744563607579605E-2</v>
      </c>
      <c r="AE81" s="116">
        <f t="shared" si="42"/>
        <v>3.1689282277303721</v>
      </c>
      <c r="AF81" s="105">
        <v>3.4458687036218216</v>
      </c>
      <c r="AG81" s="84">
        <v>2.4</v>
      </c>
      <c r="AH81" s="84">
        <v>2.38</v>
      </c>
      <c r="AI81" s="84"/>
      <c r="AJ81" s="84">
        <v>10.437110280856089</v>
      </c>
      <c r="AK81" s="84">
        <v>3.59</v>
      </c>
      <c r="AL81" s="105">
        <v>1.9624969467219973</v>
      </c>
      <c r="AM81" s="84">
        <v>0.11013241277161855</v>
      </c>
      <c r="AN81" s="84">
        <v>0.87753811746400323</v>
      </c>
      <c r="AO81" s="84">
        <v>2.9550705215671433</v>
      </c>
      <c r="AP81" s="84">
        <v>-1.03</v>
      </c>
      <c r="AQ81" s="84">
        <v>9.2000378634456564E-2</v>
      </c>
      <c r="AR81" s="117">
        <v>3.463684289476604E-3</v>
      </c>
      <c r="AS81" s="116">
        <f t="shared" si="43"/>
        <v>3.5053749026837826</v>
      </c>
      <c r="AT81" s="105">
        <v>3.7708346787082876</v>
      </c>
      <c r="AU81" s="84">
        <v>3.06</v>
      </c>
      <c r="AV81" s="84">
        <v>3.13</v>
      </c>
      <c r="AW81" s="84"/>
      <c r="AX81" s="84">
        <v>7.9033769467227302</v>
      </c>
      <c r="AY81" s="84">
        <v>4.18</v>
      </c>
      <c r="AZ81" s="105">
        <v>2.3489568073708762</v>
      </c>
      <c r="BA81" s="84">
        <v>0.16130773654196778</v>
      </c>
      <c r="BB81" s="84">
        <v>0.75247665675259257</v>
      </c>
      <c r="BC81" s="84">
        <v>3.4672627126926403</v>
      </c>
      <c r="BD81" s="84">
        <v>-0.8</v>
      </c>
      <c r="BE81" s="84">
        <v>0.28859060192292529</v>
      </c>
      <c r="BF81" s="117">
        <v>0.37817722949668625</v>
      </c>
    </row>
    <row r="82" spans="1:58" ht="15" x14ac:dyDescent="0.25">
      <c r="A82" s="480"/>
      <c r="B82" s="53" t="s">
        <v>64</v>
      </c>
      <c r="C82" s="84">
        <f t="shared" si="29"/>
        <v>83.145997057530991</v>
      </c>
      <c r="D82" s="165">
        <f>+'Cuadro 4'!G83</f>
        <v>82.822559295418429</v>
      </c>
      <c r="E82" s="84">
        <f t="shared" si="30"/>
        <v>84.411934486119065</v>
      </c>
      <c r="F82" s="84">
        <f t="shared" si="31"/>
        <v>83.951762438502939</v>
      </c>
      <c r="G82" s="84">
        <f t="shared" si="32"/>
        <v>100</v>
      </c>
      <c r="H82" s="84">
        <f t="shared" si="33"/>
        <v>73.444025951583981</v>
      </c>
      <c r="I82" s="84">
        <f t="shared" si="34"/>
        <v>84.950299310047356</v>
      </c>
      <c r="J82" s="105">
        <f>+'Cuadro 4'!H83</f>
        <v>84.640415475907872</v>
      </c>
      <c r="K82" s="84">
        <f t="shared" si="35"/>
        <v>80.554456452751211</v>
      </c>
      <c r="L82" s="84">
        <f t="shared" si="36"/>
        <v>80.655520897215808</v>
      </c>
      <c r="M82" s="84">
        <f t="shared" si="37"/>
        <v>84.483857787147116</v>
      </c>
      <c r="N82" s="84">
        <f t="shared" si="38"/>
        <v>89.586523729525709</v>
      </c>
      <c r="O82" s="84">
        <f t="shared" si="39"/>
        <v>87.407836248724905</v>
      </c>
      <c r="P82" s="117">
        <f t="shared" si="40"/>
        <v>89.717312743529192</v>
      </c>
      <c r="Q82" s="116">
        <f t="shared" si="41"/>
        <v>0.23235866977412481</v>
      </c>
      <c r="R82" s="84">
        <v>0.25213988767190526</v>
      </c>
      <c r="S82" s="84">
        <v>0.3</v>
      </c>
      <c r="T82" s="84">
        <v>0.27</v>
      </c>
      <c r="U82" s="84"/>
      <c r="V82" s="84">
        <v>0.49424174421556544</v>
      </c>
      <c r="W82" s="84">
        <v>-0.23</v>
      </c>
      <c r="X82" s="105">
        <v>0.14618607267900346</v>
      </c>
      <c r="Y82" s="84">
        <v>-0.30740641204757546</v>
      </c>
      <c r="Z82" s="84">
        <v>-0.11944959524757588</v>
      </c>
      <c r="AA82" s="84">
        <v>0.2417819874040209</v>
      </c>
      <c r="AB82" s="299">
        <v>0.51</v>
      </c>
      <c r="AC82" s="84">
        <v>-6.5067735669496057E-5</v>
      </c>
      <c r="AD82" s="117">
        <v>-6.2032866721229492E-2</v>
      </c>
      <c r="AE82" s="116">
        <f t="shared" si="42"/>
        <v>3.4048047586955836</v>
      </c>
      <c r="AF82" s="105">
        <v>3.7019736280272686</v>
      </c>
      <c r="AG82" s="84">
        <v>2.7</v>
      </c>
      <c r="AH82" s="84">
        <v>2.65</v>
      </c>
      <c r="AI82" s="84"/>
      <c r="AJ82" s="84">
        <v>10.965689719743928</v>
      </c>
      <c r="AK82" s="84">
        <v>3.36</v>
      </c>
      <c r="AL82" s="105">
        <v>2.1102528570654324</v>
      </c>
      <c r="AM82" s="84">
        <v>-0.19642119777069628</v>
      </c>
      <c r="AN82" s="84">
        <v>0.7613072549201847</v>
      </c>
      <c r="AO82" s="84">
        <v>3.2004043848908545</v>
      </c>
      <c r="AP82" s="84">
        <v>-0.53</v>
      </c>
      <c r="AQ82" s="84">
        <v>8.7457878405356654E-2</v>
      </c>
      <c r="AR82" s="117">
        <v>-5.7533488126792348E-2</v>
      </c>
      <c r="AS82" s="116">
        <f t="shared" si="43"/>
        <v>3.3521514158419734</v>
      </c>
      <c r="AT82" s="105">
        <v>3.5507139408997253</v>
      </c>
      <c r="AU82" s="84">
        <v>3.1</v>
      </c>
      <c r="AV82" s="84">
        <v>3.12</v>
      </c>
      <c r="AW82" s="84"/>
      <c r="AX82" s="84">
        <v>6.7113869147831409</v>
      </c>
      <c r="AY82" s="84">
        <v>3.33</v>
      </c>
      <c r="AZ82" s="105">
        <v>2.4871567244932935</v>
      </c>
      <c r="BA82" s="84">
        <v>-1.5690918203929084E-2</v>
      </c>
      <c r="BB82" s="84">
        <v>0.33564515098389869</v>
      </c>
      <c r="BC82" s="84">
        <v>3.7324041162237744</v>
      </c>
      <c r="BD82" s="84">
        <v>-0.43</v>
      </c>
      <c r="BE82" s="84">
        <v>0.22189463145629879</v>
      </c>
      <c r="BF82" s="117">
        <v>-4.322412957721572E-2</v>
      </c>
    </row>
    <row r="83" spans="1:58" ht="15" x14ac:dyDescent="0.25">
      <c r="A83" s="480"/>
      <c r="B83" s="53" t="s">
        <v>65</v>
      </c>
      <c r="C83" s="84">
        <f t="shared" si="29"/>
        <v>83.303081895456614</v>
      </c>
      <c r="D83" s="165">
        <f>+'Cuadro 4'!G84</f>
        <v>83.036321630537117</v>
      </c>
      <c r="E83" s="84">
        <f t="shared" si="30"/>
        <v>84.609197039932795</v>
      </c>
      <c r="F83" s="84">
        <f t="shared" si="31"/>
        <v>84.115331386264273</v>
      </c>
      <c r="G83" s="84">
        <f t="shared" si="32"/>
        <v>100</v>
      </c>
      <c r="H83" s="84">
        <f t="shared" si="33"/>
        <v>74.080422596553021</v>
      </c>
      <c r="I83" s="84">
        <f t="shared" si="34"/>
        <v>84.859891677267697</v>
      </c>
      <c r="J83" s="105">
        <f>+'Cuadro 4'!H84</f>
        <v>84.541305128443653</v>
      </c>
      <c r="K83" s="84">
        <f t="shared" si="35"/>
        <v>80.561123852533612</v>
      </c>
      <c r="L83" s="84">
        <f t="shared" si="36"/>
        <v>80.539828153428374</v>
      </c>
      <c r="M83" s="84">
        <f t="shared" si="37"/>
        <v>84.351867698497628</v>
      </c>
      <c r="N83" s="84">
        <f t="shared" si="38"/>
        <v>89.442421550007026</v>
      </c>
      <c r="O83" s="84">
        <f t="shared" si="39"/>
        <v>87.420609539330769</v>
      </c>
      <c r="P83" s="117">
        <f t="shared" si="40"/>
        <v>89.632029522410093</v>
      </c>
      <c r="Q83" s="116">
        <f t="shared" si="41"/>
        <v>0.18171771223471514</v>
      </c>
      <c r="R83" s="84">
        <v>0.24954584822942186</v>
      </c>
      <c r="S83" s="84">
        <v>0.23</v>
      </c>
      <c r="T83" s="84">
        <v>0.19</v>
      </c>
      <c r="U83" s="84"/>
      <c r="V83" s="84">
        <v>0.86284859751960596</v>
      </c>
      <c r="W83" s="84">
        <v>-0.1</v>
      </c>
      <c r="X83" s="105">
        <v>-0.11376089100339974</v>
      </c>
      <c r="Y83" s="84">
        <v>1.0286831491014954E-2</v>
      </c>
      <c r="Z83" s="84">
        <v>-0.1475931154978922</v>
      </c>
      <c r="AA83" s="84">
        <v>-0.1536380665343309</v>
      </c>
      <c r="AB83" s="299">
        <v>-0.16</v>
      </c>
      <c r="AC83" s="84">
        <v>2.0148786852008271E-2</v>
      </c>
      <c r="AD83" s="117">
        <v>-9.5003017924615962E-2</v>
      </c>
      <c r="AE83" s="116">
        <f t="shared" si="42"/>
        <v>3.6001638568012009</v>
      </c>
      <c r="AF83" s="105">
        <v>3.969625053287805</v>
      </c>
      <c r="AG83" s="84">
        <v>2.94</v>
      </c>
      <c r="AH83" s="84">
        <v>2.85</v>
      </c>
      <c r="AI83" s="84"/>
      <c r="AJ83" s="84">
        <v>11.927213706608081</v>
      </c>
      <c r="AK83" s="84">
        <v>3.25</v>
      </c>
      <c r="AL83" s="105">
        <v>1.9906860687478207</v>
      </c>
      <c r="AM83" s="84">
        <v>-0.18816057025371158</v>
      </c>
      <c r="AN83" s="84">
        <v>0.61677465536278742</v>
      </c>
      <c r="AO83" s="84">
        <v>3.0391732233387612</v>
      </c>
      <c r="AP83" s="84">
        <v>-0.69</v>
      </c>
      <c r="AQ83" s="84">
        <v>0.10208409775079538</v>
      </c>
      <c r="AR83" s="117">
        <v>-0.15253650605140848</v>
      </c>
      <c r="AS83" s="116">
        <f t="shared" si="43"/>
        <v>3.9415511650151336</v>
      </c>
      <c r="AT83" s="105">
        <v>4.3517558326428585</v>
      </c>
      <c r="AU83" s="84">
        <v>3.1</v>
      </c>
      <c r="AV83" s="84">
        <v>3.06</v>
      </c>
      <c r="AW83" s="84"/>
      <c r="AX83" s="84">
        <v>13.59080996866043</v>
      </c>
      <c r="AY83" s="84">
        <v>3.65</v>
      </c>
      <c r="AZ83" s="105">
        <v>2.1545832577464692</v>
      </c>
      <c r="BA83" s="84">
        <v>-6.9601696012082589E-2</v>
      </c>
      <c r="BB83" s="84">
        <v>0.3188947595095406</v>
      </c>
      <c r="BC83" s="84">
        <v>3.2950125300745081</v>
      </c>
      <c r="BD83" s="84">
        <v>-0.54</v>
      </c>
      <c r="BE83" s="84">
        <v>-1.7450069333488166E-2</v>
      </c>
      <c r="BF83" s="117">
        <v>-0.11632240250000181</v>
      </c>
    </row>
    <row r="84" spans="1:58" ht="15" x14ac:dyDescent="0.25">
      <c r="A84" s="481"/>
      <c r="B84" s="54" t="s">
        <v>66</v>
      </c>
      <c r="C84" s="88">
        <f t="shared" si="29"/>
        <v>83.356551505739517</v>
      </c>
      <c r="D84" s="166">
        <f>+'Cuadro 4'!G85</f>
        <v>83.09325112127631</v>
      </c>
      <c r="E84" s="88">
        <f t="shared" si="30"/>
        <v>84.650293405310649</v>
      </c>
      <c r="F84" s="88">
        <f t="shared" si="31"/>
        <v>84.123509833652335</v>
      </c>
      <c r="G84" s="88">
        <f t="shared" si="32"/>
        <v>100</v>
      </c>
      <c r="H84" s="88">
        <f t="shared" si="33"/>
        <v>74.126457708957702</v>
      </c>
      <c r="I84" s="88">
        <f t="shared" si="34"/>
        <v>85.188646705557346</v>
      </c>
      <c r="J84" s="108">
        <f>+'Cuadro 4'!H85</f>
        <v>84.579152211638288</v>
      </c>
      <c r="K84" s="88">
        <f t="shared" si="35"/>
        <v>80.953353388579927</v>
      </c>
      <c r="L84" s="88">
        <f t="shared" si="36"/>
        <v>80.162484307995285</v>
      </c>
      <c r="M84" s="88">
        <f t="shared" si="37"/>
        <v>84.376347751250051</v>
      </c>
      <c r="N84" s="88">
        <f t="shared" si="38"/>
        <v>89.262293825608651</v>
      </c>
      <c r="O84" s="88">
        <f t="shared" si="39"/>
        <v>87.418552182312808</v>
      </c>
      <c r="P84" s="119">
        <f t="shared" si="40"/>
        <v>89.719591799706009</v>
      </c>
      <c r="Q84" s="118">
        <f t="shared" si="41"/>
        <v>6.470593835888544E-2</v>
      </c>
      <c r="R84" s="88">
        <v>6.9612019545116588E-2</v>
      </c>
      <c r="S84" s="88">
        <v>0.05</v>
      </c>
      <c r="T84" s="88">
        <v>0.01</v>
      </c>
      <c r="U84" s="88"/>
      <c r="V84" s="88">
        <v>6.4337694672273099E-2</v>
      </c>
      <c r="W84" s="88">
        <v>0.39</v>
      </c>
      <c r="X84" s="108">
        <v>4.3333656856213688E-2</v>
      </c>
      <c r="Y84" s="88">
        <v>0.48223555054645639</v>
      </c>
      <c r="Z84" s="88">
        <v>-0.46834750086333882</v>
      </c>
      <c r="AA84" s="88">
        <v>2.7052309003058037E-2</v>
      </c>
      <c r="AB84" s="179">
        <v>-0.2</v>
      </c>
      <c r="AC84" s="88">
        <v>-5.1142400447985025E-3</v>
      </c>
      <c r="AD84" s="119">
        <v>0.10295877788013218</v>
      </c>
      <c r="AE84" s="118">
        <f t="shared" si="42"/>
        <v>3.6666615212407776</v>
      </c>
      <c r="AF84" s="108">
        <v>4.0409063635674602</v>
      </c>
      <c r="AG84" s="88">
        <v>2.99</v>
      </c>
      <c r="AH84" s="88">
        <v>2.86</v>
      </c>
      <c r="AI84" s="88"/>
      <c r="AJ84" s="88">
        <v>11.996767600653563</v>
      </c>
      <c r="AK84" s="88">
        <v>3.65</v>
      </c>
      <c r="AL84" s="108">
        <v>2.036344814787479</v>
      </c>
      <c r="AM84" s="88">
        <v>0.29779530522687842</v>
      </c>
      <c r="AN84" s="88">
        <v>0.14536663855895382</v>
      </c>
      <c r="AO84" s="88">
        <v>3.0690765848753285</v>
      </c>
      <c r="AP84" s="88">
        <v>-0.89</v>
      </c>
      <c r="AQ84" s="88">
        <v>9.9728294853538124E-2</v>
      </c>
      <c r="AR84" s="119">
        <v>-5.4994686097784018E-2</v>
      </c>
      <c r="AS84" s="118">
        <f t="shared" si="43"/>
        <v>3.6666615212407776</v>
      </c>
      <c r="AT84" s="108">
        <v>4.0409063635674602</v>
      </c>
      <c r="AU84" s="88">
        <v>2.99</v>
      </c>
      <c r="AV84" s="88">
        <v>2.86</v>
      </c>
      <c r="AW84" s="88"/>
      <c r="AX84" s="88">
        <v>11.996767600653563</v>
      </c>
      <c r="AY84" s="88">
        <v>3.65</v>
      </c>
      <c r="AZ84" s="108">
        <v>2.036344814787479</v>
      </c>
      <c r="BA84" s="88">
        <v>0.29779530522687842</v>
      </c>
      <c r="BB84" s="88">
        <v>0.14536663855895382</v>
      </c>
      <c r="BC84" s="88">
        <v>3.0690765848753285</v>
      </c>
      <c r="BD84" s="88">
        <v>-0.89</v>
      </c>
      <c r="BE84" s="88">
        <v>9.9728294853538124E-2</v>
      </c>
      <c r="BF84" s="119">
        <v>-5.4994686097784018E-2</v>
      </c>
    </row>
    <row r="85" spans="1:58" ht="15" x14ac:dyDescent="0.25">
      <c r="A85" s="479">
        <v>2015</v>
      </c>
      <c r="B85" s="236" t="s">
        <v>55</v>
      </c>
      <c r="C85" s="229">
        <f t="shared" si="29"/>
        <v>83.209856136518624</v>
      </c>
      <c r="D85" s="292">
        <f>+'Cuadro 4'!G86</f>
        <v>82.845856269542949</v>
      </c>
      <c r="E85" s="229">
        <f t="shared" si="30"/>
        <v>84.870384168164449</v>
      </c>
      <c r="F85" s="229">
        <f t="shared" si="31"/>
        <v>84.249695098402825</v>
      </c>
      <c r="G85" s="229">
        <f t="shared" si="32"/>
        <v>100</v>
      </c>
      <c r="H85" s="229">
        <f t="shared" si="33"/>
        <v>71.171870396263614</v>
      </c>
      <c r="I85" s="229">
        <f t="shared" si="34"/>
        <v>85.273835352262893</v>
      </c>
      <c r="J85" s="228">
        <f>+'Cuadro 4'!H86</f>
        <v>84.878879968036969</v>
      </c>
      <c r="K85" s="229">
        <f t="shared" si="35"/>
        <v>81.392356630952193</v>
      </c>
      <c r="L85" s="229">
        <f t="shared" si="36"/>
        <v>80.292833264227809</v>
      </c>
      <c r="M85" s="229">
        <f t="shared" si="37"/>
        <v>84.654137457888424</v>
      </c>
      <c r="N85" s="229">
        <f t="shared" si="38"/>
        <v>89.110547926105113</v>
      </c>
      <c r="O85" s="229">
        <f t="shared" si="39"/>
        <v>87.846173688416144</v>
      </c>
      <c r="P85" s="224">
        <f t="shared" si="40"/>
        <v>90.376112776521509</v>
      </c>
      <c r="Q85" s="220">
        <f t="shared" si="41"/>
        <v>-0.17598541034988263</v>
      </c>
      <c r="R85" s="84">
        <v>-0.29773158276391037</v>
      </c>
      <c r="S85" s="84">
        <v>0.26</v>
      </c>
      <c r="T85" s="84">
        <v>0.15</v>
      </c>
      <c r="U85" s="84"/>
      <c r="V85" s="84">
        <v>-3.9858741453620619</v>
      </c>
      <c r="W85" s="84">
        <v>0.1</v>
      </c>
      <c r="X85" s="228">
        <v>0.35437545608010423</v>
      </c>
      <c r="Y85" s="84">
        <v>0.54229160868114779</v>
      </c>
      <c r="Z85" s="84">
        <v>0.16260593388262101</v>
      </c>
      <c r="AA85" s="84">
        <v>0.32922698604746514</v>
      </c>
      <c r="AB85" s="299">
        <v>-0.17</v>
      </c>
      <c r="AC85" s="84">
        <v>0.48916562380435424</v>
      </c>
      <c r="AD85" s="117">
        <v>0.73174761904974861</v>
      </c>
      <c r="AE85" s="220">
        <f t="shared" si="42"/>
        <v>-0.17598541034988263</v>
      </c>
      <c r="AF85" s="228">
        <v>-0.29773158276391037</v>
      </c>
      <c r="AG85" s="229">
        <v>0.26</v>
      </c>
      <c r="AH85" s="229">
        <v>0.15</v>
      </c>
      <c r="AI85" s="229"/>
      <c r="AJ85" s="229">
        <v>-3.9858741453620619</v>
      </c>
      <c r="AK85" s="229">
        <v>0.1</v>
      </c>
      <c r="AL85" s="228">
        <v>0.35437545608010423</v>
      </c>
      <c r="AM85" s="229">
        <v>0.54229160868114779</v>
      </c>
      <c r="AN85" s="229">
        <v>0.16260593388262101</v>
      </c>
      <c r="AO85" s="229">
        <v>0.32922698604746514</v>
      </c>
      <c r="AP85" s="229">
        <v>-0.17</v>
      </c>
      <c r="AQ85" s="229">
        <v>0.48916562380435424</v>
      </c>
      <c r="AR85" s="224">
        <v>0.73174761904974861</v>
      </c>
      <c r="AS85" s="220">
        <f t="shared" si="43"/>
        <v>3.3480526549203007</v>
      </c>
      <c r="AT85" s="228">
        <v>3.6590229555917171</v>
      </c>
      <c r="AU85" s="229">
        <v>3.05</v>
      </c>
      <c r="AV85" s="229">
        <v>2.81</v>
      </c>
      <c r="AW85" s="229"/>
      <c r="AX85" s="229">
        <v>8.7864323957463171</v>
      </c>
      <c r="AY85" s="229">
        <v>3.58</v>
      </c>
      <c r="AZ85" s="228">
        <v>1.9933778029076008</v>
      </c>
      <c r="BA85" s="229">
        <v>0.71718076741624204</v>
      </c>
      <c r="BB85" s="229">
        <v>0.22645778377247511</v>
      </c>
      <c r="BC85" s="229">
        <v>2.8443081519952709</v>
      </c>
      <c r="BD85" s="229">
        <v>-1.68</v>
      </c>
      <c r="BE85" s="229">
        <v>0.75262437078245525</v>
      </c>
      <c r="BF85" s="224">
        <v>0.44961096784898835</v>
      </c>
    </row>
    <row r="86" spans="1:58" ht="15" x14ac:dyDescent="0.25">
      <c r="A86" s="480"/>
      <c r="B86" s="53" t="s">
        <v>56</v>
      </c>
      <c r="C86" s="84">
        <f t="shared" si="29"/>
        <v>83.787299393730606</v>
      </c>
      <c r="D86" s="165">
        <f>+'Cuadro 4'!G87</f>
        <v>83.494657942602174</v>
      </c>
      <c r="E86" s="84">
        <f t="shared" si="30"/>
        <v>85.285170605850482</v>
      </c>
      <c r="F86" s="84">
        <f t="shared" si="31"/>
        <v>84.670312647571066</v>
      </c>
      <c r="G86" s="84">
        <f t="shared" si="32"/>
        <v>100</v>
      </c>
      <c r="H86" s="84">
        <f t="shared" si="33"/>
        <v>73.201302246116128</v>
      </c>
      <c r="I86" s="84">
        <f t="shared" si="34"/>
        <v>85.904231337884028</v>
      </c>
      <c r="J86" s="105">
        <f>+'Cuadro 4'!H87</f>
        <v>85.140288413191982</v>
      </c>
      <c r="K86" s="84">
        <f t="shared" si="35"/>
        <v>81.961144324463618</v>
      </c>
      <c r="L86" s="84">
        <f t="shared" si="36"/>
        <v>80.46704721543172</v>
      </c>
      <c r="M86" s="84">
        <f t="shared" si="37"/>
        <v>84.904902482206992</v>
      </c>
      <c r="N86" s="84">
        <f t="shared" si="38"/>
        <v>89.342629890051697</v>
      </c>
      <c r="O86" s="84">
        <f t="shared" si="39"/>
        <v>87.943887193815584</v>
      </c>
      <c r="P86" s="117">
        <f t="shared" si="40"/>
        <v>90.598982052427914</v>
      </c>
      <c r="Q86" s="116">
        <f t="shared" si="41"/>
        <v>0.70411615496313784</v>
      </c>
      <c r="R86" s="84">
        <v>0.79524521552847705</v>
      </c>
      <c r="S86" s="84">
        <v>0.5</v>
      </c>
      <c r="T86" s="84">
        <v>0.5</v>
      </c>
      <c r="U86" s="84"/>
      <c r="V86" s="84">
        <v>2.8443376946722729</v>
      </c>
      <c r="W86" s="84">
        <v>0.73</v>
      </c>
      <c r="X86" s="105">
        <v>0.30713211382201983</v>
      </c>
      <c r="Y86" s="84">
        <v>0.69655897757245855</v>
      </c>
      <c r="Z86" s="84">
        <v>0.21732603811847306</v>
      </c>
      <c r="AA86" s="84">
        <v>0.29524408714856537</v>
      </c>
      <c r="AB86" s="299">
        <v>0.26</v>
      </c>
      <c r="AC86" s="84">
        <v>0.11177662287936743</v>
      </c>
      <c r="AD86" s="117">
        <v>0.2473707812884057</v>
      </c>
      <c r="AE86" s="116">
        <f t="shared" si="42"/>
        <v>0.516753488730188</v>
      </c>
      <c r="AF86" s="105">
        <v>0.48307993237620717</v>
      </c>
      <c r="AG86" s="84">
        <v>0.75</v>
      </c>
      <c r="AH86" s="84">
        <v>0.65</v>
      </c>
      <c r="AI86" s="84"/>
      <c r="AJ86" s="84">
        <v>-1.2480772607184505</v>
      </c>
      <c r="AK86" s="84">
        <v>0.84</v>
      </c>
      <c r="AL86" s="105">
        <v>0.663445053397551</v>
      </c>
      <c r="AM86" s="84">
        <v>1.2449032605805013</v>
      </c>
      <c r="AN86" s="84">
        <v>0.37993197200109408</v>
      </c>
      <c r="AO86" s="84">
        <v>0.6264252305814072</v>
      </c>
      <c r="AP86" s="84">
        <v>0.09</v>
      </c>
      <c r="AQ86" s="84">
        <v>0.60094224668372165</v>
      </c>
      <c r="AR86" s="117">
        <v>0.98015409464311476</v>
      </c>
      <c r="AS86" s="116">
        <f t="shared" si="43"/>
        <v>3.2331664653739627</v>
      </c>
      <c r="AT86" s="105">
        <v>3.4524629095120298</v>
      </c>
      <c r="AU86" s="84">
        <v>2.96</v>
      </c>
      <c r="AV86" s="84">
        <v>2.64</v>
      </c>
      <c r="AW86" s="84"/>
      <c r="AX86" s="84">
        <v>7.7456012445825042</v>
      </c>
      <c r="AY86" s="84">
        <v>3.77</v>
      </c>
      <c r="AZ86" s="105">
        <v>2.2778489402976714</v>
      </c>
      <c r="BA86" s="84">
        <v>1.5052798000659782</v>
      </c>
      <c r="BB86" s="84">
        <v>0.26261758828819343</v>
      </c>
      <c r="BC86" s="84">
        <v>3.0625976090226081</v>
      </c>
      <c r="BD86" s="84">
        <v>-1.1100000000000001</v>
      </c>
      <c r="BE86" s="84">
        <v>0.95240037783177167</v>
      </c>
      <c r="BF86" s="117">
        <v>0.70754488587349529</v>
      </c>
    </row>
    <row r="87" spans="1:58" ht="15" x14ac:dyDescent="0.25">
      <c r="A87" s="480"/>
      <c r="B87" s="53" t="s">
        <v>57</v>
      </c>
      <c r="C87" s="84">
        <f t="shared" si="29"/>
        <v>84.154320080504917</v>
      </c>
      <c r="D87" s="165">
        <f>+'Cuadro 4'!G88</f>
        <v>83.854268262997323</v>
      </c>
      <c r="E87" s="84">
        <f t="shared" si="30"/>
        <v>85.572981603428531</v>
      </c>
      <c r="F87" s="84">
        <f t="shared" si="31"/>
        <v>84.981569633955587</v>
      </c>
      <c r="G87" s="84">
        <f t="shared" si="32"/>
        <v>100</v>
      </c>
      <c r="H87" s="84">
        <f t="shared" si="33"/>
        <v>73.673045793784112</v>
      </c>
      <c r="I87" s="84">
        <f t="shared" si="34"/>
        <v>86.551665052846261</v>
      </c>
      <c r="J87" s="105">
        <f>+'Cuadro 4'!H88</f>
        <v>85.540410540491791</v>
      </c>
      <c r="K87" s="84">
        <f t="shared" si="35"/>
        <v>83.446618774794132</v>
      </c>
      <c r="L87" s="84">
        <f t="shared" si="36"/>
        <v>81.200866993793213</v>
      </c>
      <c r="M87" s="84">
        <f t="shared" si="37"/>
        <v>85.085776442553808</v>
      </c>
      <c r="N87" s="84">
        <f t="shared" si="38"/>
        <v>88.905244650306216</v>
      </c>
      <c r="O87" s="84">
        <f t="shared" si="39"/>
        <v>88.733528096200587</v>
      </c>
      <c r="P87" s="117">
        <f t="shared" si="40"/>
        <v>91.273644040720797</v>
      </c>
      <c r="Q87" s="116">
        <f t="shared" si="41"/>
        <v>0.43370126485784788</v>
      </c>
      <c r="R87" s="84">
        <v>0.42515133258378085</v>
      </c>
      <c r="S87" s="84">
        <v>0.33</v>
      </c>
      <c r="T87" s="84">
        <v>0.37</v>
      </c>
      <c r="U87" s="84"/>
      <c r="V87" s="84">
        <v>0.60728224264858688</v>
      </c>
      <c r="W87" s="84">
        <v>0.75</v>
      </c>
      <c r="X87" s="105">
        <v>0.47094719545984715</v>
      </c>
      <c r="Y87" s="84">
        <v>1.8132702048478206</v>
      </c>
      <c r="Z87" s="84">
        <v>0.90748517410278551</v>
      </c>
      <c r="AA87" s="84">
        <v>0.2157404330539579</v>
      </c>
      <c r="AB87" s="299">
        <v>-0.49</v>
      </c>
      <c r="AC87" s="84">
        <v>0.90077518477965524</v>
      </c>
      <c r="AD87" s="117">
        <v>0.74403868444763643</v>
      </c>
      <c r="AE87" s="116">
        <f t="shared" si="42"/>
        <v>0.95705563672517047</v>
      </c>
      <c r="AF87" s="105">
        <v>0.91585914794727608</v>
      </c>
      <c r="AG87" s="84">
        <v>1.0900000000000001</v>
      </c>
      <c r="AH87" s="84">
        <v>1.02</v>
      </c>
      <c r="AI87" s="84"/>
      <c r="AJ87" s="84">
        <v>-0.61167352277079967</v>
      </c>
      <c r="AK87" s="84">
        <v>1.6</v>
      </c>
      <c r="AL87" s="105">
        <v>1.1365192292873614</v>
      </c>
      <c r="AM87" s="84">
        <v>3.0798790684388435</v>
      </c>
      <c r="AN87" s="84">
        <v>1.2953474368487734</v>
      </c>
      <c r="AO87" s="84">
        <v>0.84079094463206083</v>
      </c>
      <c r="AP87" s="84">
        <v>-0.4</v>
      </c>
      <c r="AQ87" s="84">
        <v>1.5042298014103088</v>
      </c>
      <c r="AR87" s="117">
        <v>1.7321213904808301</v>
      </c>
      <c r="AS87" s="116">
        <f t="shared" si="43"/>
        <v>3.296352719280832</v>
      </c>
      <c r="AT87" s="105">
        <v>3.4666747557512019</v>
      </c>
      <c r="AU87" s="84">
        <v>3.02</v>
      </c>
      <c r="AV87" s="84">
        <v>2.73</v>
      </c>
      <c r="AW87" s="84"/>
      <c r="AX87" s="84">
        <v>6.7818741423619624</v>
      </c>
      <c r="AY87" s="84">
        <v>4.38</v>
      </c>
      <c r="AZ87" s="105">
        <v>2.5543816080466444</v>
      </c>
      <c r="BA87" s="84">
        <v>3.4045326814633601</v>
      </c>
      <c r="BB87" s="84">
        <v>0.72513733704866046</v>
      </c>
      <c r="BC87" s="84">
        <v>2.982506762196484</v>
      </c>
      <c r="BD87" s="84">
        <v>-1.44</v>
      </c>
      <c r="BE87" s="84">
        <v>1.8350478861468416</v>
      </c>
      <c r="BF87" s="117">
        <v>1.5617611682008852</v>
      </c>
    </row>
    <row r="88" spans="1:58" ht="15" x14ac:dyDescent="0.25">
      <c r="A88" s="480"/>
      <c r="B88" s="53" t="s">
        <v>58</v>
      </c>
      <c r="C88" s="84">
        <f t="shared" si="29"/>
        <v>84.722889983862686</v>
      </c>
      <c r="D88" s="165">
        <f>+'Cuadro 4'!G89</f>
        <v>84.370225939894979</v>
      </c>
      <c r="E88" s="84">
        <f t="shared" si="30"/>
        <v>85.843862542325525</v>
      </c>
      <c r="F88" s="84">
        <f t="shared" si="31"/>
        <v>85.284414269356745</v>
      </c>
      <c r="G88" s="84">
        <f t="shared" si="32"/>
        <v>100</v>
      </c>
      <c r="H88" s="84">
        <f t="shared" si="33"/>
        <v>74.50531734004943</v>
      </c>
      <c r="I88" s="84">
        <f t="shared" si="34"/>
        <v>88.340626633662964</v>
      </c>
      <c r="J88" s="105">
        <f>+'Cuadro 4'!H89</f>
        <v>86.342648433393066</v>
      </c>
      <c r="K88" s="84">
        <f t="shared" si="35"/>
        <v>85.271004542887525</v>
      </c>
      <c r="L88" s="84">
        <f t="shared" si="36"/>
        <v>82.188471302707143</v>
      </c>
      <c r="M88" s="84">
        <f t="shared" si="37"/>
        <v>85.862702684166209</v>
      </c>
      <c r="N88" s="84">
        <f t="shared" si="38"/>
        <v>89.485449560172668</v>
      </c>
      <c r="O88" s="84">
        <f t="shared" si="39"/>
        <v>88.948479788647219</v>
      </c>
      <c r="P88" s="117">
        <f t="shared" si="40"/>
        <v>91.475637517107771</v>
      </c>
      <c r="Q88" s="116">
        <f t="shared" si="41"/>
        <v>0.68025118896413561</v>
      </c>
      <c r="R88" s="84">
        <v>0.62239486270637112</v>
      </c>
      <c r="S88" s="84">
        <v>0.32</v>
      </c>
      <c r="T88" s="84">
        <v>0.35</v>
      </c>
      <c r="U88" s="84"/>
      <c r="V88" s="84">
        <v>1.2027725861838174</v>
      </c>
      <c r="W88" s="84">
        <v>2.0699999999999998</v>
      </c>
      <c r="X88" s="105">
        <v>0.93228975998526786</v>
      </c>
      <c r="Y88" s="84">
        <v>2.1835208202949943</v>
      </c>
      <c r="Z88" s="84">
        <v>1.2193612726734138</v>
      </c>
      <c r="AA88" s="84">
        <v>0.90932259656321668</v>
      </c>
      <c r="AB88" s="299">
        <v>0.65</v>
      </c>
      <c r="AC88" s="84">
        <v>0.23912394816861021</v>
      </c>
      <c r="AD88" s="117">
        <v>0.21700825862386575</v>
      </c>
      <c r="AE88" s="116">
        <f t="shared" si="42"/>
        <v>1.6391494770858928</v>
      </c>
      <c r="AF88" s="105">
        <v>1.5367972746124696</v>
      </c>
      <c r="AG88" s="84">
        <v>1.41</v>
      </c>
      <c r="AH88" s="84">
        <v>1.38</v>
      </c>
      <c r="AI88" s="84"/>
      <c r="AJ88" s="84">
        <v>0.51109906341301814</v>
      </c>
      <c r="AK88" s="84">
        <v>3.7</v>
      </c>
      <c r="AL88" s="105">
        <v>2.0850247083844802</v>
      </c>
      <c r="AM88" s="84">
        <v>5.3335050045211414</v>
      </c>
      <c r="AN88" s="84">
        <v>2.5273505583082172</v>
      </c>
      <c r="AO88" s="84">
        <v>1.7615777081251331</v>
      </c>
      <c r="AP88" s="84">
        <v>0.25</v>
      </c>
      <c r="AQ88" s="84">
        <v>1.7501177589211441</v>
      </c>
      <c r="AR88" s="117">
        <v>1.9572600389467201</v>
      </c>
      <c r="AS88" s="116">
        <f t="shared" si="43"/>
        <v>3.3319765940078057</v>
      </c>
      <c r="AT88" s="105">
        <v>3.3642340642966944</v>
      </c>
      <c r="AU88" s="84">
        <v>3.17</v>
      </c>
      <c r="AV88" s="84">
        <v>2.88</v>
      </c>
      <c r="AW88" s="84"/>
      <c r="AX88" s="84">
        <v>5.7990741417619436</v>
      </c>
      <c r="AY88" s="84">
        <v>3.39</v>
      </c>
      <c r="AZ88" s="105">
        <v>3.1914539019836625</v>
      </c>
      <c r="BA88" s="84">
        <v>5.6629416963722541</v>
      </c>
      <c r="BB88" s="84">
        <v>1.935654016289843</v>
      </c>
      <c r="BC88" s="84">
        <v>3.5083867440716037</v>
      </c>
      <c r="BD88" s="84">
        <v>-0.74</v>
      </c>
      <c r="BE88" s="84">
        <v>1.5984382143507578</v>
      </c>
      <c r="BF88" s="117">
        <v>2.0330575423939843</v>
      </c>
    </row>
    <row r="89" spans="1:58" ht="15" x14ac:dyDescent="0.25">
      <c r="A89" s="480"/>
      <c r="B89" s="53" t="s">
        <v>59</v>
      </c>
      <c r="C89" s="84">
        <f t="shared" si="29"/>
        <v>85.273607879153602</v>
      </c>
      <c r="D89" s="165">
        <f>+'Cuadro 4'!G90</f>
        <v>84.943661962148298</v>
      </c>
      <c r="E89" s="84">
        <f t="shared" si="30"/>
        <v>86.258648980011543</v>
      </c>
      <c r="F89" s="84">
        <f t="shared" si="31"/>
        <v>85.662970063608171</v>
      </c>
      <c r="G89" s="84">
        <f t="shared" si="32"/>
        <v>100</v>
      </c>
      <c r="H89" s="84">
        <f t="shared" si="33"/>
        <v>76.496775198764851</v>
      </c>
      <c r="I89" s="84">
        <f t="shared" si="34"/>
        <v>88.476928468391861</v>
      </c>
      <c r="J89" s="105">
        <f>+'Cuadro 4'!H90</f>
        <v>86.792993858677846</v>
      </c>
      <c r="K89" s="84">
        <f t="shared" si="35"/>
        <v>85.526099958231228</v>
      </c>
      <c r="L89" s="84">
        <f t="shared" si="36"/>
        <v>82.465398567078253</v>
      </c>
      <c r="M89" s="84">
        <f t="shared" si="37"/>
        <v>86.344431530674683</v>
      </c>
      <c r="N89" s="84">
        <f t="shared" si="38"/>
        <v>90.529818397932289</v>
      </c>
      <c r="O89" s="84">
        <f t="shared" si="39"/>
        <v>89.303349986730666</v>
      </c>
      <c r="P89" s="117">
        <f t="shared" si="40"/>
        <v>91.655710642165687</v>
      </c>
      <c r="Q89" s="116">
        <f t="shared" si="41"/>
        <v>0.65711646163896409</v>
      </c>
      <c r="R89" s="84">
        <v>0.68776836377696315</v>
      </c>
      <c r="S89" s="84">
        <v>0.48</v>
      </c>
      <c r="T89" s="84">
        <v>0.45</v>
      </c>
      <c r="U89" s="84"/>
      <c r="V89" s="84">
        <v>2.6939738319663613</v>
      </c>
      <c r="W89" s="84">
        <v>0.16</v>
      </c>
      <c r="X89" s="105">
        <v>0.52358807997985235</v>
      </c>
      <c r="Y89" s="84">
        <v>0.29887420594558933</v>
      </c>
      <c r="Z89" s="84">
        <v>0.34100633015491094</v>
      </c>
      <c r="AA89" s="84">
        <v>0.56160203329687841</v>
      </c>
      <c r="AB89" s="299">
        <v>1.1599999999999999</v>
      </c>
      <c r="AC89" s="84">
        <v>0.40153964696268285</v>
      </c>
      <c r="AD89" s="117">
        <v>0.20425392862315153</v>
      </c>
      <c r="AE89" s="116">
        <f t="shared" si="42"/>
        <v>2.2998268747742965</v>
      </c>
      <c r="AF89" s="105">
        <v>2.2269087030561274</v>
      </c>
      <c r="AG89" s="84">
        <v>1.9</v>
      </c>
      <c r="AH89" s="84">
        <v>1.83</v>
      </c>
      <c r="AI89" s="84"/>
      <c r="AJ89" s="84">
        <v>3.1976672878578829</v>
      </c>
      <c r="AK89" s="84">
        <v>3.86</v>
      </c>
      <c r="AL89" s="105">
        <v>2.6174791176671741</v>
      </c>
      <c r="AM89" s="84">
        <v>5.648619085242701</v>
      </c>
      <c r="AN89" s="84">
        <v>2.8728079961130621</v>
      </c>
      <c r="AO89" s="84">
        <v>2.3325064806392715</v>
      </c>
      <c r="AP89" s="84">
        <v>1.42</v>
      </c>
      <c r="AQ89" s="84">
        <v>2.1560615651550457</v>
      </c>
      <c r="AR89" s="117">
        <v>2.1579666198013401</v>
      </c>
      <c r="AS89" s="116">
        <f t="shared" si="43"/>
        <v>4.0669436482341093</v>
      </c>
      <c r="AT89" s="105">
        <v>4.2107046247320836</v>
      </c>
      <c r="AU89" s="84">
        <v>3.48</v>
      </c>
      <c r="AV89" s="84">
        <v>3.24</v>
      </c>
      <c r="AW89" s="84"/>
      <c r="AX89" s="84">
        <v>10.787653580649781</v>
      </c>
      <c r="AY89" s="84">
        <v>3.45</v>
      </c>
      <c r="AZ89" s="105">
        <v>3.4406800496135617</v>
      </c>
      <c r="BA89" s="84">
        <v>5.8727022332861418</v>
      </c>
      <c r="BB89" s="84">
        <v>2.3325605927248994</v>
      </c>
      <c r="BC89" s="84">
        <v>3.7410176232158108</v>
      </c>
      <c r="BD89" s="84">
        <v>0.09</v>
      </c>
      <c r="BE89" s="84">
        <v>1.7173483777453742</v>
      </c>
      <c r="BF89" s="117">
        <v>2.2560208029318001</v>
      </c>
    </row>
    <row r="90" spans="1:58" ht="15" x14ac:dyDescent="0.25">
      <c r="A90" s="480"/>
      <c r="B90" s="53" t="s">
        <v>60</v>
      </c>
      <c r="C90" s="84">
        <f t="shared" si="29"/>
        <v>85.032822841300757</v>
      </c>
      <c r="D90" s="165">
        <f>+'Cuadro 4'!G91</f>
        <v>84.542937388663375</v>
      </c>
      <c r="E90" s="84">
        <f t="shared" si="30"/>
        <v>86.622645241654396</v>
      </c>
      <c r="F90" s="84">
        <f t="shared" si="31"/>
        <v>86.02470115589287</v>
      </c>
      <c r="G90" s="84">
        <f t="shared" si="32"/>
        <v>100</v>
      </c>
      <c r="H90" s="84">
        <f t="shared" si="33"/>
        <v>71.370287294694521</v>
      </c>
      <c r="I90" s="84">
        <f t="shared" si="34"/>
        <v>88.332107768992401</v>
      </c>
      <c r="J90" s="105">
        <f>+'Cuadro 4'!H91</f>
        <v>87.261251084367998</v>
      </c>
      <c r="K90" s="84">
        <f t="shared" si="35"/>
        <v>86.569749413706916</v>
      </c>
      <c r="L90" s="84">
        <f t="shared" si="36"/>
        <v>82.958780151140047</v>
      </c>
      <c r="M90" s="84">
        <f t="shared" si="37"/>
        <v>86.724130556140778</v>
      </c>
      <c r="N90" s="84">
        <f t="shared" si="38"/>
        <v>91.02968724335571</v>
      </c>
      <c r="O90" s="84">
        <f t="shared" si="39"/>
        <v>89.800622183056632</v>
      </c>
      <c r="P90" s="117">
        <f t="shared" si="40"/>
        <v>91.864531907838312</v>
      </c>
      <c r="Q90" s="116">
        <f t="shared" si="41"/>
        <v>-0.2790804365567815</v>
      </c>
      <c r="R90" s="84">
        <v>-0.46649699952171453</v>
      </c>
      <c r="S90" s="84">
        <v>0.43</v>
      </c>
      <c r="T90" s="84">
        <v>0.43</v>
      </c>
      <c r="U90" s="84"/>
      <c r="V90" s="84">
        <v>-6.7793682250448839</v>
      </c>
      <c r="W90" s="84">
        <v>-0.17</v>
      </c>
      <c r="X90" s="105">
        <v>0.53735928180564352</v>
      </c>
      <c r="Y90" s="84">
        <v>1.2270767147282695</v>
      </c>
      <c r="Z90" s="84">
        <v>0.59589558047736546</v>
      </c>
      <c r="AA90" s="84">
        <v>0.43846822621543313</v>
      </c>
      <c r="AB90" s="299">
        <v>0.56000000000000005</v>
      </c>
      <c r="AC90" s="84">
        <v>0.55623720343413974</v>
      </c>
      <c r="AD90" s="117">
        <v>0.22960647422955041</v>
      </c>
      <c r="AE90" s="116">
        <f t="shared" si="42"/>
        <v>2.0109653114018498</v>
      </c>
      <c r="AF90" s="105">
        <v>1.7446498335601521</v>
      </c>
      <c r="AG90" s="84">
        <v>2.33</v>
      </c>
      <c r="AH90" s="84">
        <v>2.2599999999999998</v>
      </c>
      <c r="AI90" s="84"/>
      <c r="AJ90" s="84">
        <v>-3.7182006255913596</v>
      </c>
      <c r="AK90" s="84">
        <v>3.69</v>
      </c>
      <c r="AL90" s="105">
        <v>3.1711110865930903</v>
      </c>
      <c r="AM90" s="84">
        <v>6.9378176320479454</v>
      </c>
      <c r="AN90" s="84">
        <v>3.4882849094359627</v>
      </c>
      <c r="AO90" s="84">
        <v>2.7825129523408769</v>
      </c>
      <c r="AP90" s="84">
        <v>1.98</v>
      </c>
      <c r="AQ90" s="84">
        <v>2.7249021417970658</v>
      </c>
      <c r="AR90" s="117">
        <v>2.3907154113237223</v>
      </c>
      <c r="AS90" s="116">
        <f t="shared" si="43"/>
        <v>3.4271642137897596</v>
      </c>
      <c r="AT90" s="105">
        <v>3.3467193837923355</v>
      </c>
      <c r="AU90" s="84">
        <v>3.51</v>
      </c>
      <c r="AV90" s="84">
        <v>3.37</v>
      </c>
      <c r="AW90" s="84"/>
      <c r="AX90" s="84">
        <v>2.4202691556316687</v>
      </c>
      <c r="AY90" s="84">
        <v>3.76</v>
      </c>
      <c r="AZ90" s="105">
        <v>3.7776047154603543</v>
      </c>
      <c r="BA90" s="84">
        <v>7.3931029241752224</v>
      </c>
      <c r="BB90" s="84">
        <v>3.3015237987859414</v>
      </c>
      <c r="BC90" s="84">
        <v>3.7891352188996006</v>
      </c>
      <c r="BD90" s="84">
        <v>1.41</v>
      </c>
      <c r="BE90" s="84">
        <v>2.1612936128547204</v>
      </c>
      <c r="BF90" s="117">
        <v>2.2947163849906023</v>
      </c>
    </row>
    <row r="91" spans="1:58" ht="15" x14ac:dyDescent="0.25">
      <c r="A91" s="480"/>
      <c r="B91" s="53" t="s">
        <v>61</v>
      </c>
      <c r="C91" s="84">
        <f t="shared" si="29"/>
        <v>85.783971254991641</v>
      </c>
      <c r="D91" s="165">
        <f>+'Cuadro 4'!G92</f>
        <v>85.375593562893982</v>
      </c>
      <c r="E91" s="84">
        <f t="shared" si="30"/>
        <v>87.05436173802147</v>
      </c>
      <c r="F91" s="84">
        <f t="shared" si="31"/>
        <v>86.478968108994607</v>
      </c>
      <c r="G91" s="84">
        <f t="shared" si="32"/>
        <v>100</v>
      </c>
      <c r="H91" s="84">
        <f t="shared" si="33"/>
        <v>75.038147555274762</v>
      </c>
      <c r="I91" s="84">
        <f t="shared" si="34"/>
        <v>88.493966197732973</v>
      </c>
      <c r="J91" s="105">
        <f>+'Cuadro 4'!H92</f>
        <v>87.651475398651499</v>
      </c>
      <c r="K91" s="84">
        <f t="shared" si="35"/>
        <v>88.445554551322502</v>
      </c>
      <c r="L91" s="84">
        <f t="shared" si="36"/>
        <v>83.51846864146637</v>
      </c>
      <c r="M91" s="84">
        <f t="shared" si="37"/>
        <v>86.891141429370009</v>
      </c>
      <c r="N91" s="84">
        <f t="shared" si="38"/>
        <v>90.976129867060351</v>
      </c>
      <c r="O91" s="84">
        <f t="shared" si="39"/>
        <v>90.29165271622783</v>
      </c>
      <c r="P91" s="117">
        <f t="shared" si="40"/>
        <v>91.992366452295471</v>
      </c>
      <c r="Q91" s="116">
        <f t="shared" si="41"/>
        <v>0.91863860225930027</v>
      </c>
      <c r="R91" s="84">
        <v>1.0291309087300711</v>
      </c>
      <c r="S91" s="84">
        <v>0.5</v>
      </c>
      <c r="T91" s="84">
        <v>0.52</v>
      </c>
      <c r="U91" s="84"/>
      <c r="V91" s="84">
        <v>5.2894504682934915</v>
      </c>
      <c r="W91" s="84">
        <v>0.19</v>
      </c>
      <c r="X91" s="105">
        <v>0.43730276860040534</v>
      </c>
      <c r="Y91" s="84">
        <v>2.1574262985690642</v>
      </c>
      <c r="Z91" s="84">
        <v>0.678611213403292</v>
      </c>
      <c r="AA91" s="84">
        <v>0.19012658162063023</v>
      </c>
      <c r="AB91" s="299">
        <v>-0.06</v>
      </c>
      <c r="AC91" s="84">
        <v>0.54672886042908797</v>
      </c>
      <c r="AD91" s="117">
        <v>0.13579833193309948</v>
      </c>
      <c r="AE91" s="116">
        <f t="shared" si="42"/>
        <v>2.9120923375590766</v>
      </c>
      <c r="AF91" s="105">
        <v>2.7467242054189738</v>
      </c>
      <c r="AG91" s="84">
        <v>2.84</v>
      </c>
      <c r="AH91" s="84">
        <v>2.8</v>
      </c>
      <c r="AI91" s="84"/>
      <c r="AJ91" s="84">
        <v>1.2299115248385755</v>
      </c>
      <c r="AK91" s="84">
        <v>3.88</v>
      </c>
      <c r="AL91" s="105">
        <v>3.6324828361077439</v>
      </c>
      <c r="AM91" s="84">
        <v>9.2549608498361575</v>
      </c>
      <c r="AN91" s="84">
        <v>4.1864774556847903</v>
      </c>
      <c r="AO91" s="84">
        <v>2.980448603361959</v>
      </c>
      <c r="AP91" s="84">
        <v>1.92</v>
      </c>
      <c r="AQ91" s="84">
        <v>3.2866027430002784</v>
      </c>
      <c r="AR91" s="117">
        <v>2.533197718580019</v>
      </c>
      <c r="AS91" s="116">
        <f t="shared" si="43"/>
        <v>3.9927441004380162</v>
      </c>
      <c r="AT91" s="105">
        <v>3.9493507250225055</v>
      </c>
      <c r="AU91" s="84">
        <v>3.67</v>
      </c>
      <c r="AV91" s="84">
        <v>3.56</v>
      </c>
      <c r="AW91" s="84"/>
      <c r="AX91" s="84">
        <v>6.4977981280260746</v>
      </c>
      <c r="AY91" s="84">
        <v>3.7</v>
      </c>
      <c r="AZ91" s="105">
        <v>4.1817779544504976</v>
      </c>
      <c r="BA91" s="84">
        <v>9.6672041166989739</v>
      </c>
      <c r="BB91" s="84">
        <v>3.6859188626446464</v>
      </c>
      <c r="BC91" s="84">
        <v>3.8959050159728301</v>
      </c>
      <c r="BD91" s="84">
        <v>1.81</v>
      </c>
      <c r="BE91" s="84">
        <v>2.6898066054904124</v>
      </c>
      <c r="BF91" s="117">
        <v>2.48993413364982</v>
      </c>
    </row>
    <row r="92" spans="1:58" ht="15" x14ac:dyDescent="0.25">
      <c r="A92" s="480"/>
      <c r="B92" s="53" t="s">
        <v>62</v>
      </c>
      <c r="C92" s="84">
        <f t="shared" si="29"/>
        <v>85.943530623078459</v>
      </c>
      <c r="D92" s="165">
        <f>+'Cuadro 4'!G93</f>
        <v>85.568103966059653</v>
      </c>
      <c r="E92" s="84">
        <f t="shared" si="30"/>
        <v>87.265987471534743</v>
      </c>
      <c r="F92" s="84">
        <f t="shared" si="31"/>
        <v>86.672452181612002</v>
      </c>
      <c r="G92" s="84">
        <f t="shared" si="32"/>
        <v>100</v>
      </c>
      <c r="H92" s="84">
        <f t="shared" si="33"/>
        <v>75.23315602161037</v>
      </c>
      <c r="I92" s="84">
        <f t="shared" si="34"/>
        <v>88.621749167791307</v>
      </c>
      <c r="J92" s="105">
        <f>+'Cuadro 4'!H93</f>
        <v>87.665029236990634</v>
      </c>
      <c r="K92" s="84">
        <f t="shared" si="35"/>
        <v>89.06222768870677</v>
      </c>
      <c r="L92" s="84">
        <f t="shared" si="36"/>
        <v>83.637782214355141</v>
      </c>
      <c r="M92" s="84">
        <f t="shared" si="37"/>
        <v>86.808702255267789</v>
      </c>
      <c r="N92" s="84">
        <f t="shared" si="38"/>
        <v>90.288810204603152</v>
      </c>
      <c r="O92" s="84">
        <f t="shared" si="39"/>
        <v>90.330862373236599</v>
      </c>
      <c r="P92" s="117">
        <f t="shared" si="40"/>
        <v>92.79706607999249</v>
      </c>
      <c r="Q92" s="116">
        <f t="shared" si="41"/>
        <v>0.17637257242687837</v>
      </c>
      <c r="R92" s="84">
        <v>0.21426350909533454</v>
      </c>
      <c r="S92" s="84">
        <v>0.24</v>
      </c>
      <c r="T92" s="84">
        <v>0.23</v>
      </c>
      <c r="U92" s="84"/>
      <c r="V92" s="84">
        <v>0.14918379942675197</v>
      </c>
      <c r="W92" s="84">
        <v>0.14000000000000001</v>
      </c>
      <c r="X92" s="105">
        <v>1.1308902638679666E-2</v>
      </c>
      <c r="Y92" s="84">
        <v>0.69371047112513018</v>
      </c>
      <c r="Z92" s="84">
        <v>0.14494181448746996</v>
      </c>
      <c r="AA92" s="84">
        <v>-9.4906592462330519E-2</v>
      </c>
      <c r="AB92" s="299">
        <v>-0.75</v>
      </c>
      <c r="AC92" s="84">
        <v>4.6222955647391539E-2</v>
      </c>
      <c r="AD92" s="117">
        <v>0.87650010646861165</v>
      </c>
      <c r="AE92" s="116">
        <f t="shared" si="42"/>
        <v>3.1035102467750519</v>
      </c>
      <c r="AF92" s="105">
        <v>2.9784041560381791</v>
      </c>
      <c r="AG92" s="84">
        <v>3.09</v>
      </c>
      <c r="AH92" s="84">
        <v>3.03</v>
      </c>
      <c r="AI92" s="84"/>
      <c r="AJ92" s="84">
        <v>1.4929869129830822</v>
      </c>
      <c r="AK92" s="84">
        <v>4.03</v>
      </c>
      <c r="AL92" s="105">
        <v>3.6485078706283289</v>
      </c>
      <c r="AM92" s="84">
        <v>10.016724398313524</v>
      </c>
      <c r="AN92" s="84">
        <v>4.3353171204216849</v>
      </c>
      <c r="AO92" s="84">
        <v>2.8827444761991354</v>
      </c>
      <c r="AP92" s="84">
        <v>1.1499999999999999</v>
      </c>
      <c r="AQ92" s="84">
        <v>3.3314555300002224</v>
      </c>
      <c r="AR92" s="117">
        <v>3.4301028555243298</v>
      </c>
      <c r="AS92" s="116">
        <f t="shared" si="43"/>
        <v>3.8717056802082102</v>
      </c>
      <c r="AT92" s="105">
        <v>3.8224839246937687</v>
      </c>
      <c r="AU92" s="84">
        <v>3.84</v>
      </c>
      <c r="AV92" s="84">
        <v>3.71</v>
      </c>
      <c r="AW92" s="84"/>
      <c r="AX92" s="84">
        <v>4.2871052923257382</v>
      </c>
      <c r="AY92" s="84">
        <v>3.75</v>
      </c>
      <c r="AZ92" s="105">
        <v>4.0861296114433276</v>
      </c>
      <c r="BA92" s="84">
        <v>10.571195021602264</v>
      </c>
      <c r="BB92" s="84">
        <v>3.9158437355816944</v>
      </c>
      <c r="BC92" s="84">
        <v>3.5508971538661838</v>
      </c>
      <c r="BD92" s="84">
        <v>1.1000000000000001</v>
      </c>
      <c r="BE92" s="84">
        <v>2.9924511810426964</v>
      </c>
      <c r="BF92" s="117">
        <v>3.3878003169329896</v>
      </c>
    </row>
    <row r="93" spans="1:58" ht="15" x14ac:dyDescent="0.25">
      <c r="A93" s="480"/>
      <c r="B93" s="53" t="s">
        <v>63</v>
      </c>
      <c r="C93" s="84">
        <f t="shared" si="29"/>
        <v>86.35491822057827</v>
      </c>
      <c r="D93" s="165">
        <f>+'Cuadro 4'!G94</f>
        <v>85.976701585810019</v>
      </c>
      <c r="E93" s="84">
        <f t="shared" si="30"/>
        <v>87.604588645155985</v>
      </c>
      <c r="F93" s="84">
        <f t="shared" si="31"/>
        <v>86.97529681701316</v>
      </c>
      <c r="G93" s="84">
        <f t="shared" si="32"/>
        <v>100</v>
      </c>
      <c r="H93" s="84">
        <f t="shared" si="33"/>
        <v>76.503272462756911</v>
      </c>
      <c r="I93" s="84">
        <f t="shared" si="34"/>
        <v>88.630268032461856</v>
      </c>
      <c r="J93" s="105">
        <f>+'Cuadro 4'!H94</f>
        <v>88.089059936385922</v>
      </c>
      <c r="K93" s="84">
        <f t="shared" si="35"/>
        <v>89.862136220770296</v>
      </c>
      <c r="L93" s="84">
        <f t="shared" si="36"/>
        <v>84.016242095565232</v>
      </c>
      <c r="M93" s="84">
        <f t="shared" si="37"/>
        <v>87.232404572421615</v>
      </c>
      <c r="N93" s="84">
        <f t="shared" si="38"/>
        <v>90.315588892750839</v>
      </c>
      <c r="O93" s="84">
        <f t="shared" si="39"/>
        <v>90.529700950560581</v>
      </c>
      <c r="P93" s="117">
        <f t="shared" si="40"/>
        <v>93.444678632201587</v>
      </c>
      <c r="Q93" s="116">
        <f t="shared" si="41"/>
        <v>0.48080799498612714</v>
      </c>
      <c r="R93" s="84">
        <v>0.48014184291137685</v>
      </c>
      <c r="S93" s="84">
        <v>0.39</v>
      </c>
      <c r="T93" s="84">
        <v>0.35</v>
      </c>
      <c r="U93" s="84"/>
      <c r="V93" s="84">
        <v>1.6804186915383159</v>
      </c>
      <c r="W93" s="84">
        <v>0.01</v>
      </c>
      <c r="X93" s="105">
        <v>0.48370994241111243</v>
      </c>
      <c r="Y93" s="84">
        <v>0.90602594446911278</v>
      </c>
      <c r="Z93" s="84">
        <v>0.44720367512528614</v>
      </c>
      <c r="AA93" s="84">
        <v>0.49163842946813663</v>
      </c>
      <c r="AB93" s="299">
        <v>0.03</v>
      </c>
      <c r="AC93" s="84">
        <v>0.22069180222199428</v>
      </c>
      <c r="AD93" s="117">
        <v>0.70118776982438802</v>
      </c>
      <c r="AE93" s="116">
        <f t="shared" si="42"/>
        <v>3.5970378580648292</v>
      </c>
      <c r="AF93" s="105">
        <v>3.4701379782640243</v>
      </c>
      <c r="AG93" s="84">
        <v>3.49</v>
      </c>
      <c r="AH93" s="84">
        <v>3.39</v>
      </c>
      <c r="AI93" s="84"/>
      <c r="AJ93" s="84">
        <v>3.2064323957463183</v>
      </c>
      <c r="AK93" s="84">
        <v>4.04</v>
      </c>
      <c r="AL93" s="105">
        <v>4.1498497359786306</v>
      </c>
      <c r="AM93" s="84">
        <v>11.004834833002896</v>
      </c>
      <c r="AN93" s="84">
        <v>4.8074330789989999</v>
      </c>
      <c r="AO93" s="84">
        <v>3.3849021642789219</v>
      </c>
      <c r="AP93" s="84">
        <v>1.18</v>
      </c>
      <c r="AQ93" s="84">
        <v>3.5589113415644422</v>
      </c>
      <c r="AR93" s="117">
        <v>4.1519212891779791</v>
      </c>
      <c r="AS93" s="116">
        <f t="shared" si="43"/>
        <v>4.1101880626612104</v>
      </c>
      <c r="AT93" s="105">
        <v>4.0826410692053843</v>
      </c>
      <c r="AU93" s="84">
        <v>4.09</v>
      </c>
      <c r="AV93" s="84">
        <v>3.88</v>
      </c>
      <c r="AW93" s="84"/>
      <c r="AX93" s="84">
        <v>4.8499813042615463</v>
      </c>
      <c r="AY93" s="84">
        <v>4.0999999999999996</v>
      </c>
      <c r="AZ93" s="105">
        <v>4.2301905812380491</v>
      </c>
      <c r="BA93" s="84">
        <v>11.213765114429687</v>
      </c>
      <c r="BB93" s="84">
        <v>4.0377877407643483</v>
      </c>
      <c r="BC93" s="84">
        <v>3.506069364693964</v>
      </c>
      <c r="BD93" s="84">
        <v>1.33</v>
      </c>
      <c r="BE93" s="84">
        <v>3.5716937645433742</v>
      </c>
      <c r="BF93" s="117">
        <v>4.0888684972408917</v>
      </c>
    </row>
    <row r="94" spans="1:58" ht="15" x14ac:dyDescent="0.25">
      <c r="A94" s="480"/>
      <c r="B94" s="53" t="s">
        <v>64</v>
      </c>
      <c r="C94" s="84">
        <f t="shared" si="29"/>
        <v>86.776031274128613</v>
      </c>
      <c r="D94" s="165">
        <f>+'Cuadro 4'!G95</f>
        <v>86.4559969723215</v>
      </c>
      <c r="E94" s="84">
        <f t="shared" si="30"/>
        <v>88.053235200204142</v>
      </c>
      <c r="F94" s="84">
        <f t="shared" si="31"/>
        <v>87.379089664214675</v>
      </c>
      <c r="G94" s="84">
        <f t="shared" si="32"/>
        <v>100</v>
      </c>
      <c r="H94" s="84">
        <f t="shared" si="33"/>
        <v>77.658754762069677</v>
      </c>
      <c r="I94" s="84">
        <f t="shared" si="34"/>
        <v>88.689900085155742</v>
      </c>
      <c r="J94" s="105">
        <f>+'Cuadro 4'!H95</f>
        <v>88.252460060533437</v>
      </c>
      <c r="K94" s="84">
        <f t="shared" si="35"/>
        <v>90.871618854449238</v>
      </c>
      <c r="L94" s="84">
        <f t="shared" si="36"/>
        <v>83.927059406633944</v>
      </c>
      <c r="M94" s="84">
        <f t="shared" si="37"/>
        <v>87.161279073765627</v>
      </c>
      <c r="N94" s="84">
        <f t="shared" si="38"/>
        <v>91.047539702120829</v>
      </c>
      <c r="O94" s="84">
        <f t="shared" si="39"/>
        <v>91.062338642849184</v>
      </c>
      <c r="P94" s="117">
        <f t="shared" si="40"/>
        <v>93.836509055295579</v>
      </c>
      <c r="Q94" s="116">
        <f t="shared" si="41"/>
        <v>0.4917155093112423</v>
      </c>
      <c r="R94" s="84">
        <v>0.56389333523871132</v>
      </c>
      <c r="S94" s="84">
        <v>0.52</v>
      </c>
      <c r="T94" s="84">
        <v>0.46</v>
      </c>
      <c r="U94" s="84"/>
      <c r="V94" s="84">
        <v>1.5631501560978303</v>
      </c>
      <c r="W94" s="84">
        <v>0.06</v>
      </c>
      <c r="X94" s="105">
        <v>0.17728842271878928</v>
      </c>
      <c r="Y94" s="84">
        <v>1.1240111617054869</v>
      </c>
      <c r="Z94" s="84">
        <v>-0.10266661977229885</v>
      </c>
      <c r="AA94" s="84">
        <v>-8.4796406839800748E-2</v>
      </c>
      <c r="AB94" s="299">
        <v>0.81</v>
      </c>
      <c r="AC94" s="84">
        <v>0.58968827652645517</v>
      </c>
      <c r="AD94" s="117">
        <v>0.41882875961869692</v>
      </c>
      <c r="AE94" s="116">
        <f t="shared" si="42"/>
        <v>4.1022327658956144</v>
      </c>
      <c r="AF94" s="105">
        <v>4.0469542419723039</v>
      </c>
      <c r="AG94" s="84">
        <v>4.0199999999999996</v>
      </c>
      <c r="AH94" s="84">
        <v>3.87</v>
      </c>
      <c r="AI94" s="84"/>
      <c r="AJ94" s="84">
        <v>4.7652311499637747</v>
      </c>
      <c r="AK94" s="84">
        <v>4.1100000000000003</v>
      </c>
      <c r="AL94" s="105">
        <v>4.3430416986252318</v>
      </c>
      <c r="AM94" s="84">
        <v>12.251827812816057</v>
      </c>
      <c r="AN94" s="84">
        <v>4.6961806774533583</v>
      </c>
      <c r="AO94" s="84">
        <v>3.3006066234649314</v>
      </c>
      <c r="AP94" s="84">
        <v>2</v>
      </c>
      <c r="AQ94" s="84">
        <v>4.1682072850362299</v>
      </c>
      <c r="AR94" s="117">
        <v>4.5886491155469713</v>
      </c>
      <c r="AS94" s="116">
        <f t="shared" si="43"/>
        <v>4.3690666048750222</v>
      </c>
      <c r="AT94" s="105">
        <v>4.3901531763118307</v>
      </c>
      <c r="AU94" s="84">
        <v>4.3099999999999996</v>
      </c>
      <c r="AV94" s="84">
        <v>4.08</v>
      </c>
      <c r="AW94" s="84"/>
      <c r="AX94" s="84">
        <v>5.8332548252322862</v>
      </c>
      <c r="AY94" s="84">
        <v>4.4000000000000004</v>
      </c>
      <c r="AZ94" s="105">
        <v>4.2772075174350377</v>
      </c>
      <c r="BA94" s="84">
        <v>12.808818658808537</v>
      </c>
      <c r="BB94" s="84">
        <v>4.058449684358636</v>
      </c>
      <c r="BC94" s="84">
        <v>3.1726844515887818</v>
      </c>
      <c r="BD94" s="84">
        <v>1.64</v>
      </c>
      <c r="BE94" s="84">
        <v>4.1826507374964166</v>
      </c>
      <c r="BF94" s="117">
        <v>4.5907434365559725</v>
      </c>
    </row>
    <row r="95" spans="1:58" ht="15" x14ac:dyDescent="0.25">
      <c r="A95" s="480"/>
      <c r="B95" s="53" t="s">
        <v>65</v>
      </c>
      <c r="C95" s="84">
        <f t="shared" si="29"/>
        <v>87.359459930258311</v>
      </c>
      <c r="D95" s="165">
        <f>+'Cuadro 4'!G96</f>
        <v>87.060243008906198</v>
      </c>
      <c r="E95" s="84">
        <f t="shared" si="30"/>
        <v>88.256395904376873</v>
      </c>
      <c r="F95" s="84">
        <f t="shared" si="31"/>
        <v>87.614635491748913</v>
      </c>
      <c r="G95" s="84">
        <f t="shared" si="32"/>
        <v>100</v>
      </c>
      <c r="H95" s="84">
        <f t="shared" si="33"/>
        <v>79.15475599562032</v>
      </c>
      <c r="I95" s="84">
        <f t="shared" si="34"/>
        <v>90.998512410876359</v>
      </c>
      <c r="J95" s="105">
        <f>+'Cuadro 4'!H96</f>
        <v>88.743966120623298</v>
      </c>
      <c r="K95" s="84">
        <f t="shared" si="35"/>
        <v>91.427770581701964</v>
      </c>
      <c r="L95" s="84">
        <f t="shared" si="36"/>
        <v>84.174840598066183</v>
      </c>
      <c r="M95" s="84">
        <f t="shared" si="37"/>
        <v>87.619799022560287</v>
      </c>
      <c r="N95" s="84">
        <f t="shared" si="38"/>
        <v>92.118687228028136</v>
      </c>
      <c r="O95" s="84">
        <f t="shared" si="39"/>
        <v>91.543545522038158</v>
      </c>
      <c r="P95" s="117">
        <f t="shared" si="40"/>
        <v>94.338528262408033</v>
      </c>
      <c r="Q95" s="116">
        <f t="shared" si="41"/>
        <v>0.66700026110288224</v>
      </c>
      <c r="R95" s="84">
        <v>0.6904223605200237</v>
      </c>
      <c r="S95" s="84">
        <v>0.22</v>
      </c>
      <c r="T95" s="84">
        <v>0.27</v>
      </c>
      <c r="U95" s="84"/>
      <c r="V95" s="84">
        <v>1.8964585667800558</v>
      </c>
      <c r="W95" s="84">
        <v>2.6</v>
      </c>
      <c r="X95" s="105">
        <v>0.56496695119117668</v>
      </c>
      <c r="Y95" s="84">
        <v>0.61473679893848721</v>
      </c>
      <c r="Z95" s="84">
        <v>0.29240077740074333</v>
      </c>
      <c r="AA95" s="84">
        <v>0.53759661565420236</v>
      </c>
      <c r="AB95" s="299">
        <v>1.18</v>
      </c>
      <c r="AC95" s="84">
        <v>0.52767301018702573</v>
      </c>
      <c r="AD95" s="117">
        <v>0.53871570305927752</v>
      </c>
      <c r="AE95" s="116">
        <f t="shared" si="42"/>
        <v>4.8021521430659968</v>
      </c>
      <c r="AF95" s="105">
        <v>4.7741445112551668</v>
      </c>
      <c r="AG95" s="84">
        <v>4.26</v>
      </c>
      <c r="AH95" s="84">
        <v>4.1500000000000004</v>
      </c>
      <c r="AI95" s="84"/>
      <c r="AJ95" s="84">
        <v>6.7834056045213975</v>
      </c>
      <c r="AK95" s="84">
        <v>6.82</v>
      </c>
      <c r="AL95" s="105">
        <v>4.9241613330003515</v>
      </c>
      <c r="AM95" s="84">
        <v>12.938830517426929</v>
      </c>
      <c r="AN95" s="84">
        <v>5.0052793706528176</v>
      </c>
      <c r="AO95" s="84">
        <v>3.8440289936135343</v>
      </c>
      <c r="AP95" s="84">
        <v>3.2</v>
      </c>
      <c r="AQ95" s="84">
        <v>4.7186703928962421</v>
      </c>
      <c r="AR95" s="117">
        <v>5.1481915711492867</v>
      </c>
      <c r="AS95" s="116">
        <f t="shared" si="43"/>
        <v>4.8706373947535448</v>
      </c>
      <c r="AT95" s="105">
        <v>4.8467939502035655</v>
      </c>
      <c r="AU95" s="84">
        <v>4.3099999999999996</v>
      </c>
      <c r="AV95" s="84">
        <v>4.16</v>
      </c>
      <c r="AW95" s="84"/>
      <c r="AX95" s="84">
        <v>6.8555675982534847</v>
      </c>
      <c r="AY95" s="84">
        <v>7.23</v>
      </c>
      <c r="AZ95" s="105">
        <v>4.9745062035995264</v>
      </c>
      <c r="BA95" s="84">
        <v>13.484522006035281</v>
      </c>
      <c r="BB95" s="84">
        <v>4.5126342345160033</v>
      </c>
      <c r="BC95" s="84">
        <v>3.8733423287518063</v>
      </c>
      <c r="BD95" s="84">
        <v>2.99</v>
      </c>
      <c r="BE95" s="84">
        <v>4.7149123910121826</v>
      </c>
      <c r="BF95" s="117">
        <v>5.2594783011570305</v>
      </c>
    </row>
    <row r="96" spans="1:58" ht="15" x14ac:dyDescent="0.25">
      <c r="A96" s="481"/>
      <c r="B96" s="54" t="s">
        <v>66</v>
      </c>
      <c r="C96" s="88">
        <f t="shared" si="29"/>
        <v>87.701070994903517</v>
      </c>
      <c r="D96" s="166">
        <f>+'Cuadro 4'!G97</f>
        <v>87.368386208540613</v>
      </c>
      <c r="E96" s="88">
        <f t="shared" si="30"/>
        <v>88.442626549868564</v>
      </c>
      <c r="F96" s="88">
        <f t="shared" si="31"/>
        <v>87.824944266333048</v>
      </c>
      <c r="G96" s="88">
        <f t="shared" si="32"/>
        <v>100</v>
      </c>
      <c r="H96" s="88">
        <f t="shared" si="33"/>
        <v>80.547254526409461</v>
      </c>
      <c r="I96" s="88">
        <f t="shared" si="34"/>
        <v>90.75146533543024</v>
      </c>
      <c r="J96" s="108">
        <f>+'Cuadro 4'!H97</f>
        <v>89.23420558525136</v>
      </c>
      <c r="K96" s="88">
        <f t="shared" si="35"/>
        <v>91.944853585606367</v>
      </c>
      <c r="L96" s="88">
        <f t="shared" si="36"/>
        <v>84.687271043812046</v>
      </c>
      <c r="M96" s="88">
        <f t="shared" si="37"/>
        <v>88.079707843121014</v>
      </c>
      <c r="N96" s="88">
        <f t="shared" si="38"/>
        <v>92.984531478136532</v>
      </c>
      <c r="O96" s="88">
        <f t="shared" si="39"/>
        <v>92.067091980567398</v>
      </c>
      <c r="P96" s="119">
        <f t="shared" si="40"/>
        <v>94.700266999866244</v>
      </c>
      <c r="Q96" s="118">
        <f t="shared" si="41"/>
        <v>0.39842088052252145</v>
      </c>
      <c r="R96" s="88">
        <v>0.3623832999190697</v>
      </c>
      <c r="S96" s="88">
        <v>0.21</v>
      </c>
      <c r="T96" s="88">
        <v>0.23</v>
      </c>
      <c r="U96" s="88"/>
      <c r="V96" s="88">
        <v>1.884611838834295</v>
      </c>
      <c r="W96" s="88">
        <v>-0.26</v>
      </c>
      <c r="X96" s="108">
        <v>0.55541080549436361</v>
      </c>
      <c r="Y96" s="88">
        <v>0.56349336180651655</v>
      </c>
      <c r="Z96" s="88">
        <v>0.60337440099744877</v>
      </c>
      <c r="AA96" s="88">
        <v>0.5301593287304599</v>
      </c>
      <c r="AB96" s="179">
        <v>0.94</v>
      </c>
      <c r="AC96" s="88">
        <v>0.57200636982217457</v>
      </c>
      <c r="AD96" s="119">
        <v>0.37938559647766201</v>
      </c>
      <c r="AE96" s="118">
        <f t="shared" si="42"/>
        <v>5.2119712376355505</v>
      </c>
      <c r="AF96" s="108">
        <v>5.1449847365156742</v>
      </c>
      <c r="AG96" s="88">
        <v>4.4800000000000004</v>
      </c>
      <c r="AH96" s="88">
        <v>4.4000000000000004</v>
      </c>
      <c r="AI96" s="88"/>
      <c r="AJ96" s="88">
        <v>8.6619501536977506</v>
      </c>
      <c r="AK96" s="88">
        <v>6.53</v>
      </c>
      <c r="AL96" s="108">
        <v>5.5037834405870534</v>
      </c>
      <c r="AM96" s="88">
        <v>13.577572437631748</v>
      </c>
      <c r="AN96" s="88">
        <v>5.6445190975268567</v>
      </c>
      <c r="AO96" s="88">
        <v>4.3890974077105716</v>
      </c>
      <c r="AP96" s="88">
        <v>4.17</v>
      </c>
      <c r="AQ96" s="88">
        <v>5.317566674588682</v>
      </c>
      <c r="AR96" s="119">
        <v>5.5513796933888253</v>
      </c>
      <c r="AS96" s="118">
        <f t="shared" si="43"/>
        <v>5.2119712376355505</v>
      </c>
      <c r="AT96" s="108">
        <v>5.1449847365156742</v>
      </c>
      <c r="AU96" s="88">
        <v>4.4800000000000004</v>
      </c>
      <c r="AV96" s="88">
        <v>4.4000000000000004</v>
      </c>
      <c r="AW96" s="88"/>
      <c r="AX96" s="88">
        <v>8.6619501536977506</v>
      </c>
      <c r="AY96" s="88">
        <v>6.53</v>
      </c>
      <c r="AZ96" s="108">
        <v>5.5037834405870534</v>
      </c>
      <c r="BA96" s="88">
        <v>13.577572437631748</v>
      </c>
      <c r="BB96" s="88">
        <v>5.6445190975268567</v>
      </c>
      <c r="BC96" s="88">
        <v>4.3890974077105716</v>
      </c>
      <c r="BD96" s="88">
        <v>4.17</v>
      </c>
      <c r="BE96" s="88">
        <v>5.317566674588682</v>
      </c>
      <c r="BF96" s="119">
        <v>5.5513796933888253</v>
      </c>
    </row>
    <row r="97" spans="1:58" ht="15" x14ac:dyDescent="0.25">
      <c r="A97" s="479">
        <v>2016</v>
      </c>
      <c r="B97" s="236" t="s">
        <v>55</v>
      </c>
      <c r="C97" s="229">
        <f t="shared" si="29"/>
        <v>88.330066557892792</v>
      </c>
      <c r="D97" s="292">
        <f>+'Cuadro 4'!G98</f>
        <v>87.926347989247944</v>
      </c>
      <c r="E97" s="229">
        <f t="shared" si="30"/>
        <v>88.92906099589284</v>
      </c>
      <c r="F97" s="229">
        <f t="shared" si="31"/>
        <v>88.351893931931045</v>
      </c>
      <c r="G97" s="229">
        <f t="shared" si="32"/>
        <v>100</v>
      </c>
      <c r="H97" s="229">
        <f t="shared" si="33"/>
        <v>81.783685495911897</v>
      </c>
      <c r="I97" s="229">
        <f t="shared" si="34"/>
        <v>90.842216800765655</v>
      </c>
      <c r="J97" s="228">
        <f>+'Cuadro 4'!H98</f>
        <v>90.179632365594273</v>
      </c>
      <c r="K97" s="229">
        <f t="shared" si="35"/>
        <v>93.822147016932405</v>
      </c>
      <c r="L97" s="229">
        <f t="shared" si="36"/>
        <v>85.466788416226194</v>
      </c>
      <c r="M97" s="229">
        <f t="shared" si="37"/>
        <v>88.950739571533845</v>
      </c>
      <c r="N97" s="229">
        <f t="shared" si="38"/>
        <v>93.63542319848348</v>
      </c>
      <c r="O97" s="229">
        <f t="shared" si="39"/>
        <v>92.944529944270158</v>
      </c>
      <c r="P97" s="224">
        <f t="shared" si="40"/>
        <v>95.167102394888275</v>
      </c>
      <c r="Q97" s="220">
        <f t="shared" si="41"/>
        <v>0.71720397009272163</v>
      </c>
      <c r="R97" s="84">
        <v>0.6386312085192114</v>
      </c>
      <c r="S97" s="84">
        <v>0.55000000000000004</v>
      </c>
      <c r="T97" s="84">
        <v>0.6</v>
      </c>
      <c r="U97" s="84"/>
      <c r="V97" s="84">
        <v>1.5350380056678943</v>
      </c>
      <c r="W97" s="84">
        <v>0.1</v>
      </c>
      <c r="X97" s="228">
        <v>1.0594892106028555</v>
      </c>
      <c r="Y97" s="84">
        <v>2.0417602052932282</v>
      </c>
      <c r="Z97" s="84">
        <v>0.92046580649749199</v>
      </c>
      <c r="AA97" s="84">
        <v>0.9889130535766909</v>
      </c>
      <c r="AB97" s="299">
        <v>0.7</v>
      </c>
      <c r="AC97" s="84">
        <v>0.95304190110398879</v>
      </c>
      <c r="AD97" s="117">
        <v>0.49296101247812685</v>
      </c>
      <c r="AE97" s="220">
        <f t="shared" si="42"/>
        <v>0.71720397009272163</v>
      </c>
      <c r="AF97" s="228">
        <v>0.6386312085192114</v>
      </c>
      <c r="AG97" s="229">
        <v>0.55000000000000004</v>
      </c>
      <c r="AH97" s="229">
        <v>0.6</v>
      </c>
      <c r="AI97" s="229"/>
      <c r="AJ97" s="229">
        <v>1.5350380056678943</v>
      </c>
      <c r="AK97" s="229">
        <v>0.1</v>
      </c>
      <c r="AL97" s="228">
        <v>1.0594892106028555</v>
      </c>
      <c r="AM97" s="229">
        <v>2.0417602052932282</v>
      </c>
      <c r="AN97" s="229">
        <v>0.92046580649749199</v>
      </c>
      <c r="AO97" s="229">
        <v>0.9889130535766909</v>
      </c>
      <c r="AP97" s="229">
        <v>0.7</v>
      </c>
      <c r="AQ97" s="229">
        <v>0.95304190110398879</v>
      </c>
      <c r="AR97" s="224">
        <v>0.49296101247812685</v>
      </c>
      <c r="AS97" s="220">
        <f t="shared" si="43"/>
        <v>6.1898620108932461</v>
      </c>
      <c r="AT97" s="228">
        <v>6.176088727609919</v>
      </c>
      <c r="AU97" s="229">
        <v>4.78</v>
      </c>
      <c r="AV97" s="229">
        <v>4.8600000000000003</v>
      </c>
      <c r="AW97" s="229"/>
      <c r="AX97" s="229">
        <v>14.935971339201235</v>
      </c>
      <c r="AY97" s="229">
        <v>6.53</v>
      </c>
      <c r="AZ97" s="228">
        <v>6.2498623403564944</v>
      </c>
      <c r="BA97" s="229">
        <v>15.266745182578244</v>
      </c>
      <c r="BB97" s="229">
        <v>6.4399598074860718</v>
      </c>
      <c r="BC97" s="229">
        <v>5.0734437780552968</v>
      </c>
      <c r="BD97" s="229">
        <v>5.08</v>
      </c>
      <c r="BE97" s="229">
        <v>5.8036017771935962</v>
      </c>
      <c r="BF97" s="224">
        <v>5.2983912203177956</v>
      </c>
    </row>
    <row r="98" spans="1:58" ht="15" x14ac:dyDescent="0.25">
      <c r="A98" s="480"/>
      <c r="B98" s="53" t="s">
        <v>56</v>
      </c>
      <c r="C98" s="84">
        <f t="shared" si="29"/>
        <v>88.900942244202312</v>
      </c>
      <c r="D98" s="165">
        <f>+'Cuadro 4'!G99</f>
        <v>88.480911120713955</v>
      </c>
      <c r="E98" s="84">
        <f t="shared" si="30"/>
        <v>89.247454451472379</v>
      </c>
      <c r="F98" s="84">
        <f t="shared" si="31"/>
        <v>88.589021281450144</v>
      </c>
      <c r="G98" s="84">
        <f t="shared" si="32"/>
        <v>100</v>
      </c>
      <c r="H98" s="84">
        <f t="shared" si="33"/>
        <v>84.828399819714889</v>
      </c>
      <c r="I98" s="84">
        <f t="shared" si="34"/>
        <v>90.497361232491031</v>
      </c>
      <c r="J98" s="105">
        <f>+'Cuadro 4'!H99</f>
        <v>90.823432196636261</v>
      </c>
      <c r="K98" s="84">
        <f t="shared" si="35"/>
        <v>94.984322337146111</v>
      </c>
      <c r="L98" s="84">
        <f t="shared" si="36"/>
        <v>86.181925409189219</v>
      </c>
      <c r="M98" s="84">
        <f t="shared" si="37"/>
        <v>89.575025478944156</v>
      </c>
      <c r="N98" s="84">
        <f t="shared" si="38"/>
        <v>93.579632479596597</v>
      </c>
      <c r="O98" s="84">
        <f t="shared" si="39"/>
        <v>93.458326787534844</v>
      </c>
      <c r="P98" s="117">
        <f t="shared" si="40"/>
        <v>96.012104187917387</v>
      </c>
      <c r="Q98" s="116">
        <f t="shared" si="41"/>
        <v>0.63754799826688946</v>
      </c>
      <c r="R98" s="84">
        <v>0.6204998462914636</v>
      </c>
      <c r="S98" s="84">
        <v>0.35</v>
      </c>
      <c r="T98" s="84">
        <v>0.27</v>
      </c>
      <c r="U98" s="84"/>
      <c r="V98" s="84">
        <v>3.6843999987999601</v>
      </c>
      <c r="W98" s="84">
        <v>-0.38</v>
      </c>
      <c r="X98" s="105">
        <v>0.71181458483331128</v>
      </c>
      <c r="Y98" s="84">
        <v>1.2374183096990197</v>
      </c>
      <c r="Z98" s="84">
        <v>0.83834233895310406</v>
      </c>
      <c r="AA98" s="84">
        <v>0.70100516359910492</v>
      </c>
      <c r="AB98" s="299">
        <v>-0.06</v>
      </c>
      <c r="AC98" s="84">
        <v>0.54743523525596416</v>
      </c>
      <c r="AD98" s="117">
        <v>0.88292148813105797</v>
      </c>
      <c r="AE98" s="116">
        <f t="shared" si="42"/>
        <v>1.368137510394291</v>
      </c>
      <c r="AF98" s="105">
        <v>1.2733723952710341</v>
      </c>
      <c r="AG98" s="84">
        <v>0.91</v>
      </c>
      <c r="AH98" s="84">
        <v>0.87</v>
      </c>
      <c r="AI98" s="84"/>
      <c r="AJ98" s="84">
        <v>5.3150728953793784</v>
      </c>
      <c r="AK98" s="84">
        <v>-0.28000000000000003</v>
      </c>
      <c r="AL98" s="105">
        <v>1.7809612367385366</v>
      </c>
      <c r="AM98" s="84">
        <v>3.305751907810476</v>
      </c>
      <c r="AN98" s="84">
        <v>1.7649102952011719</v>
      </c>
      <c r="AO98" s="84">
        <v>1.697686870722195</v>
      </c>
      <c r="AP98" s="84">
        <v>0.64</v>
      </c>
      <c r="AQ98" s="84">
        <v>1.5111097538098481</v>
      </c>
      <c r="AR98" s="117">
        <v>1.3852518367799243</v>
      </c>
      <c r="AS98" s="116">
        <f t="shared" si="43"/>
        <v>6.1334124403466612</v>
      </c>
      <c r="AT98" s="105">
        <v>6.0075750919511259</v>
      </c>
      <c r="AU98" s="84">
        <v>4.63</v>
      </c>
      <c r="AV98" s="84">
        <v>4.63</v>
      </c>
      <c r="AW98" s="84"/>
      <c r="AX98" s="84">
        <v>15.894681618257266</v>
      </c>
      <c r="AY98" s="84">
        <v>5.35</v>
      </c>
      <c r="AZ98" s="105">
        <v>6.6815956300189017</v>
      </c>
      <c r="BA98" s="84">
        <v>15.889594870708059</v>
      </c>
      <c r="BB98" s="84">
        <v>7.0960607462796057</v>
      </c>
      <c r="BC98" s="84">
        <v>5.5015696912416407</v>
      </c>
      <c r="BD98" s="84">
        <v>4.74</v>
      </c>
      <c r="BE98" s="84">
        <v>6.2609505486743879</v>
      </c>
      <c r="BF98" s="117">
        <v>5.9638967868779718</v>
      </c>
    </row>
    <row r="99" spans="1:58" ht="15" x14ac:dyDescent="0.25">
      <c r="A99" s="480"/>
      <c r="B99" s="53" t="s">
        <v>57</v>
      </c>
      <c r="C99" s="84">
        <f t="shared" si="29"/>
        <v>89.810284153232942</v>
      </c>
      <c r="D99" s="165">
        <f>+'Cuadro 4'!G100</f>
        <v>89.509444473677391</v>
      </c>
      <c r="E99" s="84">
        <f t="shared" si="30"/>
        <v>89.539315119086936</v>
      </c>
      <c r="F99" s="84">
        <f t="shared" si="31"/>
        <v>88.913973575235573</v>
      </c>
      <c r="G99" s="84">
        <f t="shared" si="32"/>
        <v>100</v>
      </c>
      <c r="H99" s="84">
        <f t="shared" si="33"/>
        <v>88.606309955669474</v>
      </c>
      <c r="I99" s="84">
        <f t="shared" si="34"/>
        <v>93.564760760828563</v>
      </c>
      <c r="J99" s="105">
        <f>+'Cuadro 4'!H100</f>
        <v>91.20300242365218</v>
      </c>
      <c r="K99" s="84">
        <f t="shared" si="35"/>
        <v>96.687615483438933</v>
      </c>
      <c r="L99" s="84">
        <f t="shared" si="36"/>
        <v>87.168372549462717</v>
      </c>
      <c r="M99" s="84">
        <f t="shared" si="37"/>
        <v>89.824022777037726</v>
      </c>
      <c r="N99" s="84">
        <f t="shared" si="38"/>
        <v>93.654020104779121</v>
      </c>
      <c r="O99" s="84">
        <f t="shared" si="39"/>
        <v>93.489751692215123</v>
      </c>
      <c r="P99" s="117">
        <f t="shared" si="40"/>
        <v>96.061707738804898</v>
      </c>
      <c r="Q99" s="116">
        <f t="shared" si="41"/>
        <v>0.99635221211789382</v>
      </c>
      <c r="R99" s="84">
        <v>1.1294518886676497</v>
      </c>
      <c r="S99" s="84">
        <v>0.33</v>
      </c>
      <c r="T99" s="84">
        <v>0.36</v>
      </c>
      <c r="U99" s="84"/>
      <c r="V99" s="84">
        <v>4.3068984408217563</v>
      </c>
      <c r="W99" s="84">
        <v>3.39</v>
      </c>
      <c r="X99" s="105">
        <v>0.41653226068305166</v>
      </c>
      <c r="Y99" s="84">
        <v>1.787675117812515</v>
      </c>
      <c r="Z99" s="84">
        <v>1.1466208392998696</v>
      </c>
      <c r="AA99" s="84">
        <v>0.27988269526534748</v>
      </c>
      <c r="AB99" s="299">
        <v>0.08</v>
      </c>
      <c r="AC99" s="84">
        <v>3.5819578521604126E-2</v>
      </c>
      <c r="AD99" s="117">
        <v>5.3015879474773916E-2</v>
      </c>
      <c r="AE99" s="116">
        <f t="shared" si="42"/>
        <v>2.4050027375971159</v>
      </c>
      <c r="AF99" s="105">
        <v>2.4506098350337493</v>
      </c>
      <c r="AG99" s="84">
        <v>1.24</v>
      </c>
      <c r="AH99" s="84">
        <v>1.24</v>
      </c>
      <c r="AI99" s="84"/>
      <c r="AJ99" s="84">
        <v>10.005375697340067</v>
      </c>
      <c r="AK99" s="84">
        <v>3.1</v>
      </c>
      <c r="AL99" s="105">
        <v>2.2063252824275885</v>
      </c>
      <c r="AM99" s="84">
        <v>5.1582679322195517</v>
      </c>
      <c r="AN99" s="84">
        <v>2.9297218756371377</v>
      </c>
      <c r="AO99" s="84">
        <v>1.9803822885329185</v>
      </c>
      <c r="AP99" s="84">
        <v>0.72</v>
      </c>
      <c r="AQ99" s="84">
        <v>1.5452423673249194</v>
      </c>
      <c r="AR99" s="117">
        <v>1.4376313626872699</v>
      </c>
      <c r="AS99" s="116">
        <f t="shared" si="43"/>
        <v>6.7690200093913475</v>
      </c>
      <c r="AT99" s="105">
        <v>6.8029745791746459</v>
      </c>
      <c r="AU99" s="84">
        <v>4.6399999999999997</v>
      </c>
      <c r="AV99" s="84">
        <v>4.62</v>
      </c>
      <c r="AW99" s="84"/>
      <c r="AX99" s="84">
        <v>20.244647971928245</v>
      </c>
      <c r="AY99" s="84">
        <v>8.11</v>
      </c>
      <c r="AZ99" s="105">
        <v>6.6211042705023555</v>
      </c>
      <c r="BA99" s="84">
        <v>15.861912809674052</v>
      </c>
      <c r="BB99" s="84">
        <v>7.3417124839949279</v>
      </c>
      <c r="BC99" s="84">
        <v>5.565155988362557</v>
      </c>
      <c r="BD99" s="84">
        <v>5.34</v>
      </c>
      <c r="BE99" s="84">
        <v>5.3478210903392691</v>
      </c>
      <c r="BF99" s="117">
        <v>5.2368135071011963</v>
      </c>
    </row>
    <row r="100" spans="1:58" ht="15" x14ac:dyDescent="0.25">
      <c r="A100" s="480"/>
      <c r="B100" s="53" t="s">
        <v>58</v>
      </c>
      <c r="C100" s="84">
        <f t="shared" si="29"/>
        <v>88.649131440801881</v>
      </c>
      <c r="D100" s="165">
        <f>+'Cuadro 4'!G101</f>
        <v>87.860645347756659</v>
      </c>
      <c r="E100" s="84">
        <f t="shared" si="30"/>
        <v>90.069970878386144</v>
      </c>
      <c r="F100" s="84">
        <f t="shared" si="31"/>
        <v>89.678050590352669</v>
      </c>
      <c r="G100" s="84">
        <f t="shared" si="32"/>
        <v>100</v>
      </c>
      <c r="H100" s="84">
        <f t="shared" si="33"/>
        <v>71.443322036398314</v>
      </c>
      <c r="I100" s="84">
        <f t="shared" si="34"/>
        <v>93.419558416291892</v>
      </c>
      <c r="J100" s="105">
        <f>+'Cuadro 4'!H101</f>
        <v>92.210841869954692</v>
      </c>
      <c r="K100" s="84">
        <f t="shared" si="35"/>
        <v>97.917692114379818</v>
      </c>
      <c r="L100" s="84">
        <f t="shared" si="36"/>
        <v>88.619305790695734</v>
      </c>
      <c r="M100" s="84">
        <f t="shared" si="37"/>
        <v>90.858933737132475</v>
      </c>
      <c r="N100" s="84">
        <f t="shared" si="38"/>
        <v>94.314210278273876</v>
      </c>
      <c r="O100" s="84">
        <f t="shared" si="39"/>
        <v>94.327116748006915</v>
      </c>
      <c r="P100" s="117">
        <f t="shared" si="40"/>
        <v>96.365079448453073</v>
      </c>
      <c r="Q100" s="116">
        <f t="shared" si="41"/>
        <v>-1.2029655113229922</v>
      </c>
      <c r="R100" s="84">
        <v>-1.7318490529567914</v>
      </c>
      <c r="S100" s="84">
        <v>0.6</v>
      </c>
      <c r="T100" s="84">
        <v>0.87</v>
      </c>
      <c r="U100" s="84"/>
      <c r="V100" s="84">
        <v>-19.962785050009451</v>
      </c>
      <c r="W100" s="84">
        <v>-0.16</v>
      </c>
      <c r="X100" s="105">
        <v>1.1010012403179179</v>
      </c>
      <c r="Y100" s="84">
        <v>1.2724407725786622</v>
      </c>
      <c r="Z100" s="84">
        <v>1.6648750530933454</v>
      </c>
      <c r="AA100" s="84">
        <v>1.1475920263560817</v>
      </c>
      <c r="AB100" s="299">
        <v>0.71</v>
      </c>
      <c r="AC100" s="84">
        <v>0.89596432238600709</v>
      </c>
      <c r="AD100" s="117">
        <v>0.31098003480684866</v>
      </c>
      <c r="AE100" s="116">
        <f t="shared" si="42"/>
        <v>1.081013532837541</v>
      </c>
      <c r="AF100" s="105">
        <v>0.56342935995300025</v>
      </c>
      <c r="AG100" s="84">
        <v>1.84</v>
      </c>
      <c r="AH100" s="84">
        <v>2.11</v>
      </c>
      <c r="AI100" s="84"/>
      <c r="AJ100" s="84">
        <v>-11.30259813762639</v>
      </c>
      <c r="AK100" s="84">
        <v>2.94</v>
      </c>
      <c r="AL100" s="105">
        <v>3.3357570285752693</v>
      </c>
      <c r="AM100" s="84">
        <v>6.4961096742759716</v>
      </c>
      <c r="AN100" s="84">
        <v>4.6430056116101506</v>
      </c>
      <c r="AO100" s="84">
        <v>3.1553532159320303</v>
      </c>
      <c r="AP100" s="84">
        <v>1.43</v>
      </c>
      <c r="AQ100" s="84">
        <v>2.4547585014595108</v>
      </c>
      <c r="AR100" s="117">
        <v>1.7579807336648576</v>
      </c>
      <c r="AS100" s="116">
        <f t="shared" si="43"/>
        <v>4.5833861662617821</v>
      </c>
      <c r="AT100" s="105">
        <v>4.0764429830088478</v>
      </c>
      <c r="AU100" s="84">
        <v>4.93</v>
      </c>
      <c r="AV100" s="84">
        <v>5.16</v>
      </c>
      <c r="AW100" s="84"/>
      <c r="AX100" s="84">
        <v>-4.1318704122145675</v>
      </c>
      <c r="AY100" s="84">
        <v>5.75</v>
      </c>
      <c r="AZ100" s="105">
        <v>6.7917744923150023</v>
      </c>
      <c r="BA100" s="84">
        <v>14.822640475432799</v>
      </c>
      <c r="BB100" s="84">
        <v>7.8117182149146887</v>
      </c>
      <c r="BC100" s="84">
        <v>5.8175351081789151</v>
      </c>
      <c r="BD100" s="84">
        <v>5.4</v>
      </c>
      <c r="BE100" s="84">
        <v>6.0402658227806851</v>
      </c>
      <c r="BF100" s="117">
        <v>5.3397453728128621</v>
      </c>
    </row>
    <row r="101" spans="1:58" ht="15" x14ac:dyDescent="0.25">
      <c r="A101" s="480"/>
      <c r="B101" s="53" t="s">
        <v>59</v>
      </c>
      <c r="C101" s="84">
        <f t="shared" si="29"/>
        <v>90.003518673950609</v>
      </c>
      <c r="D101" s="165">
        <f>+'Cuadro 4'!G102</f>
        <v>89.345186203782006</v>
      </c>
      <c r="E101" s="84">
        <f t="shared" si="30"/>
        <v>90.4325856472406</v>
      </c>
      <c r="F101" s="84">
        <f t="shared" si="31"/>
        <v>90.011785378564738</v>
      </c>
      <c r="G101" s="84">
        <f t="shared" si="32"/>
        <v>100</v>
      </c>
      <c r="H101" s="84">
        <f t="shared" si="33"/>
        <v>81.271373840221912</v>
      </c>
      <c r="I101" s="84">
        <f t="shared" si="34"/>
        <v>93.292506364822287</v>
      </c>
      <c r="J101" s="105">
        <f>+'Cuadro 4'!H102</f>
        <v>92.986951749357317</v>
      </c>
      <c r="K101" s="84">
        <f t="shared" si="35"/>
        <v>98.255170442269815</v>
      </c>
      <c r="L101" s="84">
        <f t="shared" si="36"/>
        <v>88.43606978737624</v>
      </c>
      <c r="M101" s="84">
        <f t="shared" si="37"/>
        <v>91.739595040148373</v>
      </c>
      <c r="N101" s="84">
        <f t="shared" si="38"/>
        <v>95.6159937189678</v>
      </c>
      <c r="O101" s="84">
        <f t="shared" si="39"/>
        <v>95.07531003324732</v>
      </c>
      <c r="P101" s="117">
        <f t="shared" si="40"/>
        <v>96.771680673504719</v>
      </c>
      <c r="Q101" s="116">
        <f t="shared" si="41"/>
        <v>1.8566597775319491</v>
      </c>
      <c r="R101" s="84">
        <v>2.0878573106891372</v>
      </c>
      <c r="S101" s="84">
        <v>0.4</v>
      </c>
      <c r="T101" s="84">
        <v>0.37</v>
      </c>
      <c r="U101" s="84"/>
      <c r="V101" s="84">
        <v>15.625763244314786</v>
      </c>
      <c r="W101" s="84">
        <v>-0.13</v>
      </c>
      <c r="X101" s="105">
        <v>0.84949773234888781</v>
      </c>
      <c r="Y101" s="84">
        <v>0.34516093294162808</v>
      </c>
      <c r="Z101" s="84">
        <v>-0.20633878719152249</v>
      </c>
      <c r="AA101" s="84">
        <v>0.97678845766393774</v>
      </c>
      <c r="AB101" s="299">
        <v>1.38</v>
      </c>
      <c r="AC101" s="84">
        <v>0.79728518842707063</v>
      </c>
      <c r="AD101" s="117">
        <v>0.41958726677900837</v>
      </c>
      <c r="AE101" s="116">
        <f t="shared" si="42"/>
        <v>2.6253358743827588</v>
      </c>
      <c r="AF101" s="105">
        <v>2.2626033065586761</v>
      </c>
      <c r="AG101" s="84">
        <v>2.25</v>
      </c>
      <c r="AH101" s="84">
        <v>2.4900000000000002</v>
      </c>
      <c r="AI101" s="84"/>
      <c r="AJ101" s="84">
        <v>0.89899937380861994</v>
      </c>
      <c r="AK101" s="84">
        <v>2.8</v>
      </c>
      <c r="AL101" s="105">
        <v>4.2055018470699501</v>
      </c>
      <c r="AM101" s="84">
        <v>6.8631539565051867</v>
      </c>
      <c r="AN101" s="84">
        <v>4.42663779025869</v>
      </c>
      <c r="AO101" s="84">
        <v>4.1551990653125257</v>
      </c>
      <c r="AP101" s="84">
        <v>2.83</v>
      </c>
      <c r="AQ101" s="84">
        <v>3.2674194307287117</v>
      </c>
      <c r="AR101" s="117">
        <v>2.1873366773521372</v>
      </c>
      <c r="AS101" s="116">
        <f t="shared" si="43"/>
        <v>5.5425353376938951</v>
      </c>
      <c r="AT101" s="105">
        <v>5.1777977434042235</v>
      </c>
      <c r="AU101" s="84">
        <v>4.84</v>
      </c>
      <c r="AV101" s="84">
        <v>5.08</v>
      </c>
      <c r="AW101" s="84"/>
      <c r="AX101" s="84">
        <v>6.2497819280528466</v>
      </c>
      <c r="AY101" s="84">
        <v>5.45</v>
      </c>
      <c r="AZ101" s="105">
        <v>7.131435774491286</v>
      </c>
      <c r="BA101" s="84">
        <v>14.879192524152826</v>
      </c>
      <c r="BB101" s="84">
        <v>7.2273668150879855</v>
      </c>
      <c r="BC101" s="84">
        <v>6.2490055110397584</v>
      </c>
      <c r="BD101" s="84">
        <v>5.62</v>
      </c>
      <c r="BE101" s="84">
        <v>6.4581124602542914</v>
      </c>
      <c r="BF101" s="117">
        <v>5.5714794372305967</v>
      </c>
    </row>
    <row r="102" spans="1:58" ht="15" x14ac:dyDescent="0.25">
      <c r="A102" s="480"/>
      <c r="B102" s="53" t="s">
        <v>60</v>
      </c>
      <c r="C102" s="84">
        <f t="shared" si="29"/>
        <v>90.754599387145092</v>
      </c>
      <c r="D102" s="165">
        <f>+'Cuadro 4'!G103</f>
        <v>90.177524103628173</v>
      </c>
      <c r="E102" s="84">
        <f t="shared" si="30"/>
        <v>90.821733204060024</v>
      </c>
      <c r="F102" s="84">
        <f t="shared" si="31"/>
        <v>90.327955177923542</v>
      </c>
      <c r="G102" s="84">
        <f t="shared" si="32"/>
        <v>100</v>
      </c>
      <c r="H102" s="84">
        <f t="shared" si="33"/>
        <v>85.50219341326104</v>
      </c>
      <c r="I102" s="84">
        <f t="shared" si="34"/>
        <v>93.637361933096926</v>
      </c>
      <c r="J102" s="105">
        <f>+'Cuadro 4'!H103</f>
        <v>93.376946771649756</v>
      </c>
      <c r="K102" s="84">
        <f t="shared" si="35"/>
        <v>98.206477482609486</v>
      </c>
      <c r="L102" s="84">
        <f t="shared" si="36"/>
        <v>88.559949121788549</v>
      </c>
      <c r="M102" s="84">
        <f t="shared" si="37"/>
        <v>92.242542657448809</v>
      </c>
      <c r="N102" s="84">
        <f t="shared" si="38"/>
        <v>96.062319470062846</v>
      </c>
      <c r="O102" s="84">
        <f t="shared" si="39"/>
        <v>95.252009926038696</v>
      </c>
      <c r="P102" s="117">
        <f t="shared" si="40"/>
        <v>97.174202037486921</v>
      </c>
      <c r="Q102" s="116">
        <f t="shared" si="41"/>
        <v>0.88421797714898998</v>
      </c>
      <c r="R102" s="84">
        <v>0.99097157646951672</v>
      </c>
      <c r="S102" s="84">
        <v>0.43</v>
      </c>
      <c r="T102" s="84">
        <v>0.35</v>
      </c>
      <c r="U102" s="84"/>
      <c r="V102" s="84">
        <v>5.6608361396941671</v>
      </c>
      <c r="W102" s="84">
        <v>0.37</v>
      </c>
      <c r="X102" s="105">
        <v>0.41916901250794097</v>
      </c>
      <c r="Y102" s="84">
        <v>-4.417050562811696E-2</v>
      </c>
      <c r="Z102" s="84">
        <v>0.1311396210296068</v>
      </c>
      <c r="AA102" s="84">
        <v>0.54619012710205295</v>
      </c>
      <c r="AB102" s="299">
        <v>0.47</v>
      </c>
      <c r="AC102" s="84">
        <v>0.18479837088074597</v>
      </c>
      <c r="AD102" s="117">
        <v>0.4107017311632094</v>
      </c>
      <c r="AE102" s="116">
        <f t="shared" si="42"/>
        <v>3.4817458414151097</v>
      </c>
      <c r="AF102" s="105">
        <v>3.2152795959655216</v>
      </c>
      <c r="AG102" s="84">
        <v>2.69</v>
      </c>
      <c r="AH102" s="84">
        <v>2.85</v>
      </c>
      <c r="AI102" s="84"/>
      <c r="AJ102" s="84">
        <v>6.1515925229046573</v>
      </c>
      <c r="AK102" s="84">
        <v>3.18</v>
      </c>
      <c r="AL102" s="105">
        <v>4.6425484030791004</v>
      </c>
      <c r="AM102" s="84">
        <v>6.8101950819608978</v>
      </c>
      <c r="AN102" s="84">
        <v>4.5729163665847858</v>
      </c>
      <c r="AO102" s="84">
        <v>4.7262132405595976</v>
      </c>
      <c r="AP102" s="84">
        <v>3.31</v>
      </c>
      <c r="AQ102" s="84">
        <v>3.4593445681368333</v>
      </c>
      <c r="AR102" s="117">
        <v>2.6123844377589434</v>
      </c>
      <c r="AS102" s="116">
        <f t="shared" si="43"/>
        <v>6.8196612979142648</v>
      </c>
      <c r="AT102" s="105">
        <v>6.7787410924362863</v>
      </c>
      <c r="AU102" s="84">
        <v>4.84</v>
      </c>
      <c r="AV102" s="84">
        <v>5</v>
      </c>
      <c r="AW102" s="84"/>
      <c r="AX102" s="84">
        <v>19.914014953590662</v>
      </c>
      <c r="AY102" s="84">
        <v>6.01</v>
      </c>
      <c r="AZ102" s="105">
        <v>6.9979213220404386</v>
      </c>
      <c r="BA102" s="84">
        <v>13.426736350469346</v>
      </c>
      <c r="BB102" s="84">
        <v>6.7383023096645083</v>
      </c>
      <c r="BC102" s="84">
        <v>6.3646015887584424</v>
      </c>
      <c r="BD102" s="84">
        <v>5.53</v>
      </c>
      <c r="BE102" s="84">
        <v>6.0721565657640539</v>
      </c>
      <c r="BF102" s="117">
        <v>5.7664622933907532</v>
      </c>
    </row>
    <row r="103" spans="1:58" ht="15" x14ac:dyDescent="0.25">
      <c r="A103" s="480"/>
      <c r="B103" s="53" t="s">
        <v>61</v>
      </c>
      <c r="C103" s="84">
        <f t="shared" si="29"/>
        <v>91.326766695892161</v>
      </c>
      <c r="D103" s="165">
        <f>+'Cuadro 4'!G104</f>
        <v>90.792386607068593</v>
      </c>
      <c r="E103" s="84">
        <f t="shared" si="30"/>
        <v>91.113593871674595</v>
      </c>
      <c r="F103" s="84">
        <f t="shared" si="31"/>
        <v>90.608994999575813</v>
      </c>
      <c r="G103" s="84">
        <f t="shared" si="32"/>
        <v>100</v>
      </c>
      <c r="H103" s="84">
        <f t="shared" si="33"/>
        <v>85.988247162555794</v>
      </c>
      <c r="I103" s="84">
        <f t="shared" si="34"/>
        <v>96.886264392105332</v>
      </c>
      <c r="J103" s="105">
        <f>+'Cuadro 4'!H104</f>
        <v>93.759494909594451</v>
      </c>
      <c r="K103" s="84">
        <f t="shared" si="35"/>
        <v>97.801220716460477</v>
      </c>
      <c r="L103" s="84">
        <f t="shared" si="36"/>
        <v>88.506433686814717</v>
      </c>
      <c r="M103" s="84">
        <f t="shared" si="37"/>
        <v>92.755465635726239</v>
      </c>
      <c r="N103" s="84">
        <f t="shared" si="38"/>
        <v>96.769001909296691</v>
      </c>
      <c r="O103" s="84">
        <f t="shared" si="39"/>
        <v>95.627011313253291</v>
      </c>
      <c r="P103" s="117">
        <f t="shared" si="40"/>
        <v>97.31323428909532</v>
      </c>
      <c r="Q103" s="116">
        <f t="shared" si="41"/>
        <v>0.62782768762275043</v>
      </c>
      <c r="R103" s="84">
        <v>0.67661629149258173</v>
      </c>
      <c r="S103" s="84">
        <v>0.32</v>
      </c>
      <c r="T103" s="84">
        <v>0.31</v>
      </c>
      <c r="U103" s="84"/>
      <c r="V103" s="84">
        <v>0.537385668400578</v>
      </c>
      <c r="W103" s="84">
        <v>3.47</v>
      </c>
      <c r="X103" s="105">
        <v>0.41529068783669665</v>
      </c>
      <c r="Y103" s="84">
        <v>-0.40761197425259599</v>
      </c>
      <c r="Z103" s="84">
        <v>-5.2053200825394011E-2</v>
      </c>
      <c r="AA103" s="84">
        <v>0.56147473804626213</v>
      </c>
      <c r="AB103" s="299">
        <v>0.73</v>
      </c>
      <c r="AC103" s="84">
        <v>0.39117353685896022</v>
      </c>
      <c r="AD103" s="117">
        <v>0.14785432978550062</v>
      </c>
      <c r="AE103" s="116">
        <f t="shared" si="42"/>
        <v>4.1341521373203491</v>
      </c>
      <c r="AF103" s="105">
        <v>3.9190381637074059</v>
      </c>
      <c r="AG103" s="84">
        <v>3.02</v>
      </c>
      <c r="AH103" s="84">
        <v>3.17</v>
      </c>
      <c r="AI103" s="84"/>
      <c r="AJ103" s="84">
        <v>6.7550317737550767</v>
      </c>
      <c r="AK103" s="84">
        <v>6.76</v>
      </c>
      <c r="AL103" s="105">
        <v>5.0712496342221316</v>
      </c>
      <c r="AM103" s="84">
        <v>6.3694343973275949</v>
      </c>
      <c r="AN103" s="84">
        <v>4.5097245382093654</v>
      </c>
      <c r="AO103" s="84">
        <v>5.3085527950810549</v>
      </c>
      <c r="AP103" s="84">
        <v>4.07</v>
      </c>
      <c r="AQ103" s="84">
        <v>3.8666577341633452</v>
      </c>
      <c r="AR103" s="117">
        <v>2.7591973835013159</v>
      </c>
      <c r="AS103" s="116">
        <f t="shared" si="43"/>
        <v>6.4868335208556456</v>
      </c>
      <c r="AT103" s="105">
        <v>6.3783088040978573</v>
      </c>
      <c r="AU103" s="84">
        <v>4.66</v>
      </c>
      <c r="AV103" s="84">
        <v>4.78</v>
      </c>
      <c r="AW103" s="84"/>
      <c r="AX103" s="84">
        <v>14.601840496032942</v>
      </c>
      <c r="AY103" s="84">
        <v>9.49</v>
      </c>
      <c r="AZ103" s="105">
        <v>6.9595979755195048</v>
      </c>
      <c r="BA103" s="84">
        <v>10.57411055604274</v>
      </c>
      <c r="BB103" s="84">
        <v>5.9653927530847746</v>
      </c>
      <c r="BC103" s="84">
        <v>6.754151567863631</v>
      </c>
      <c r="BD103" s="84">
        <v>6.37</v>
      </c>
      <c r="BE103" s="84">
        <v>5.9158836848788292</v>
      </c>
      <c r="BF103" s="117">
        <v>5.7782884417232347</v>
      </c>
    </row>
    <row r="104" spans="1:58" ht="15" x14ac:dyDescent="0.25">
      <c r="A104" s="480"/>
      <c r="B104" s="53" t="s">
        <v>62</v>
      </c>
      <c r="C104" s="84">
        <f t="shared" si="29"/>
        <v>90.50972393084129</v>
      </c>
      <c r="D104" s="165">
        <f>+'Cuadro 4'!G105</f>
        <v>89.729848120977422</v>
      </c>
      <c r="E104" s="84">
        <f t="shared" si="30"/>
        <v>91.299323387429311</v>
      </c>
      <c r="F104" s="84">
        <f t="shared" si="31"/>
        <v>90.863687337948164</v>
      </c>
      <c r="G104" s="84">
        <f t="shared" si="32"/>
        <v>100</v>
      </c>
      <c r="H104" s="84">
        <f t="shared" si="33"/>
        <v>86.120262357302337</v>
      </c>
      <c r="I104" s="84">
        <f t="shared" si="34"/>
        <v>84.680192304489964</v>
      </c>
      <c r="J104" s="105">
        <f>+'Cuadro 4'!H105</f>
        <v>94.03424709414675</v>
      </c>
      <c r="K104" s="84">
        <f t="shared" si="35"/>
        <v>97.784340985127187</v>
      </c>
      <c r="L104" s="84">
        <f t="shared" si="36"/>
        <v>88.85509015868881</v>
      </c>
      <c r="M104" s="84">
        <f t="shared" si="37"/>
        <v>93.134501667758173</v>
      </c>
      <c r="N104" s="84">
        <f t="shared" si="38"/>
        <v>96.629525112079477</v>
      </c>
      <c r="O104" s="84">
        <f t="shared" si="39"/>
        <v>95.727222338999908</v>
      </c>
      <c r="P104" s="117">
        <f t="shared" si="40"/>
        <v>97.422687237450987</v>
      </c>
      <c r="Q104" s="116">
        <f t="shared" si="41"/>
        <v>-0.86069866457014543</v>
      </c>
      <c r="R104" s="84">
        <v>-1.1267474652049316</v>
      </c>
      <c r="S104" s="84">
        <v>0.2</v>
      </c>
      <c r="T104" s="84">
        <v>0.27</v>
      </c>
      <c r="U104" s="84"/>
      <c r="V104" s="84">
        <v>0.2690728983794779</v>
      </c>
      <c r="W104" s="84">
        <v>-12.61</v>
      </c>
      <c r="X104" s="105">
        <v>0.2982853890514543</v>
      </c>
      <c r="Y104" s="84">
        <v>-1.5477152364448445E-2</v>
      </c>
      <c r="Z104" s="84">
        <v>0.39625687767525453</v>
      </c>
      <c r="AA104" s="84">
        <v>0.41736019763564103</v>
      </c>
      <c r="AB104" s="299">
        <v>-0.15</v>
      </c>
      <c r="AC104" s="84">
        <v>0.10307132321558213</v>
      </c>
      <c r="AD104" s="117">
        <v>0.1139062412108036</v>
      </c>
      <c r="AE104" s="116">
        <f t="shared" si="42"/>
        <v>3.2025298027443689</v>
      </c>
      <c r="AF104" s="105">
        <v>2.7028791705047683</v>
      </c>
      <c r="AG104" s="84">
        <v>3.23</v>
      </c>
      <c r="AH104" s="84">
        <v>3.46</v>
      </c>
      <c r="AI104" s="84"/>
      <c r="AJ104" s="84">
        <v>6.9189295943856486</v>
      </c>
      <c r="AK104" s="84">
        <v>-6.69</v>
      </c>
      <c r="AL104" s="105">
        <v>5.3791497076864658</v>
      </c>
      <c r="AM104" s="84">
        <v>6.3510758588395726</v>
      </c>
      <c r="AN104" s="84">
        <v>4.9214233302199428</v>
      </c>
      <c r="AO104" s="84">
        <v>5.7388857756434213</v>
      </c>
      <c r="AP104" s="84">
        <v>3.92</v>
      </c>
      <c r="AQ104" s="84">
        <v>3.9755033852975927</v>
      </c>
      <c r="AR104" s="117">
        <v>2.8747756725845082</v>
      </c>
      <c r="AS104" s="116">
        <f t="shared" si="43"/>
        <v>5.3433202228535368</v>
      </c>
      <c r="AT104" s="105">
        <v>4.9012678421346978</v>
      </c>
      <c r="AU104" s="84">
        <v>4.62</v>
      </c>
      <c r="AV104" s="84">
        <v>4.83</v>
      </c>
      <c r="AW104" s="84"/>
      <c r="AX104" s="84">
        <v>14.603596262052347</v>
      </c>
      <c r="AY104" s="84">
        <v>-4.45</v>
      </c>
      <c r="AZ104" s="105">
        <v>7.2690258035447002</v>
      </c>
      <c r="BA104" s="84">
        <v>9.7945889250985196</v>
      </c>
      <c r="BB104" s="84">
        <v>6.2311589239224938</v>
      </c>
      <c r="BC104" s="84">
        <v>7.3065292554318759</v>
      </c>
      <c r="BD104" s="84">
        <v>7.02</v>
      </c>
      <c r="BE104" s="84">
        <v>5.983808847985606</v>
      </c>
      <c r="BF104" s="117">
        <v>4.9782919167047295</v>
      </c>
    </row>
    <row r="105" spans="1:58" ht="15" x14ac:dyDescent="0.25">
      <c r="A105" s="480"/>
      <c r="B105" s="53" t="s">
        <v>63</v>
      </c>
      <c r="C105" s="84">
        <f t="shared" si="29"/>
        <v>90.785932139739856</v>
      </c>
      <c r="D105" s="165">
        <f>+'Cuadro 4'!G106</f>
        <v>90.009332874572152</v>
      </c>
      <c r="E105" s="84">
        <f t="shared" si="30"/>
        <v>91.573495529733918</v>
      </c>
      <c r="F105" s="84">
        <f t="shared" si="31"/>
        <v>91.276464575999924</v>
      </c>
      <c r="G105" s="84">
        <f t="shared" si="32"/>
        <v>100</v>
      </c>
      <c r="H105" s="84">
        <f t="shared" si="33"/>
        <v>85.912901104742033</v>
      </c>
      <c r="I105" s="84">
        <f t="shared" si="34"/>
        <v>84.979672140096881</v>
      </c>
      <c r="J105" s="105">
        <f>+'Cuadro 4'!H106</f>
        <v>94.296043573953</v>
      </c>
      <c r="K105" s="84">
        <f t="shared" si="35"/>
        <v>97.78374210895258</v>
      </c>
      <c r="L105" s="84">
        <f t="shared" si="36"/>
        <v>89.238476292376419</v>
      </c>
      <c r="M105" s="84">
        <f t="shared" si="37"/>
        <v>93.457744306681008</v>
      </c>
      <c r="N105" s="84">
        <f t="shared" si="38"/>
        <v>96.992164784844206</v>
      </c>
      <c r="O105" s="84">
        <f t="shared" si="39"/>
        <v>95.876928641259795</v>
      </c>
      <c r="P105" s="117">
        <f t="shared" si="40"/>
        <v>97.311936825360775</v>
      </c>
      <c r="Q105" s="116">
        <f t="shared" si="41"/>
        <v>0.3135010792065101</v>
      </c>
      <c r="R105" s="84">
        <v>0.32173758056653068</v>
      </c>
      <c r="S105" s="84">
        <v>0.3</v>
      </c>
      <c r="T105" s="84">
        <v>0.46</v>
      </c>
      <c r="U105" s="84"/>
      <c r="V105" s="84">
        <v>-0.20181931352955851</v>
      </c>
      <c r="W105" s="84">
        <v>0.36</v>
      </c>
      <c r="X105" s="105">
        <v>0.27762054258646146</v>
      </c>
      <c r="Y105" s="84">
        <v>-9.4372864821312685E-4</v>
      </c>
      <c r="Z105" s="84">
        <v>0.43171729095689582</v>
      </c>
      <c r="AA105" s="84">
        <v>0.34543029736544939</v>
      </c>
      <c r="AB105" s="299">
        <v>0.38</v>
      </c>
      <c r="AC105" s="84">
        <v>0.15908587826719281</v>
      </c>
      <c r="AD105" s="117">
        <v>-0.11115591931913246</v>
      </c>
      <c r="AE105" s="116">
        <f t="shared" si="42"/>
        <v>3.5174726030604671</v>
      </c>
      <c r="AF105" s="105">
        <v>3.0227714859329433</v>
      </c>
      <c r="AG105" s="84">
        <v>3.54</v>
      </c>
      <c r="AH105" s="84">
        <v>3.93</v>
      </c>
      <c r="AI105" s="84"/>
      <c r="AJ105" s="84">
        <v>6.6614890971526659</v>
      </c>
      <c r="AK105" s="84">
        <v>-6.36</v>
      </c>
      <c r="AL105" s="105">
        <v>5.6725310159967028</v>
      </c>
      <c r="AM105" s="84">
        <v>6.35042451604955</v>
      </c>
      <c r="AN105" s="84">
        <v>5.3741314278622259</v>
      </c>
      <c r="AO105" s="84">
        <v>6.1058745484701511</v>
      </c>
      <c r="AP105" s="84">
        <v>4.3099999999999996</v>
      </c>
      <c r="AQ105" s="84">
        <v>4.1381090449740139</v>
      </c>
      <c r="AR105" s="117">
        <v>2.757827309502952</v>
      </c>
      <c r="AS105" s="116">
        <f t="shared" si="43"/>
        <v>5.1454484550010982</v>
      </c>
      <c r="AT105" s="105">
        <v>4.7094727984143026</v>
      </c>
      <c r="AU105" s="84">
        <v>4.5199999999999996</v>
      </c>
      <c r="AV105" s="84">
        <v>4.93</v>
      </c>
      <c r="AW105" s="84"/>
      <c r="AX105" s="84">
        <v>12.508791278922171</v>
      </c>
      <c r="AY105" s="84">
        <v>-4.1100000000000003</v>
      </c>
      <c r="AZ105" s="105">
        <v>7.0446821014061758</v>
      </c>
      <c r="BA105" s="84">
        <v>8.8159062922988838</v>
      </c>
      <c r="BB105" s="84">
        <v>6.2164862475458156</v>
      </c>
      <c r="BC105" s="84">
        <v>7.1450081158741838</v>
      </c>
      <c r="BD105" s="84">
        <v>7.4</v>
      </c>
      <c r="BE105" s="84">
        <v>5.9136796517281107</v>
      </c>
      <c r="BF105" s="117">
        <v>4.1270487008839032</v>
      </c>
    </row>
    <row r="106" spans="1:58" ht="15" x14ac:dyDescent="0.25">
      <c r="A106" s="480"/>
      <c r="B106" s="53" t="s">
        <v>64</v>
      </c>
      <c r="C106" s="84">
        <f t="shared" si="29"/>
        <v>90.997328087588471</v>
      </c>
      <c r="D106" s="165">
        <f>+'Cuadro 4'!G107</f>
        <v>90.255445710833811</v>
      </c>
      <c r="E106" s="84">
        <f t="shared" si="30"/>
        <v>91.821134884073544</v>
      </c>
      <c r="F106" s="84">
        <f t="shared" si="31"/>
        <v>91.531156914372303</v>
      </c>
      <c r="G106" s="84">
        <f t="shared" si="32"/>
        <v>100</v>
      </c>
      <c r="H106" s="84">
        <f t="shared" si="33"/>
        <v>86.326705222118562</v>
      </c>
      <c r="I106" s="84">
        <f t="shared" si="34"/>
        <v>84.979672140096881</v>
      </c>
      <c r="J106" s="105">
        <f>+'Cuadro 4'!H107</f>
        <v>94.353100679073023</v>
      </c>
      <c r="K106" s="84">
        <f t="shared" si="35"/>
        <v>97.389740008278565</v>
      </c>
      <c r="L106" s="84">
        <f t="shared" si="36"/>
        <v>89.598769380759791</v>
      </c>
      <c r="M106" s="84">
        <f t="shared" si="37"/>
        <v>93.539280917672158</v>
      </c>
      <c r="N106" s="84">
        <f t="shared" si="38"/>
        <v>96.964269425400772</v>
      </c>
      <c r="O106" s="84">
        <f t="shared" si="39"/>
        <v>96.012996055604233</v>
      </c>
      <c r="P106" s="117">
        <f t="shared" si="40"/>
        <v>97.728039304295649</v>
      </c>
      <c r="Q106" s="116">
        <f t="shared" si="41"/>
        <v>0.23549193289724493</v>
      </c>
      <c r="R106" s="84">
        <v>0.27550974602840428</v>
      </c>
      <c r="S106" s="84">
        <v>0.28000000000000003</v>
      </c>
      <c r="T106" s="84">
        <v>0.28000000000000003</v>
      </c>
      <c r="U106" s="84"/>
      <c r="V106" s="84">
        <v>0.49983551350278677</v>
      </c>
      <c r="W106" s="84">
        <v>0</v>
      </c>
      <c r="X106" s="105">
        <v>6.1162985842564951E-2</v>
      </c>
      <c r="Y106" s="84">
        <v>-0.40707896934384996</v>
      </c>
      <c r="Z106" s="84">
        <v>0.4045424240505664</v>
      </c>
      <c r="AA106" s="84">
        <v>8.8232157364227806E-2</v>
      </c>
      <c r="AB106" s="299">
        <v>-0.03</v>
      </c>
      <c r="AC106" s="84">
        <v>0.14062898841064897</v>
      </c>
      <c r="AD106" s="117">
        <v>0.42547030100652994</v>
      </c>
      <c r="AE106" s="116">
        <f t="shared" si="42"/>
        <v>3.7585140697728718</v>
      </c>
      <c r="AF106" s="105">
        <v>3.3044670132764433</v>
      </c>
      <c r="AG106" s="84">
        <v>3.82</v>
      </c>
      <c r="AH106" s="84">
        <v>4.22</v>
      </c>
      <c r="AI106" s="84"/>
      <c r="AJ106" s="84">
        <v>7.1752299065813094</v>
      </c>
      <c r="AK106" s="84">
        <v>-6.36</v>
      </c>
      <c r="AL106" s="105">
        <v>5.7364718610412639</v>
      </c>
      <c r="AM106" s="84">
        <v>5.9219045007262698</v>
      </c>
      <c r="AN106" s="84">
        <v>5.7995709112020313</v>
      </c>
      <c r="AO106" s="84">
        <v>6.1984459397562883</v>
      </c>
      <c r="AP106" s="84">
        <v>4.28</v>
      </c>
      <c r="AQ106" s="84">
        <v>4.2859006298034226</v>
      </c>
      <c r="AR106" s="117">
        <v>3.197216227947572</v>
      </c>
      <c r="AS106" s="116">
        <f t="shared" si="43"/>
        <v>4.8724882295173497</v>
      </c>
      <c r="AT106" s="105">
        <v>4.4002511828033599</v>
      </c>
      <c r="AU106" s="84">
        <v>4.28</v>
      </c>
      <c r="AV106" s="84">
        <v>4.75</v>
      </c>
      <c r="AW106" s="84"/>
      <c r="AX106" s="84">
        <v>11.265016823164508</v>
      </c>
      <c r="AY106" s="84">
        <v>-4.17</v>
      </c>
      <c r="AZ106" s="105">
        <v>6.9296867786744674</v>
      </c>
      <c r="BA106" s="84">
        <v>7.177120114613933</v>
      </c>
      <c r="BB106" s="84">
        <v>6.7546945842858594</v>
      </c>
      <c r="BC106" s="84">
        <v>7.3429027256969794</v>
      </c>
      <c r="BD106" s="84">
        <v>6.5</v>
      </c>
      <c r="BE106" s="84">
        <v>5.4415344383606152</v>
      </c>
      <c r="BF106" s="117">
        <v>4.1357631044534671</v>
      </c>
    </row>
    <row r="107" spans="1:58" ht="15" x14ac:dyDescent="0.25">
      <c r="A107" s="480"/>
      <c r="B107" s="53" t="s">
        <v>65</v>
      </c>
      <c r="C107" s="84">
        <f t="shared" si="29"/>
        <v>91.114940445337155</v>
      </c>
      <c r="D107" s="165">
        <f>+'Cuadro 4'!G108</f>
        <v>90.372277258089298</v>
      </c>
      <c r="E107" s="84">
        <f t="shared" si="30"/>
        <v>92.166061127618036</v>
      </c>
      <c r="F107" s="84">
        <f t="shared" si="31"/>
        <v>91.829761724877841</v>
      </c>
      <c r="G107" s="84">
        <f t="shared" si="32"/>
        <v>100</v>
      </c>
      <c r="H107" s="84">
        <f t="shared" si="33"/>
        <v>85.303185988718354</v>
      </c>
      <c r="I107" s="84">
        <f t="shared" si="34"/>
        <v>84.979672140096881</v>
      </c>
      <c r="J107" s="105">
        <f>+'Cuadro 4'!H108</f>
        <v>94.474258071236775</v>
      </c>
      <c r="K107" s="84">
        <f t="shared" si="35"/>
        <v>96.993834501971278</v>
      </c>
      <c r="L107" s="84">
        <f t="shared" si="36"/>
        <v>89.802639249423621</v>
      </c>
      <c r="M107" s="84">
        <f t="shared" si="37"/>
        <v>93.825162665575391</v>
      </c>
      <c r="N107" s="84">
        <f t="shared" si="38"/>
        <v>96.592331299488222</v>
      </c>
      <c r="O107" s="84">
        <f t="shared" si="39"/>
        <v>95.842451357451807</v>
      </c>
      <c r="P107" s="117">
        <f t="shared" si="40"/>
        <v>97.64411617013107</v>
      </c>
      <c r="Q107" s="116">
        <f t="shared" si="41"/>
        <v>0.13339491473786091</v>
      </c>
      <c r="R107" s="84">
        <v>0.135385225797061</v>
      </c>
      <c r="S107" s="84">
        <v>0.38</v>
      </c>
      <c r="T107" s="84">
        <v>0.33</v>
      </c>
      <c r="U107" s="84"/>
      <c r="V107" s="84">
        <v>-1.1889495335065678</v>
      </c>
      <c r="W107" s="84">
        <v>0</v>
      </c>
      <c r="X107" s="105">
        <v>0.12472455511265002</v>
      </c>
      <c r="Y107" s="84">
        <v>-0.40398783796003856</v>
      </c>
      <c r="Z107" s="84">
        <v>0.22584394213353173</v>
      </c>
      <c r="AA107" s="84">
        <v>0.30191552351483514</v>
      </c>
      <c r="AB107" s="299">
        <v>-0.38</v>
      </c>
      <c r="AC107" s="84">
        <v>-0.17784865038322917</v>
      </c>
      <c r="AD107" s="117">
        <v>-9.009001340142278E-2</v>
      </c>
      <c r="AE107" s="116">
        <f t="shared" si="42"/>
        <v>3.8926200235707844</v>
      </c>
      <c r="AF107" s="105">
        <v>3.4381899218999727</v>
      </c>
      <c r="AG107" s="84">
        <v>4.21</v>
      </c>
      <c r="AH107" s="84">
        <v>4.5599999999999996</v>
      </c>
      <c r="AI107" s="84"/>
      <c r="AJ107" s="84">
        <v>5.9045233636728698</v>
      </c>
      <c r="AK107" s="84">
        <v>-6.36</v>
      </c>
      <c r="AL107" s="105">
        <v>5.8722464682887239</v>
      </c>
      <c r="AM107" s="84">
        <v>5.4913143253461012</v>
      </c>
      <c r="AN107" s="84">
        <v>6.0403035102703759</v>
      </c>
      <c r="AO107" s="84">
        <v>6.5230175748171524</v>
      </c>
      <c r="AP107" s="84">
        <v>3.88</v>
      </c>
      <c r="AQ107" s="84">
        <v>4.1006610458395603</v>
      </c>
      <c r="AR107" s="117">
        <v>3.1085964839665934</v>
      </c>
      <c r="AS107" s="116">
        <f t="shared" si="43"/>
        <v>4.3158727550143201</v>
      </c>
      <c r="AT107" s="105">
        <v>3.8231880146618091</v>
      </c>
      <c r="AU107" s="84">
        <v>4.43</v>
      </c>
      <c r="AV107" s="84">
        <v>4.8099999999999996</v>
      </c>
      <c r="AW107" s="84"/>
      <c r="AX107" s="84">
        <v>7.8687165109688486</v>
      </c>
      <c r="AY107" s="84">
        <v>-6.61</v>
      </c>
      <c r="AZ107" s="105">
        <v>6.4621472586724185</v>
      </c>
      <c r="BA107" s="84">
        <v>6.0892983426520182</v>
      </c>
      <c r="BB107" s="84">
        <v>6.682296049659274</v>
      </c>
      <c r="BC107" s="84">
        <v>7.0901693485056256</v>
      </c>
      <c r="BD107" s="84">
        <v>4.8600000000000003</v>
      </c>
      <c r="BE107" s="84">
        <v>4.6979990893372596</v>
      </c>
      <c r="BF107" s="117">
        <v>3.4932196412486243</v>
      </c>
    </row>
    <row r="108" spans="1:58" ht="15" x14ac:dyDescent="0.25">
      <c r="A108" s="481"/>
      <c r="B108" s="54" t="s">
        <v>66</v>
      </c>
      <c r="C108" s="88">
        <f t="shared" ref="C108:C127" si="44">IF($B108="Diciembre",C120/(1+AE120/100),
IF($B108="Enero",C107*(1+AE108/100),
IF($B108="Febrero",C106*(1+AE108/100),
IF($B108="Marzo",C105*(1+AE108/100),
IF($B108="Abril",C104*(1+AE108/100),
IF($B108="Mayo",C103*(1+AE108/100),
IF($B108="Junio",C102*(1+AE108/100),
IF($B108="Julio",C101*(1+AE108/100),
IF($B108="Agosto",C100*(1+AE108/100),
IF($B108="Septiembre",C99*(1+AE108/100),
IF($B108="Octubre",C98*(1+AE108/100),
IF($B108="Noviembre",C97*(1+AE108/100),"Error"))))))))))))</f>
        <v>91.378878201711359</v>
      </c>
      <c r="D108" s="166">
        <f>+'Cuadro 4'!G109</f>
        <v>90.63451659113457</v>
      </c>
      <c r="E108" s="88">
        <f t="shared" ref="E108:E127" si="45">IF($B108="Diciembre",E120/(1+AG120/100),
IF($B108="Enero",E107*(1+AG108/100),
IF($B108="Febrero",E106*(1+AG108/100),
IF($B108="Marzo",E105*(1+AG108/100),
IF($B108="Abril",E104*(1+AG108/100),
IF($B108="Mayo",E103*(1+AG108/100),
IF($B108="Junio",E102*(1+AG108/100),
IF($B108="Julio",E101*(1+AG108/100),
IF($B108="Agosto",E100*(1+AG108/100),
IF($B108="Septiembre",E99*(1+AG108/100),
IF($B108="Octubre",E98*(1+AG108/100),
IF($B108="Noviembre",E97*(1+AG108/100),"Error"))))))))))))</f>
        <v>92.254503754167885</v>
      </c>
      <c r="F108" s="88">
        <f t="shared" ref="F108:F127" si="46">IF($B108="Diciembre",F120/(1+AH120/100),
IF($B108="Enero",F107*(1+AH108/100),
IF($B108="Febrero",F106*(1+AH108/100),
IF($B108="Marzo",F105*(1+AH108/100),
IF($B108="Abril",F104*(1+AH108/100),
IF($B108="Mayo",F103*(1+AH108/100),
IF($B108="Junio",F102*(1+AH108/100),
IF($B108="Julio",F101*(1+AH108/100),
IF($B108="Agosto",F100*(1+AH108/100),
IF($B108="Septiembre",F99*(1+AH108/100),
IF($B108="Octubre",F98*(1+AH108/100),
IF($B108="Noviembre",F97*(1+AH108/100),"Error"))))))))))))</f>
        <v>91.961499141277329</v>
      </c>
      <c r="G108" s="88">
        <f t="shared" ref="G108:G127" si="47">IF($B108="Diciembre",G120/(1+AI120/100),
IF($B108="Enero",G107*(1+AI108/100),
IF($B108="Febrero",G106*(1+AI108/100),
IF($B108="Marzo",G105*(1+AI108/100),
IF($B108="Abril",G104*(1+AI108/100),
IF($B108="Mayo",G103*(1+AI108/100),
IF($B108="Junio",G102*(1+AI108/100),
IF($B108="Julio",G101*(1+AI108/100),
IF($B108="Agosto",G100*(1+AI108/100),
IF($B108="Septiembre",G99*(1+AI108/100),
IF($B108="Octubre",G98*(1+AI108/100),
IF($B108="Noviembre",G97*(1+AI108/100),"Error"))))))))))))</f>
        <v>100</v>
      </c>
      <c r="H108" s="88">
        <f t="shared" ref="H108:H127" si="48">IF($B108="Diciembre",H120/(1+AJ120/100),
IF($B108="Enero",H107*(1+AJ108/100),
IF($B108="Febrero",H106*(1+AJ108/100),
IF($B108="Marzo",H105*(1+AJ108/100),
IF($B108="Abril",H104*(1+AJ108/100),
IF($B108="Mayo",H103*(1+AJ108/100),
IF($B108="Junio",H102*(1+AJ108/100),
IF($B108="Julio",H101*(1+AJ108/100),
IF($B108="Agosto",H100*(1+AJ108/100),
IF($B108="Septiembre",H99*(1+AJ108/100),
IF($B108="Octubre",H98*(1+AJ108/100),
IF($B108="Noviembre",H97*(1+AJ108/100),"Error"))))))))))))</f>
        <v>86.694585861671754</v>
      </c>
      <c r="I108" s="88">
        <f t="shared" ref="I108:I127" si="49">IF($B108="Diciembre",I120/(1+AK120/100),
IF($B108="Enero",I107*(1+AK108/100),
IF($B108="Febrero",I106*(1+AK108/100),
IF($B108="Marzo",I105*(1+AK108/100),
IF($B108="Abril",I104*(1+AK108/100),
IF($B108="Mayo",I103*(1+AK108/100),
IF($B108="Junio",I102*(1+AK108/100),
IF($B108="Julio",I101*(1+AK108/100),
IF($B108="Agosto",I100*(1+AK108/100),
IF($B108="Septiembre",I99*(1+AK108/100),
IF($B108="Octubre",I98*(1+AK108/100),
IF($B108="Noviembre",I97*(1+AK108/100),"Error"))))))))))))</f>
        <v>84.979672140096881</v>
      </c>
      <c r="J108" s="108">
        <f>+'Cuadro 4'!H109</f>
        <v>94.745911897424946</v>
      </c>
      <c r="K108" s="88">
        <f t="shared" ref="K108:K127" si="50">IF($B108="Diciembre",K120/(1+AM120/100),
IF($B108="Enero",K107*(1+AM108/100),
IF($B108="Febrero",K106*(1+AM108/100),
IF($B108="Marzo",K105*(1+AM108/100),
IF($B108="Abril",K104*(1+AM108/100),
IF($B108="Mayo",K103*(1+AM108/100),
IF($B108="Junio",K102*(1+AM108/100),
IF($B108="Julio",K101*(1+AM108/100),
IF($B108="Agosto",K100*(1+AM108/100),
IF($B108="Septiembre",K99*(1+AM108/100),
IF($B108="Octubre",K98*(1+AM108/100),
IF($B108="Noviembre",K97*(1+AM108/100),"Error"))))))))))))</f>
        <v>96.093144150419377</v>
      </c>
      <c r="L108" s="88">
        <f t="shared" ref="L108:L127" si="51">IF($B108="Diciembre",L120/(1+AN120/100),
IF($B108="Enero",L107*(1+AN108/100),
IF($B108="Febrero",L106*(1+AN108/100),
IF($B108="Marzo",L105*(1+AN108/100),
IF($B108="Abril",L104*(1+AN108/100),
IF($B108="Mayo",L103*(1+AN108/100),
IF($B108="Junio",L102*(1+AN108/100),
IF($B108="Julio",L101*(1+AN108/100),
IF($B108="Agosto",L100*(1+AN108/100),
IF($B108="Septiembre",L99*(1+AN108/100),
IF($B108="Octubre",L98*(1+AN108/100),
IF($B108="Noviembre",L97*(1+AN108/100),"Error"))))))))))))</f>
        <v>90.177454390469137</v>
      </c>
      <c r="M108" s="88">
        <f t="shared" ref="M108:M127" si="52">IF($B108="Diciembre",M120/(1+AO120/100),
IF($B108="Enero",M107*(1+AO108/100),
IF($B108="Febrero",M106*(1+AO108/100),
IF($B108="Marzo",M105*(1+AO108/100),
IF($B108="Abril",M104*(1+AO108/100),
IF($B108="Mayo",M103*(1+AO108/100),
IF($B108="Junio",M102*(1+AO108/100),
IF($B108="Julio",M101*(1+AO108/100),
IF($B108="Agosto",M100*(1+AO108/100),
IF($B108="Septiembre",M99*(1+AO108/100),
IF($B108="Octubre",M98*(1+AO108/100),
IF($B108="Noviembre",M97*(1+AO108/100),"Error"))))))))))))</f>
        <v>94.316793662541571</v>
      </c>
      <c r="N108" s="88">
        <f t="shared" ref="N108:N127" si="53">IF($B108="Diciembre",N120/(1+AP120/100),
IF($B108="Enero",N107*(1+AP108/100),
IF($B108="Febrero",N106*(1+AP108/100),
IF($B108="Marzo",N105*(1+AP108/100),
IF($B108="Abril",N104*(1+AP108/100),
IF($B108="Mayo",N103*(1+AP108/100),
IF($B108="Junio",N102*(1+AP108/100),
IF($B108="Julio",N101*(1+AP108/100),
IF($B108="Agosto",N100*(1+AP108/100),
IF($B108="Septiembre",N99*(1+AP108/100),
IF($B108="Octubre",N98*(1+AP108/100),
IF($B108="Noviembre",N97*(1+AP108/100),"Error"))))))))))))</f>
        <v>96.861986440774828</v>
      </c>
      <c r="O108" s="88">
        <f t="shared" ref="O108:O127" si="54">IF($B108="Diciembre",O120/(1+AQ120/100),
IF($B108="Enero",O107*(1+AQ108/100),
IF($B108="Febrero",O106*(1+AQ108/100),
IF($B108="Marzo",O105*(1+AQ108/100),
IF($B108="Abril",O104*(1+AQ108/100),
IF($B108="Mayo",O103*(1+AQ108/100),
IF($B108="Junio",O102*(1+AQ108/100),
IF($B108="Julio",O101*(1+AQ108/100),
IF($B108="Agosto",O100*(1+AQ108/100),
IF($B108="Septiembre",O99*(1+AQ108/100),
IF($B108="Octubre",O98*(1+AQ108/100),
IF($B108="Noviembre",O97*(1+AQ108/100),"Error"))))))))))))</f>
        <v>95.896600635773297</v>
      </c>
      <c r="P108" s="119">
        <f t="shared" ref="P108:P127" si="55">IF($B108="Diciembre",P120/(1+AR120/100),
IF($B108="Enero",P107*(1+AR108/100),
IF($B108="Febrero",P106*(1+AR108/100),
IF($B108="Marzo",P105*(1+AR108/100),
IF($B108="Abril",P104*(1+AR108/100),
IF($B108="Mayo",P103*(1+AR108/100),
IF($B108="Junio",P102*(1+AR108/100),
IF($B108="Julio",P101*(1+AR108/100),
IF($B108="Agosto",P100*(1+AR108/100),
IF($B108="Septiembre",P99*(1+AR108/100),
IF($B108="Octubre",P98*(1+AR108/100),
IF($B108="Noviembre",P97*(1+AR108/100),"Error"))))))))))))</f>
        <v>97.570416913170519</v>
      </c>
      <c r="Q108" s="118">
        <f t="shared" si="41"/>
        <v>0.28265205127819149</v>
      </c>
      <c r="R108" s="88">
        <v>0.28253518696877411</v>
      </c>
      <c r="S108" s="88">
        <v>0.09</v>
      </c>
      <c r="T108" s="88">
        <v>0.14000000000000001</v>
      </c>
      <c r="U108" s="88"/>
      <c r="V108" s="88">
        <v>1.6422168225644904</v>
      </c>
      <c r="W108" s="88">
        <v>0</v>
      </c>
      <c r="X108" s="108">
        <v>0.28316114536442338</v>
      </c>
      <c r="Y108" s="88">
        <v>-0.93771781475670346</v>
      </c>
      <c r="Z108" s="88">
        <v>0.42056321894292659</v>
      </c>
      <c r="AA108" s="88">
        <v>0.52235845903930933</v>
      </c>
      <c r="AB108" s="179">
        <v>0.28000000000000003</v>
      </c>
      <c r="AC108" s="88">
        <v>5.6211646531120915E-2</v>
      </c>
      <c r="AD108" s="119">
        <v>-8.511596338901678E-2</v>
      </c>
      <c r="AE108" s="118">
        <f t="shared" si="42"/>
        <v>4.1935716007636596</v>
      </c>
      <c r="AF108" s="108">
        <v>3.7383434950921455</v>
      </c>
      <c r="AG108" s="88">
        <v>4.3099999999999996</v>
      </c>
      <c r="AH108" s="88">
        <v>4.71</v>
      </c>
      <c r="AI108" s="88"/>
      <c r="AJ108" s="88">
        <v>7.631956385610569</v>
      </c>
      <c r="AK108" s="88">
        <v>-6.36</v>
      </c>
      <c r="AL108" s="108">
        <v>6.1766743773024269</v>
      </c>
      <c r="AM108" s="88">
        <v>4.5117158851644552</v>
      </c>
      <c r="AN108" s="88">
        <v>6.4828908512317112</v>
      </c>
      <c r="AO108" s="88">
        <v>7.0811835917183572</v>
      </c>
      <c r="AP108" s="88">
        <v>4.17</v>
      </c>
      <c r="AQ108" s="88">
        <v>4.1594760655785628</v>
      </c>
      <c r="AR108" s="119">
        <v>3.0307727784002272</v>
      </c>
      <c r="AS108" s="118">
        <f t="shared" si="43"/>
        <v>4.1935716007636596</v>
      </c>
      <c r="AT108" s="108">
        <v>3.7383434950921455</v>
      </c>
      <c r="AU108" s="88">
        <v>4.3099999999999996</v>
      </c>
      <c r="AV108" s="88">
        <v>4.71</v>
      </c>
      <c r="AW108" s="88"/>
      <c r="AX108" s="88">
        <v>7.631956385610569</v>
      </c>
      <c r="AY108" s="88">
        <v>-6.36</v>
      </c>
      <c r="AZ108" s="108">
        <v>6.1766743773024269</v>
      </c>
      <c r="BA108" s="88">
        <v>4.5117158851644552</v>
      </c>
      <c r="BB108" s="88">
        <v>6.4828908512317112</v>
      </c>
      <c r="BC108" s="88">
        <v>7.0811835917183572</v>
      </c>
      <c r="BD108" s="88">
        <v>4.17</v>
      </c>
      <c r="BE108" s="88">
        <v>4.1594760655785628</v>
      </c>
      <c r="BF108" s="119">
        <v>3.0307727784002272</v>
      </c>
    </row>
    <row r="109" spans="1:58" ht="15" x14ac:dyDescent="0.25">
      <c r="A109" s="479">
        <v>2017</v>
      </c>
      <c r="B109" s="236" t="s">
        <v>55</v>
      </c>
      <c r="C109" s="229">
        <f t="shared" si="44"/>
        <v>92.082785965551352</v>
      </c>
      <c r="D109" s="292">
        <f>+'Cuadro 4'!G110</f>
        <v>91.224942600405996</v>
      </c>
      <c r="E109" s="229">
        <f t="shared" si="45"/>
        <v>92.549718166181236</v>
      </c>
      <c r="F109" s="229">
        <f t="shared" si="46"/>
        <v>92.375325887413069</v>
      </c>
      <c r="G109" s="229">
        <f t="shared" si="47"/>
        <v>100</v>
      </c>
      <c r="H109" s="229">
        <f t="shared" si="48"/>
        <v>89.269694860807505</v>
      </c>
      <c r="I109" s="229">
        <f t="shared" si="49"/>
        <v>84.979672140096881</v>
      </c>
      <c r="J109" s="228">
        <f>+'Cuadro 4'!H110</f>
        <v>95.966428709378519</v>
      </c>
      <c r="K109" s="229">
        <f t="shared" si="50"/>
        <v>97.64872794823313</v>
      </c>
      <c r="L109" s="229">
        <f t="shared" si="51"/>
        <v>91.007781879244519</v>
      </c>
      <c r="M109" s="229">
        <f t="shared" si="52"/>
        <v>95.65537637900303</v>
      </c>
      <c r="N109" s="229">
        <f t="shared" si="53"/>
        <v>97.724058120097709</v>
      </c>
      <c r="O109" s="229">
        <f t="shared" si="54"/>
        <v>96.690330649509804</v>
      </c>
      <c r="P109" s="224">
        <f t="shared" si="55"/>
        <v>97.84736635597433</v>
      </c>
      <c r="Q109" s="220">
        <f t="shared" ref="Q109:Q132" si="56">+R109*0.813303391679614+X109*0.186696608320386</f>
        <v>0.77031779957527491</v>
      </c>
      <c r="R109" s="84">
        <v>0.65143615421365231</v>
      </c>
      <c r="S109" s="84">
        <v>0.32</v>
      </c>
      <c r="T109" s="84">
        <v>0.45</v>
      </c>
      <c r="U109" s="84"/>
      <c r="V109" s="84">
        <v>2.9703227410816084</v>
      </c>
      <c r="W109" s="84">
        <v>0</v>
      </c>
      <c r="X109" s="228">
        <v>1.2881999734985343</v>
      </c>
      <c r="Y109" s="84">
        <v>1.6188291179011991</v>
      </c>
      <c r="Z109" s="84">
        <v>0.92077060101969599</v>
      </c>
      <c r="AA109" s="84">
        <v>1.419241117600764</v>
      </c>
      <c r="AB109" s="299">
        <v>0.89</v>
      </c>
      <c r="AC109" s="84">
        <v>0.82769358712849117</v>
      </c>
      <c r="AD109" s="117">
        <v>0.28384571017080812</v>
      </c>
      <c r="AE109" s="220">
        <f t="shared" ref="AE109:AE132" si="57">+AF109*0.813303391679614+AL109*0.186696608320386</f>
        <v>0.77031779957527491</v>
      </c>
      <c r="AF109" s="228">
        <v>0.65143615421365231</v>
      </c>
      <c r="AG109" s="229">
        <v>0.32</v>
      </c>
      <c r="AH109" s="229">
        <v>0.45</v>
      </c>
      <c r="AI109" s="229"/>
      <c r="AJ109" s="229">
        <v>2.9703227410816084</v>
      </c>
      <c r="AK109" s="229">
        <v>0</v>
      </c>
      <c r="AL109" s="228">
        <v>1.2881999734985343</v>
      </c>
      <c r="AM109" s="229">
        <v>1.6188291179011991</v>
      </c>
      <c r="AN109" s="229">
        <v>0.92077060101969599</v>
      </c>
      <c r="AO109" s="229">
        <v>1.419241117600764</v>
      </c>
      <c r="AP109" s="229">
        <v>0.89</v>
      </c>
      <c r="AQ109" s="229">
        <v>0.82769358712849117</v>
      </c>
      <c r="AR109" s="224">
        <v>0.28384571017080812</v>
      </c>
      <c r="AS109" s="220">
        <f t="shared" si="43"/>
        <v>4.2527746545364211</v>
      </c>
      <c r="AT109" s="228">
        <v>3.7550308601515137</v>
      </c>
      <c r="AU109" s="229">
        <v>4.07</v>
      </c>
      <c r="AV109" s="229">
        <v>4.55</v>
      </c>
      <c r="AW109" s="229"/>
      <c r="AX109" s="229">
        <v>9.1589844232180528</v>
      </c>
      <c r="AY109" s="229">
        <v>-6.45</v>
      </c>
      <c r="AZ109" s="228">
        <v>6.4210878328134919</v>
      </c>
      <c r="BA109" s="229">
        <v>4.0669476854793727</v>
      </c>
      <c r="BB109" s="229">
        <v>6.4854714880626352</v>
      </c>
      <c r="BC109" s="229">
        <v>7.537701696891113</v>
      </c>
      <c r="BD109" s="229">
        <v>4.37</v>
      </c>
      <c r="BE109" s="229">
        <v>4.0360832317921531</v>
      </c>
      <c r="BF109" s="224">
        <v>2.815025426739302</v>
      </c>
    </row>
    <row r="110" spans="1:58" ht="15" x14ac:dyDescent="0.25">
      <c r="A110" s="480"/>
      <c r="B110" s="53" t="s">
        <v>56</v>
      </c>
      <c r="C110" s="84">
        <f t="shared" si="44"/>
        <v>92.631504542918165</v>
      </c>
      <c r="D110" s="165">
        <f>+'Cuadro 4'!G111</f>
        <v>91.710977604847983</v>
      </c>
      <c r="E110" s="84">
        <f t="shared" si="45"/>
        <v>93.149372440583321</v>
      </c>
      <c r="F110" s="84">
        <f t="shared" si="46"/>
        <v>92.954683332003114</v>
      </c>
      <c r="G110" s="84">
        <f t="shared" si="47"/>
        <v>100</v>
      </c>
      <c r="H110" s="84">
        <f t="shared" si="48"/>
        <v>89.136143065081441</v>
      </c>
      <c r="I110" s="84">
        <f t="shared" si="49"/>
        <v>85.438562369653411</v>
      </c>
      <c r="J110" s="105">
        <f>+'Cuadro 4'!H111</f>
        <v>96.800465319684989</v>
      </c>
      <c r="K110" s="84">
        <f t="shared" si="50"/>
        <v>98.825762352118616</v>
      </c>
      <c r="L110" s="84">
        <f t="shared" si="51"/>
        <v>91.479513858039724</v>
      </c>
      <c r="M110" s="84">
        <f t="shared" si="52"/>
        <v>96.555817700770618</v>
      </c>
      <c r="N110" s="84">
        <f t="shared" si="53"/>
        <v>98.83797096416663</v>
      </c>
      <c r="O110" s="84">
        <f t="shared" si="54"/>
        <v>97.042313563591563</v>
      </c>
      <c r="P110" s="117">
        <f t="shared" si="55"/>
        <v>98.084170716144641</v>
      </c>
      <c r="Q110" s="116">
        <f t="shared" si="56"/>
        <v>0.59346055809307252</v>
      </c>
      <c r="R110" s="84">
        <v>0.53030116537860161</v>
      </c>
      <c r="S110" s="84">
        <v>0.64</v>
      </c>
      <c r="T110" s="84">
        <v>0.63</v>
      </c>
      <c r="U110" s="84"/>
      <c r="V110" s="84">
        <v>-0.17794018863743966</v>
      </c>
      <c r="W110" s="84">
        <v>0.54</v>
      </c>
      <c r="X110" s="105">
        <v>0.86860079107980626</v>
      </c>
      <c r="Y110" s="84">
        <v>1.2074619135845051</v>
      </c>
      <c r="Z110" s="84">
        <v>0.51963602567174538</v>
      </c>
      <c r="AA110" s="84">
        <v>0.94092128073507986</v>
      </c>
      <c r="AB110" s="299">
        <v>1.1399999999999999</v>
      </c>
      <c r="AC110" s="84">
        <v>0.36587603498520377</v>
      </c>
      <c r="AD110" s="117">
        <v>0.24019501845964908</v>
      </c>
      <c r="AE110" s="116">
        <f t="shared" si="57"/>
        <v>1.3708051202398528</v>
      </c>
      <c r="AF110" s="105">
        <v>1.1876943290484827</v>
      </c>
      <c r="AG110" s="84">
        <v>0.97</v>
      </c>
      <c r="AH110" s="84">
        <v>1.08</v>
      </c>
      <c r="AI110" s="84"/>
      <c r="AJ110" s="84">
        <v>2.8162741411619234</v>
      </c>
      <c r="AK110" s="84">
        <v>0.54</v>
      </c>
      <c r="AL110" s="105">
        <v>2.1684876752089965</v>
      </c>
      <c r="AM110" s="84">
        <v>2.8437181714251447</v>
      </c>
      <c r="AN110" s="84">
        <v>1.4438858097864009</v>
      </c>
      <c r="AO110" s="84">
        <v>2.3739399435482333</v>
      </c>
      <c r="AP110" s="84">
        <v>2.04</v>
      </c>
      <c r="AQ110" s="84">
        <v>1.1947377907271388</v>
      </c>
      <c r="AR110" s="117">
        <v>0.52654669235586127</v>
      </c>
      <c r="AS110" s="116">
        <f t="shared" si="43"/>
        <v>4.1941563484848965</v>
      </c>
      <c r="AT110" s="105">
        <v>3.6439774680244201</v>
      </c>
      <c r="AU110" s="84">
        <v>4.37</v>
      </c>
      <c r="AV110" s="84">
        <v>4.93</v>
      </c>
      <c r="AW110" s="84"/>
      <c r="AX110" s="84">
        <v>5.0644548276323649</v>
      </c>
      <c r="AY110" s="84">
        <v>-5.59</v>
      </c>
      <c r="AZ110" s="105">
        <v>6.5908916375433781</v>
      </c>
      <c r="BA110" s="84">
        <v>4.0447909054581981</v>
      </c>
      <c r="BB110" s="84">
        <v>6.1474254101965302</v>
      </c>
      <c r="BC110" s="84">
        <v>7.7931104057701317</v>
      </c>
      <c r="BD110" s="84">
        <v>5.63</v>
      </c>
      <c r="BE110" s="84">
        <v>3.8613986678227614</v>
      </c>
      <c r="BF110" s="117">
        <v>2.1423270281358668</v>
      </c>
    </row>
    <row r="111" spans="1:58" ht="15" x14ac:dyDescent="0.25">
      <c r="A111" s="480"/>
      <c r="B111" s="53" t="s">
        <v>57</v>
      </c>
      <c r="C111" s="84">
        <f t="shared" si="44"/>
        <v>93.357768487838484</v>
      </c>
      <c r="D111" s="165">
        <f>+'Cuadro 4'!G112</f>
        <v>92.491539169075423</v>
      </c>
      <c r="E111" s="84">
        <f t="shared" si="45"/>
        <v>93.822830317988732</v>
      </c>
      <c r="F111" s="84">
        <f t="shared" si="46"/>
        <v>93.598413825992068</v>
      </c>
      <c r="G111" s="84">
        <f t="shared" si="47"/>
        <v>100</v>
      </c>
      <c r="H111" s="84">
        <f t="shared" si="48"/>
        <v>91.305941641223839</v>
      </c>
      <c r="I111" s="84">
        <f t="shared" si="49"/>
        <v>85.583027812291576</v>
      </c>
      <c r="J111" s="105">
        <f>+'Cuadro 4'!H112</f>
        <v>97.279283105144671</v>
      </c>
      <c r="K111" s="84">
        <f t="shared" si="50"/>
        <v>100.38923573727483</v>
      </c>
      <c r="L111" s="84">
        <f t="shared" si="51"/>
        <v>93.01503488375613</v>
      </c>
      <c r="M111" s="84">
        <f t="shared" si="52"/>
        <v>96.690885098730476</v>
      </c>
      <c r="N111" s="84">
        <f t="shared" si="53"/>
        <v>100.72677969976175</v>
      </c>
      <c r="O111" s="84">
        <f t="shared" si="54"/>
        <v>97.711481996358188</v>
      </c>
      <c r="P111" s="117">
        <f t="shared" si="55"/>
        <v>98.373969231458702</v>
      </c>
      <c r="Q111" s="116">
        <f t="shared" si="56"/>
        <v>0.77572431084753868</v>
      </c>
      <c r="R111" s="84">
        <v>0.84007485023940531</v>
      </c>
      <c r="S111" s="84">
        <v>0.73</v>
      </c>
      <c r="T111" s="84">
        <v>0.69</v>
      </c>
      <c r="U111" s="84"/>
      <c r="V111" s="84">
        <v>2.3593619931320662</v>
      </c>
      <c r="W111" s="84">
        <v>0.17</v>
      </c>
      <c r="X111" s="105">
        <v>0.49539510500570483</v>
      </c>
      <c r="Y111" s="84">
        <v>1.5823195381922328</v>
      </c>
      <c r="Z111" s="84">
        <v>1.6716415321790725</v>
      </c>
      <c r="AA111" s="84">
        <v>0.14176817451246895</v>
      </c>
      <c r="AB111" s="299">
        <v>1.91</v>
      </c>
      <c r="AC111" s="84">
        <v>0.68614427817049972</v>
      </c>
      <c r="AD111" s="117">
        <v>0.29346738731450506</v>
      </c>
      <c r="AE111" s="116">
        <f t="shared" si="57"/>
        <v>2.1655882902818036</v>
      </c>
      <c r="AF111" s="105">
        <v>2.0489132041362859</v>
      </c>
      <c r="AG111" s="84">
        <v>1.7</v>
      </c>
      <c r="AH111" s="84">
        <v>1.78</v>
      </c>
      <c r="AI111" s="84"/>
      <c r="AJ111" s="84">
        <v>5.3190816170572264</v>
      </c>
      <c r="AK111" s="84">
        <v>0.71</v>
      </c>
      <c r="AL111" s="105">
        <v>2.6738580662587625</v>
      </c>
      <c r="AM111" s="84">
        <v>4.4707576433658724</v>
      </c>
      <c r="AN111" s="84">
        <v>3.1466628909264318</v>
      </c>
      <c r="AO111" s="84">
        <v>2.5171460394245653</v>
      </c>
      <c r="AP111" s="84">
        <v>3.99</v>
      </c>
      <c r="AQ111" s="84">
        <v>1.8925398278485661</v>
      </c>
      <c r="AR111" s="117">
        <v>0.82356142743889826</v>
      </c>
      <c r="AS111" s="116">
        <f t="shared" si="43"/>
        <v>4.0048514472798686</v>
      </c>
      <c r="AT111" s="105">
        <v>3.3926548313130809</v>
      </c>
      <c r="AU111" s="84">
        <v>4.78</v>
      </c>
      <c r="AV111" s="84">
        <v>5.27</v>
      </c>
      <c r="AW111" s="84"/>
      <c r="AX111" s="84">
        <v>3.1203912771221138</v>
      </c>
      <c r="AY111" s="84">
        <v>-8.5299999999999994</v>
      </c>
      <c r="AZ111" s="105">
        <v>6.6717535866381379</v>
      </c>
      <c r="BA111" s="84">
        <v>3.8311931903170513</v>
      </c>
      <c r="BB111" s="84">
        <v>6.6996004502897408</v>
      </c>
      <c r="BC111" s="84">
        <v>7.6469857179748493</v>
      </c>
      <c r="BD111" s="84">
        <v>7.55</v>
      </c>
      <c r="BE111" s="84">
        <v>4.5346177607211358</v>
      </c>
      <c r="BF111" s="117">
        <v>2.3888318474695343</v>
      </c>
    </row>
    <row r="112" spans="1:58" ht="15" x14ac:dyDescent="0.25">
      <c r="A112" s="480"/>
      <c r="B112" s="53" t="s">
        <v>58</v>
      </c>
      <c r="C112" s="84">
        <f t="shared" si="44"/>
        <v>94.00880147673314</v>
      </c>
      <c r="D112" s="165">
        <f>+'Cuadro 4'!G113</f>
        <v>93.16367300348756</v>
      </c>
      <c r="E112" s="84">
        <f t="shared" si="45"/>
        <v>94.394808241264585</v>
      </c>
      <c r="F112" s="84">
        <f t="shared" si="46"/>
        <v>94.05822132169844</v>
      </c>
      <c r="G112" s="84">
        <f t="shared" si="47"/>
        <v>100</v>
      </c>
      <c r="H112" s="84">
        <f t="shared" si="48"/>
        <v>89.772440274954135</v>
      </c>
      <c r="I112" s="84">
        <f t="shared" si="49"/>
        <v>89.713039878300279</v>
      </c>
      <c r="J112" s="105">
        <f>+'Cuadro 4'!H113</f>
        <v>97.834063254232674</v>
      </c>
      <c r="K112" s="84">
        <f t="shared" si="50"/>
        <v>100.31969431440449</v>
      </c>
      <c r="L112" s="84">
        <f t="shared" si="51"/>
        <v>94.104890535566255</v>
      </c>
      <c r="M112" s="84">
        <f t="shared" si="52"/>
        <v>97.431706444505977</v>
      </c>
      <c r="N112" s="84">
        <f t="shared" si="53"/>
        <v>101.18203103603338</v>
      </c>
      <c r="O112" s="84">
        <f t="shared" si="54"/>
        <v>97.698436819575406</v>
      </c>
      <c r="P112" s="117">
        <f t="shared" si="55"/>
        <v>98.682466926165972</v>
      </c>
      <c r="Q112" s="116">
        <f t="shared" si="56"/>
        <v>0.73337778503083451</v>
      </c>
      <c r="R112" s="84">
        <v>0.77041218234103237</v>
      </c>
      <c r="S112" s="84">
        <v>0.6</v>
      </c>
      <c r="T112" s="84">
        <v>0.49</v>
      </c>
      <c r="U112" s="84"/>
      <c r="V112" s="84">
        <v>-1.3872074746952636</v>
      </c>
      <c r="W112" s="84">
        <v>4.82</v>
      </c>
      <c r="X112" s="105">
        <v>0.57204544368746246</v>
      </c>
      <c r="Y112" s="84">
        <v>-6.5783994513290228E-2</v>
      </c>
      <c r="Z112" s="84">
        <v>1.1818290138358696</v>
      </c>
      <c r="AA112" s="84">
        <v>0.76635903764999602</v>
      </c>
      <c r="AB112" s="299">
        <v>0.46</v>
      </c>
      <c r="AC112" s="84">
        <v>-1.474520918226243E-2</v>
      </c>
      <c r="AD112" s="117">
        <v>0.31722092336169155</v>
      </c>
      <c r="AE112" s="116">
        <f t="shared" si="57"/>
        <v>2.8780428549543511</v>
      </c>
      <c r="AF112" s="105">
        <v>2.7905002503211613</v>
      </c>
      <c r="AG112" s="84">
        <v>2.3199999999999998</v>
      </c>
      <c r="AH112" s="84">
        <v>2.2799999999999998</v>
      </c>
      <c r="AI112" s="84"/>
      <c r="AJ112" s="84">
        <v>3.5502267906249005</v>
      </c>
      <c r="AK112" s="84">
        <v>5.57</v>
      </c>
      <c r="AL112" s="105">
        <v>3.25940327657732</v>
      </c>
      <c r="AM112" s="84">
        <v>4.3983888771180952</v>
      </c>
      <c r="AN112" s="84">
        <v>4.3552306634109144</v>
      </c>
      <c r="AO112" s="84">
        <v>3.3026067373635719</v>
      </c>
      <c r="AP112" s="84">
        <v>4.46</v>
      </c>
      <c r="AQ112" s="84">
        <v>1.8789364501518782</v>
      </c>
      <c r="AR112" s="117">
        <v>1.1397409667574618</v>
      </c>
      <c r="AS112" s="116">
        <f t="shared" si="43"/>
        <v>6.5463945333462439</v>
      </c>
      <c r="AT112" s="105">
        <v>6.6446901686007207</v>
      </c>
      <c r="AU112" s="84">
        <v>4.79</v>
      </c>
      <c r="AV112" s="84">
        <v>4.88</v>
      </c>
      <c r="AW112" s="84"/>
      <c r="AX112" s="84">
        <v>28.589152654863156</v>
      </c>
      <c r="AY112" s="84">
        <v>-3.97</v>
      </c>
      <c r="AZ112" s="105">
        <v>6.1181908597016879</v>
      </c>
      <c r="BA112" s="84">
        <v>2.4786611521986219</v>
      </c>
      <c r="BB112" s="84">
        <v>6.1883022791181252</v>
      </c>
      <c r="BC112" s="84">
        <v>7.2386283341826871</v>
      </c>
      <c r="BD112" s="84">
        <v>7.28</v>
      </c>
      <c r="BE112" s="84">
        <v>3.5978060433161412</v>
      </c>
      <c r="BF112" s="117">
        <v>2.3936263215055495</v>
      </c>
    </row>
    <row r="113" spans="1:58" ht="15" x14ac:dyDescent="0.25">
      <c r="A113" s="480"/>
      <c r="B113" s="53" t="s">
        <v>59</v>
      </c>
      <c r="C113" s="84">
        <f t="shared" si="44"/>
        <v>94.25555473836441</v>
      </c>
      <c r="D113" s="165">
        <f>+'Cuadro 4'!G114</f>
        <v>93.39086257461436</v>
      </c>
      <c r="E113" s="84">
        <f t="shared" si="45"/>
        <v>94.883757111161671</v>
      </c>
      <c r="F113" s="84">
        <f t="shared" si="46"/>
        <v>94.591598016717853</v>
      </c>
      <c r="G113" s="84">
        <f t="shared" si="47"/>
        <v>100</v>
      </c>
      <c r="H113" s="84">
        <f t="shared" si="48"/>
        <v>89.060241820871553</v>
      </c>
      <c r="I113" s="84">
        <f t="shared" si="49"/>
        <v>88.999210632323454</v>
      </c>
      <c r="J113" s="105">
        <f>+'Cuadro 4'!H114</f>
        <v>98.169846181163393</v>
      </c>
      <c r="K113" s="84">
        <f t="shared" si="50"/>
        <v>100.46485366061827</v>
      </c>
      <c r="L113" s="84">
        <f t="shared" si="51"/>
        <v>94.718252374659926</v>
      </c>
      <c r="M113" s="84">
        <f t="shared" si="52"/>
        <v>98.001619302109191</v>
      </c>
      <c r="N113" s="84">
        <f t="shared" si="53"/>
        <v>99.041381135692262</v>
      </c>
      <c r="O113" s="84">
        <f t="shared" si="54"/>
        <v>97.816212413104751</v>
      </c>
      <c r="P113" s="117">
        <f t="shared" si="55"/>
        <v>98.721665106607219</v>
      </c>
      <c r="Q113" s="116">
        <f t="shared" si="56"/>
        <v>0.2655321478555871</v>
      </c>
      <c r="R113" s="84">
        <v>0.24702942288183949</v>
      </c>
      <c r="S113" s="84">
        <v>0.53</v>
      </c>
      <c r="T113" s="84">
        <v>0.56000000000000005</v>
      </c>
      <c r="U113" s="84"/>
      <c r="V113" s="84">
        <v>-0.81062429965983251</v>
      </c>
      <c r="W113" s="84">
        <v>-0.8</v>
      </c>
      <c r="X113" s="105">
        <v>0.34613526706512276</v>
      </c>
      <c r="Y113" s="84">
        <v>0.1447908641576979</v>
      </c>
      <c r="Z113" s="84">
        <v>0.64973449952658169</v>
      </c>
      <c r="AA113" s="84">
        <v>0.58879093463666243</v>
      </c>
      <c r="AB113" s="299">
        <v>-2.12</v>
      </c>
      <c r="AC113" s="84">
        <v>0.11892061588703903</v>
      </c>
      <c r="AD113" s="117">
        <v>4.1209941460348211E-2</v>
      </c>
      <c r="AE113" s="116">
        <f t="shared" si="57"/>
        <v>3.1480760031908162</v>
      </c>
      <c r="AF113" s="105">
        <v>3.0411658683126874</v>
      </c>
      <c r="AG113" s="84">
        <v>2.85</v>
      </c>
      <c r="AH113" s="84">
        <v>2.86</v>
      </c>
      <c r="AI113" s="84"/>
      <c r="AJ113" s="84">
        <v>2.7287239862641322</v>
      </c>
      <c r="AK113" s="84">
        <v>4.7300000000000004</v>
      </c>
      <c r="AL113" s="105">
        <v>3.6138068811299249</v>
      </c>
      <c r="AM113" s="84">
        <v>4.5494499621696507</v>
      </c>
      <c r="AN113" s="84">
        <v>5.035402712222373</v>
      </c>
      <c r="AO113" s="84">
        <v>3.9068605881065754</v>
      </c>
      <c r="AP113" s="84">
        <v>2.25</v>
      </c>
      <c r="AQ113" s="84">
        <v>2.0017516414605456</v>
      </c>
      <c r="AR113" s="117">
        <v>1.1799152139128495</v>
      </c>
      <c r="AS113" s="116">
        <f t="shared" si="43"/>
        <v>4.7442262173243703</v>
      </c>
      <c r="AT113" s="105">
        <v>4.5509671073122773</v>
      </c>
      <c r="AU113" s="84">
        <v>4.92</v>
      </c>
      <c r="AV113" s="84">
        <v>5.09</v>
      </c>
      <c r="AW113" s="84"/>
      <c r="AX113" s="84">
        <v>9.8556137084081392</v>
      </c>
      <c r="AY113" s="84">
        <v>-4.6100000000000003</v>
      </c>
      <c r="AZ113" s="105">
        <v>5.58611772815508</v>
      </c>
      <c r="BA113" s="84">
        <v>2.270413268257542</v>
      </c>
      <c r="BB113" s="84">
        <v>7.1208663551768181</v>
      </c>
      <c r="BC113" s="84">
        <v>6.824294578292788</v>
      </c>
      <c r="BD113" s="84">
        <v>3.58</v>
      </c>
      <c r="BE113" s="84">
        <v>2.8897471609322385</v>
      </c>
      <c r="BF113" s="117">
        <v>2.0044446249736576</v>
      </c>
    </row>
    <row r="114" spans="1:58" ht="15" x14ac:dyDescent="0.25">
      <c r="A114" s="480"/>
      <c r="B114" s="53" t="s">
        <v>60</v>
      </c>
      <c r="C114" s="84">
        <f t="shared" si="44"/>
        <v>94.645225116083864</v>
      </c>
      <c r="D114" s="165">
        <f>+'Cuadro 4'!G115</f>
        <v>93.804272753828698</v>
      </c>
      <c r="E114" s="84">
        <f t="shared" si="45"/>
        <v>95.215873324676679</v>
      </c>
      <c r="F114" s="84">
        <f t="shared" si="46"/>
        <v>94.959444013282962</v>
      </c>
      <c r="G114" s="84">
        <f t="shared" si="47"/>
        <v>100</v>
      </c>
      <c r="H114" s="84">
        <f t="shared" si="48"/>
        <v>90.24489929972016</v>
      </c>
      <c r="I114" s="84">
        <f t="shared" si="49"/>
        <v>88.999210632323454</v>
      </c>
      <c r="J114" s="105">
        <f>+'Cuadro 4'!H115</f>
        <v>98.451311148607971</v>
      </c>
      <c r="K114" s="84">
        <f t="shared" si="50"/>
        <v>100.32788147585367</v>
      </c>
      <c r="L114" s="84">
        <f t="shared" si="51"/>
        <v>94.902528161066513</v>
      </c>
      <c r="M114" s="84">
        <f t="shared" si="52"/>
        <v>98.353269489774391</v>
      </c>
      <c r="N114" s="84">
        <f t="shared" si="53"/>
        <v>99.574122061116526</v>
      </c>
      <c r="O114" s="84">
        <f t="shared" si="54"/>
        <v>97.940932834321046</v>
      </c>
      <c r="P114" s="117">
        <f t="shared" si="55"/>
        <v>99.217733929657271</v>
      </c>
      <c r="Q114" s="116">
        <f t="shared" si="56"/>
        <v>0.41094068983402032</v>
      </c>
      <c r="R114" s="84">
        <v>0.43870059960375529</v>
      </c>
      <c r="S114" s="84">
        <v>0.35</v>
      </c>
      <c r="T114" s="84">
        <v>0.38</v>
      </c>
      <c r="U114" s="84"/>
      <c r="V114" s="84">
        <v>1.3225669780623008</v>
      </c>
      <c r="W114" s="84">
        <v>0</v>
      </c>
      <c r="X114" s="105">
        <v>0.29001064738942917</v>
      </c>
      <c r="Y114" s="84">
        <v>-0.13626030111616405</v>
      </c>
      <c r="Z114" s="84">
        <v>0.19659476590845584</v>
      </c>
      <c r="AA114" s="84">
        <v>0.36242655697245868</v>
      </c>
      <c r="AB114" s="299">
        <v>0.55000000000000004</v>
      </c>
      <c r="AC114" s="84">
        <v>0.12796682738064391</v>
      </c>
      <c r="AD114" s="117">
        <v>0.49986206676539641</v>
      </c>
      <c r="AE114" s="116">
        <f t="shared" si="57"/>
        <v>3.5745097539524693</v>
      </c>
      <c r="AF114" s="105">
        <v>3.49729471939852</v>
      </c>
      <c r="AG114" s="84">
        <v>3.21</v>
      </c>
      <c r="AH114" s="84">
        <v>3.26</v>
      </c>
      <c r="AI114" s="84"/>
      <c r="AJ114" s="84">
        <v>4.0951962602522896</v>
      </c>
      <c r="AK114" s="84">
        <v>4.7300000000000004</v>
      </c>
      <c r="AL114" s="105">
        <v>3.9108803503781808</v>
      </c>
      <c r="AM114" s="84">
        <v>4.406908903725161</v>
      </c>
      <c r="AN114" s="84">
        <v>5.2397506699820475</v>
      </c>
      <c r="AO114" s="84">
        <v>4.2797000093907256</v>
      </c>
      <c r="AP114" s="84">
        <v>2.8</v>
      </c>
      <c r="AQ114" s="84">
        <v>2.1318088284613625</v>
      </c>
      <c r="AR114" s="117">
        <v>1.688336555897586</v>
      </c>
      <c r="AS114" s="116">
        <f t="shared" si="43"/>
        <v>4.2726648857887888</v>
      </c>
      <c r="AT114" s="105">
        <v>4.0029980987865583</v>
      </c>
      <c r="AU114" s="84">
        <v>4.83</v>
      </c>
      <c r="AV114" s="84">
        <v>5.12</v>
      </c>
      <c r="AW114" s="84"/>
      <c r="AX114" s="84">
        <v>5.5638168207644316</v>
      </c>
      <c r="AY114" s="84">
        <v>-4.96</v>
      </c>
      <c r="AZ114" s="105">
        <v>5.4474099144498673</v>
      </c>
      <c r="BA114" s="84">
        <v>2.1695765093304047</v>
      </c>
      <c r="BB114" s="84">
        <v>7.1916248384308581</v>
      </c>
      <c r="BC114" s="84">
        <v>6.6278311375664449</v>
      </c>
      <c r="BD114" s="84">
        <v>3.66</v>
      </c>
      <c r="BE114" s="84">
        <v>2.8258443940882354</v>
      </c>
      <c r="BF114" s="117">
        <v>2.1071761632459922</v>
      </c>
    </row>
    <row r="115" spans="1:58" ht="15" x14ac:dyDescent="0.25">
      <c r="A115" s="480"/>
      <c r="B115" s="53" t="s">
        <v>61</v>
      </c>
      <c r="C115" s="84">
        <f t="shared" si="44"/>
        <v>94.431562482949673</v>
      </c>
      <c r="D115" s="165">
        <f>+'Cuadro 4'!G116</f>
        <v>93.538296281579136</v>
      </c>
      <c r="E115" s="84">
        <f t="shared" si="45"/>
        <v>95.243549675802925</v>
      </c>
      <c r="F115" s="84">
        <f t="shared" si="46"/>
        <v>95.014620912767725</v>
      </c>
      <c r="G115" s="84">
        <f t="shared" si="47"/>
        <v>100</v>
      </c>
      <c r="H115" s="84">
        <f t="shared" si="48"/>
        <v>87.306678804799844</v>
      </c>
      <c r="I115" s="84">
        <f t="shared" si="49"/>
        <v>89.483594763522007</v>
      </c>
      <c r="J115" s="105">
        <f>+'Cuadro 4'!H116</f>
        <v>98.475933348490159</v>
      </c>
      <c r="K115" s="84">
        <f t="shared" si="50"/>
        <v>100.52394125016943</v>
      </c>
      <c r="L115" s="84">
        <f t="shared" si="51"/>
        <v>95.218851801576108</v>
      </c>
      <c r="M115" s="84">
        <f t="shared" si="52"/>
        <v>98.301703903827089</v>
      </c>
      <c r="N115" s="84">
        <f t="shared" si="53"/>
        <v>98.934832950607415</v>
      </c>
      <c r="O115" s="84">
        <f t="shared" si="54"/>
        <v>98.308109049131104</v>
      </c>
      <c r="P115" s="117">
        <f t="shared" si="55"/>
        <v>99.586525339694177</v>
      </c>
      <c r="Q115" s="116">
        <f t="shared" si="56"/>
        <v>-0.22567543588005104</v>
      </c>
      <c r="R115" s="84">
        <v>-0.28285625511049373</v>
      </c>
      <c r="S115" s="84">
        <v>0.03</v>
      </c>
      <c r="T115" s="84">
        <v>0.06</v>
      </c>
      <c r="U115" s="84"/>
      <c r="V115" s="84">
        <v>-3.2696087228778858</v>
      </c>
      <c r="W115" s="84">
        <v>0.54</v>
      </c>
      <c r="X115" s="105">
        <v>2.3420434888694247E-2</v>
      </c>
      <c r="Y115" s="84">
        <v>0.19440347987663958</v>
      </c>
      <c r="Z115" s="84">
        <v>0.33771855921495847</v>
      </c>
      <c r="AA115" s="84">
        <v>-5.5710205593133423E-2</v>
      </c>
      <c r="AB115" s="299">
        <v>-0.65</v>
      </c>
      <c r="AC115" s="84">
        <v>0.37752002994134332</v>
      </c>
      <c r="AD115" s="117">
        <v>0.37048058113953442</v>
      </c>
      <c r="AE115" s="116">
        <f t="shared" si="57"/>
        <v>3.3406891628717137</v>
      </c>
      <c r="AF115" s="105">
        <v>3.2038342561520201</v>
      </c>
      <c r="AG115" s="84">
        <v>3.24</v>
      </c>
      <c r="AH115" s="84">
        <v>3.32</v>
      </c>
      <c r="AI115" s="84"/>
      <c r="AJ115" s="84">
        <v>0.70603364332892182</v>
      </c>
      <c r="AK115" s="84">
        <v>5.3</v>
      </c>
      <c r="AL115" s="105">
        <v>3.9368679622857723</v>
      </c>
      <c r="AM115" s="84">
        <v>4.6109398739355525</v>
      </c>
      <c r="AN115" s="84">
        <v>5.5905297451375002</v>
      </c>
      <c r="AO115" s="84">
        <v>4.2250272581818464</v>
      </c>
      <c r="AP115" s="84">
        <v>2.14</v>
      </c>
      <c r="AQ115" s="84">
        <v>2.5146964515635082</v>
      </c>
      <c r="AR115" s="117">
        <v>2.0663111733117163</v>
      </c>
      <c r="AS115" s="116">
        <f t="shared" si="43"/>
        <v>3.4094504504873377</v>
      </c>
      <c r="AT115" s="105">
        <v>3.0377607691607613</v>
      </c>
      <c r="AU115" s="84">
        <v>4.53</v>
      </c>
      <c r="AV115" s="84">
        <v>4.8600000000000003</v>
      </c>
      <c r="AW115" s="84"/>
      <c r="AX115" s="84">
        <v>1.5524984420217955</v>
      </c>
      <c r="AY115" s="84">
        <v>-7.65</v>
      </c>
      <c r="AZ115" s="105">
        <v>5.0286361507248856</v>
      </c>
      <c r="BA115" s="84">
        <v>2.773956550202191</v>
      </c>
      <c r="BB115" s="84">
        <v>7.6105488682636571</v>
      </c>
      <c r="BC115" s="84">
        <v>5.9734422537156044</v>
      </c>
      <c r="BD115" s="84">
        <v>2.23</v>
      </c>
      <c r="BE115" s="84">
        <v>2.8022937362623459</v>
      </c>
      <c r="BF115" s="117">
        <v>2.3287428653934499</v>
      </c>
    </row>
    <row r="116" spans="1:58" ht="15" x14ac:dyDescent="0.25">
      <c r="A116" s="480"/>
      <c r="B116" s="53" t="s">
        <v>62</v>
      </c>
      <c r="C116" s="84">
        <f t="shared" si="44"/>
        <v>94.874963400509415</v>
      </c>
      <c r="D116" s="165">
        <f>+'Cuadro 4'!G117</f>
        <v>94.077204652565428</v>
      </c>
      <c r="E116" s="84">
        <f t="shared" si="45"/>
        <v>95.46496048481292</v>
      </c>
      <c r="F116" s="84">
        <f t="shared" si="46"/>
        <v>95.281309260277439</v>
      </c>
      <c r="G116" s="84">
        <f t="shared" si="47"/>
        <v>100</v>
      </c>
      <c r="H116" s="84">
        <f t="shared" si="48"/>
        <v>89.852858278877335</v>
      </c>
      <c r="I116" s="84">
        <f t="shared" si="49"/>
        <v>89.849007353724417</v>
      </c>
      <c r="J116" s="105">
        <f>+'Cuadro 4'!H117</f>
        <v>98.484293150748513</v>
      </c>
      <c r="K116" s="84">
        <f t="shared" si="50"/>
        <v>100.4990679449097</v>
      </c>
      <c r="L116" s="84">
        <f t="shared" si="51"/>
        <v>95.433379107878878</v>
      </c>
      <c r="M116" s="84">
        <f t="shared" si="52"/>
        <v>98.344651478176132</v>
      </c>
      <c r="N116" s="84">
        <f t="shared" si="53"/>
        <v>98.595815998064694</v>
      </c>
      <c r="O116" s="84">
        <f t="shared" si="54"/>
        <v>98.342226851984051</v>
      </c>
      <c r="P116" s="117">
        <f t="shared" si="55"/>
        <v>99.105901751434885</v>
      </c>
      <c r="Q116" s="116">
        <f t="shared" si="56"/>
        <v>0.46546362634149197</v>
      </c>
      <c r="R116" s="84">
        <v>0.57064175920788129</v>
      </c>
      <c r="S116" s="84">
        <v>0.23</v>
      </c>
      <c r="T116" s="84">
        <v>0.28000000000000003</v>
      </c>
      <c r="U116" s="84"/>
      <c r="V116" s="84">
        <v>2.806115886577528</v>
      </c>
      <c r="W116" s="84">
        <v>0.42</v>
      </c>
      <c r="X116" s="105">
        <v>7.2778405345681214E-3</v>
      </c>
      <c r="Y116" s="84">
        <v>-1.7004773810316801E-2</v>
      </c>
      <c r="Z116" s="84">
        <v>0.22193179806779167</v>
      </c>
      <c r="AA116" s="84">
        <v>4.2656599271756579E-2</v>
      </c>
      <c r="AB116" s="299">
        <v>-0.34</v>
      </c>
      <c r="AC116" s="84">
        <v>2.9431030420401461E-2</v>
      </c>
      <c r="AD116" s="117">
        <v>-0.48196084440116005</v>
      </c>
      <c r="AE116" s="116">
        <f t="shared" si="57"/>
        <v>3.8259226503970916</v>
      </c>
      <c r="AF116" s="105">
        <v>3.7984293301428744</v>
      </c>
      <c r="AG116" s="84">
        <v>3.48</v>
      </c>
      <c r="AH116" s="84">
        <v>3.61</v>
      </c>
      <c r="AI116" s="84"/>
      <c r="AJ116" s="84">
        <v>3.6429869129830821</v>
      </c>
      <c r="AK116" s="84">
        <v>5.73</v>
      </c>
      <c r="AL116" s="105">
        <v>3.9456913532806297</v>
      </c>
      <c r="AM116" s="84">
        <v>4.5850552955094415</v>
      </c>
      <c r="AN116" s="84">
        <v>5.8284243583230193</v>
      </c>
      <c r="AO116" s="84">
        <v>4.2705627059863103</v>
      </c>
      <c r="AP116" s="84">
        <v>1.79</v>
      </c>
      <c r="AQ116" s="84">
        <v>2.5502741494451362</v>
      </c>
      <c r="AR116" s="117">
        <v>1.5737196650812955</v>
      </c>
      <c r="AS116" s="116">
        <f t="shared" si="43"/>
        <v>4.8201728557068062</v>
      </c>
      <c r="AT116" s="105">
        <v>4.84190018402699</v>
      </c>
      <c r="AU116" s="84">
        <v>4.5599999999999996</v>
      </c>
      <c r="AV116" s="84">
        <v>4.87</v>
      </c>
      <c r="AW116" s="84"/>
      <c r="AX116" s="84">
        <v>4.3394866013874411</v>
      </c>
      <c r="AY116" s="84">
        <v>6.11</v>
      </c>
      <c r="AZ116" s="105">
        <v>4.7255224495000867</v>
      </c>
      <c r="BA116" s="84">
        <v>2.7765096549438617</v>
      </c>
      <c r="BB116" s="84">
        <v>7.430493053025649</v>
      </c>
      <c r="BC116" s="84">
        <v>5.5811186877470362</v>
      </c>
      <c r="BD116" s="84">
        <v>2.0299999999999998</v>
      </c>
      <c r="BE116" s="84">
        <v>2.72981064011553</v>
      </c>
      <c r="BF116" s="117">
        <v>1.7222155713124416</v>
      </c>
    </row>
    <row r="117" spans="1:58" ht="15" x14ac:dyDescent="0.25">
      <c r="A117" s="480"/>
      <c r="B117" s="53" t="s">
        <v>63</v>
      </c>
      <c r="C117" s="84">
        <f t="shared" si="44"/>
        <v>95.115427957536326</v>
      </c>
      <c r="D117" s="165">
        <f>+'Cuadro 4'!G118</f>
        <v>94.343755433285551</v>
      </c>
      <c r="E117" s="84">
        <f t="shared" si="45"/>
        <v>95.621793141195013</v>
      </c>
      <c r="F117" s="84">
        <f t="shared" si="46"/>
        <v>95.456036108645876</v>
      </c>
      <c r="G117" s="84">
        <f t="shared" si="47"/>
        <v>100</v>
      </c>
      <c r="H117" s="84">
        <f t="shared" si="48"/>
        <v>90.622827196494356</v>
      </c>
      <c r="I117" s="84">
        <f t="shared" si="49"/>
        <v>90.248411812782891</v>
      </c>
      <c r="J117" s="105">
        <f>+'Cuadro 4'!H118</f>
        <v>98.605904020172417</v>
      </c>
      <c r="K117" s="84">
        <f t="shared" si="50"/>
        <v>100.57377758617933</v>
      </c>
      <c r="L117" s="84">
        <f t="shared" si="51"/>
        <v>95.804760346520425</v>
      </c>
      <c r="M117" s="84">
        <f t="shared" si="52"/>
        <v>98.465516689282197</v>
      </c>
      <c r="N117" s="84">
        <f t="shared" si="53"/>
        <v>98.992950142471869</v>
      </c>
      <c r="O117" s="84">
        <f t="shared" si="54"/>
        <v>98.344929307097345</v>
      </c>
      <c r="P117" s="117">
        <f t="shared" si="55"/>
        <v>99.161737736077072</v>
      </c>
      <c r="Q117" s="116">
        <f t="shared" si="56"/>
        <v>0.27000309527466471</v>
      </c>
      <c r="R117" s="84">
        <v>0.30379325553991343</v>
      </c>
      <c r="S117" s="84">
        <v>0.17</v>
      </c>
      <c r="T117" s="84">
        <v>0.19</v>
      </c>
      <c r="U117" s="84"/>
      <c r="V117" s="84">
        <v>0.9998554526237059</v>
      </c>
      <c r="W117" s="84">
        <v>0.44</v>
      </c>
      <c r="X117" s="105">
        <v>0.12280357088928405</v>
      </c>
      <c r="Y117" s="84">
        <v>7.3558326778270594E-2</v>
      </c>
      <c r="Z117" s="84">
        <v>0.38388462876813473</v>
      </c>
      <c r="AA117" s="84">
        <v>0.12178807728310279</v>
      </c>
      <c r="AB117" s="299">
        <v>0.41</v>
      </c>
      <c r="AC117" s="84">
        <v>3.2899530104465516E-3</v>
      </c>
      <c r="AD117" s="117">
        <v>5.7862699839859741E-2</v>
      </c>
      <c r="AE117" s="116">
        <f t="shared" si="57"/>
        <v>4.0890737874641472</v>
      </c>
      <c r="AF117" s="105">
        <v>4.0925234465406852</v>
      </c>
      <c r="AG117" s="84">
        <v>3.65</v>
      </c>
      <c r="AH117" s="84">
        <v>3.8</v>
      </c>
      <c r="AI117" s="84"/>
      <c r="AJ117" s="84">
        <v>4.5311264778292202</v>
      </c>
      <c r="AK117" s="84">
        <v>6.2</v>
      </c>
      <c r="AL117" s="105">
        <v>4.0740460938583158</v>
      </c>
      <c r="AM117" s="84">
        <v>4.6628024042445668</v>
      </c>
      <c r="AN117" s="84">
        <v>6.2402581599664622</v>
      </c>
      <c r="AO117" s="84">
        <v>4.3987108399639183</v>
      </c>
      <c r="AP117" s="84">
        <v>2.2000000000000002</v>
      </c>
      <c r="AQ117" s="84">
        <v>2.5530922421568358</v>
      </c>
      <c r="AR117" s="117">
        <v>1.6309460113537271</v>
      </c>
      <c r="AS117" s="116">
        <f t="shared" si="43"/>
        <v>4.7789653251553839</v>
      </c>
      <c r="AT117" s="105">
        <v>4.8291275128174522</v>
      </c>
      <c r="AU117" s="84">
        <v>4.42</v>
      </c>
      <c r="AV117" s="84">
        <v>4.59</v>
      </c>
      <c r="AW117" s="84"/>
      <c r="AX117" s="84">
        <v>5.6533096540646905</v>
      </c>
      <c r="AY117" s="84">
        <v>6.19</v>
      </c>
      <c r="AZ117" s="105">
        <v>4.5604446046845641</v>
      </c>
      <c r="BA117" s="84">
        <v>2.8445496995816648</v>
      </c>
      <c r="BB117" s="84">
        <v>7.3730790579913537</v>
      </c>
      <c r="BC117" s="84">
        <v>5.3431308954717149</v>
      </c>
      <c r="BD117" s="84">
        <v>2.06</v>
      </c>
      <c r="BE117" s="84">
        <v>2.5736979184996982</v>
      </c>
      <c r="BF117" s="117">
        <v>1.8997415397211834</v>
      </c>
    </row>
    <row r="118" spans="1:58" ht="15" x14ac:dyDescent="0.25">
      <c r="A118" s="480"/>
      <c r="B118" s="53" t="s">
        <v>64</v>
      </c>
      <c r="C118" s="84">
        <f t="shared" si="44"/>
        <v>95.265869026598679</v>
      </c>
      <c r="D118" s="165">
        <f>+'Cuadro 4'!G119</f>
        <v>94.555280595357161</v>
      </c>
      <c r="E118" s="84">
        <f t="shared" si="45"/>
        <v>95.824753049454173</v>
      </c>
      <c r="F118" s="84">
        <f t="shared" si="46"/>
        <v>95.731920606069693</v>
      </c>
      <c r="G118" s="84">
        <f t="shared" si="47"/>
        <v>100</v>
      </c>
      <c r="H118" s="84">
        <f t="shared" si="48"/>
        <v>90.662967060405038</v>
      </c>
      <c r="I118" s="84">
        <f t="shared" si="49"/>
        <v>90.40987318984908</v>
      </c>
      <c r="J118" s="105">
        <f>+'Cuadro 4'!H119</f>
        <v>98.478137153709284</v>
      </c>
      <c r="K118" s="84">
        <f t="shared" si="50"/>
        <v>100.11870893755302</v>
      </c>
      <c r="L118" s="84">
        <f t="shared" si="51"/>
        <v>95.590378241066702</v>
      </c>
      <c r="M118" s="84">
        <f t="shared" si="52"/>
        <v>98.374103780704914</v>
      </c>
      <c r="N118" s="84">
        <f t="shared" si="53"/>
        <v>98.7701675736581</v>
      </c>
      <c r="O118" s="84">
        <f t="shared" si="54"/>
        <v>98.29726108027856</v>
      </c>
      <c r="P118" s="117">
        <f t="shared" si="55"/>
        <v>99.234570397414345</v>
      </c>
      <c r="Q118" s="116">
        <f t="shared" si="56"/>
        <v>0.16021586736518151</v>
      </c>
      <c r="R118" s="84">
        <v>0.22668260009086227</v>
      </c>
      <c r="S118" s="84">
        <v>0.21</v>
      </c>
      <c r="T118" s="84">
        <v>0.28000000000000003</v>
      </c>
      <c r="U118" s="84"/>
      <c r="V118" s="84">
        <v>0.10454330279378954</v>
      </c>
      <c r="W118" s="84">
        <v>0.18</v>
      </c>
      <c r="X118" s="105">
        <v>-0.12933207700288885</v>
      </c>
      <c r="Y118" s="84">
        <v>-0.45261104112677347</v>
      </c>
      <c r="Z118" s="84">
        <v>-0.218686638812675</v>
      </c>
      <c r="AA118" s="84">
        <v>-9.2573936286645286E-2</v>
      </c>
      <c r="AB118" s="299">
        <v>-0.23</v>
      </c>
      <c r="AC118" s="84">
        <v>-4.9631844697162628E-2</v>
      </c>
      <c r="AD118" s="117">
        <v>6.9454929528936227E-2</v>
      </c>
      <c r="AE118" s="116">
        <f t="shared" si="57"/>
        <v>4.253708188786371</v>
      </c>
      <c r="AF118" s="105">
        <v>4.325906014272376</v>
      </c>
      <c r="AG118" s="84">
        <v>3.87</v>
      </c>
      <c r="AH118" s="84">
        <v>4.0999999999999996</v>
      </c>
      <c r="AI118" s="84"/>
      <c r="AJ118" s="84">
        <v>4.5774267900248802</v>
      </c>
      <c r="AK118" s="84">
        <v>6.39</v>
      </c>
      <c r="AL118" s="105">
        <v>3.9391939784430607</v>
      </c>
      <c r="AM118" s="84">
        <v>4.1892320443092457</v>
      </c>
      <c r="AN118" s="84">
        <v>6.0025245635783469</v>
      </c>
      <c r="AO118" s="84">
        <v>4.3017897031997308</v>
      </c>
      <c r="AP118" s="84">
        <v>1.97</v>
      </c>
      <c r="AQ118" s="84">
        <v>2.5033842999537104</v>
      </c>
      <c r="AR118" s="117">
        <v>1.7055922654556095</v>
      </c>
      <c r="AS118" s="116">
        <f t="shared" si="43"/>
        <v>4.6866620324401236</v>
      </c>
      <c r="AT118" s="105">
        <v>4.7607007014703928</v>
      </c>
      <c r="AU118" s="84">
        <v>4.3499999999999996</v>
      </c>
      <c r="AV118" s="84">
        <v>4.59</v>
      </c>
      <c r="AW118" s="84"/>
      <c r="AX118" s="84">
        <v>5.0698018671737657</v>
      </c>
      <c r="AY118" s="84">
        <v>6.39</v>
      </c>
      <c r="AZ118" s="105">
        <v>4.3641285853706027</v>
      </c>
      <c r="BA118" s="84">
        <v>2.7985664631686507</v>
      </c>
      <c r="BB118" s="84">
        <v>6.6953101283379288</v>
      </c>
      <c r="BC118" s="84">
        <v>5.1572369922912316</v>
      </c>
      <c r="BD118" s="84">
        <v>1.87</v>
      </c>
      <c r="BE118" s="84">
        <v>2.3771147996685107</v>
      </c>
      <c r="BF118" s="117">
        <v>1.5393449046220422</v>
      </c>
    </row>
    <row r="119" spans="1:58" ht="15" x14ac:dyDescent="0.25">
      <c r="A119" s="480"/>
      <c r="B119" s="53" t="s">
        <v>65</v>
      </c>
      <c r="C119" s="84">
        <f t="shared" si="44"/>
        <v>95.752185397612223</v>
      </c>
      <c r="D119" s="165">
        <f>+'Cuadro 4'!G120</f>
        <v>95.173234256097317</v>
      </c>
      <c r="E119" s="84">
        <f t="shared" si="45"/>
        <v>96.33215282010211</v>
      </c>
      <c r="F119" s="84">
        <f t="shared" si="46"/>
        <v>96.246905001260856</v>
      </c>
      <c r="G119" s="84">
        <f t="shared" si="47"/>
        <v>100</v>
      </c>
      <c r="H119" s="84">
        <f t="shared" si="48"/>
        <v>91.894732378616553</v>
      </c>
      <c r="I119" s="84">
        <f t="shared" si="49"/>
        <v>91.089710566969856</v>
      </c>
      <c r="J119" s="105">
        <f>+'Cuadro 4'!H120</f>
        <v>98.36487026263373</v>
      </c>
      <c r="K119" s="84">
        <f t="shared" si="50"/>
        <v>100.01812662451152</v>
      </c>
      <c r="L119" s="84">
        <f t="shared" si="51"/>
        <v>95.544069182083874</v>
      </c>
      <c r="M119" s="84">
        <f t="shared" si="52"/>
        <v>98.213740457987015</v>
      </c>
      <c r="N119" s="84">
        <f t="shared" si="53"/>
        <v>99.545063465184299</v>
      </c>
      <c r="O119" s="84">
        <f t="shared" si="54"/>
        <v>98.008062237521798</v>
      </c>
      <c r="P119" s="117">
        <f t="shared" si="55"/>
        <v>99.421169403825658</v>
      </c>
      <c r="Q119" s="116">
        <f t="shared" si="56"/>
        <v>0.50774569237500677</v>
      </c>
      <c r="R119" s="84">
        <v>0.65156712651633431</v>
      </c>
      <c r="S119" s="84">
        <v>0.53</v>
      </c>
      <c r="T119" s="84">
        <v>0.54</v>
      </c>
      <c r="U119" s="84"/>
      <c r="V119" s="84">
        <v>1.3490803736747612</v>
      </c>
      <c r="W119" s="84">
        <v>0.74</v>
      </c>
      <c r="X119" s="105">
        <v>-0.11878127689182305</v>
      </c>
      <c r="Y119" s="84">
        <v>-0.10060681575852816</v>
      </c>
      <c r="Z119" s="84">
        <v>-4.7194955332108712E-2</v>
      </c>
      <c r="AA119" s="84">
        <v>-0.16978923342674915</v>
      </c>
      <c r="AB119" s="299">
        <v>0.78</v>
      </c>
      <c r="AC119" s="84">
        <v>-0.29311403101492473</v>
      </c>
      <c r="AD119" s="117">
        <v>0.18873951037908387</v>
      </c>
      <c r="AE119" s="116">
        <f t="shared" si="57"/>
        <v>4.7859059795493994</v>
      </c>
      <c r="AF119" s="105">
        <v>5.0077143186381896</v>
      </c>
      <c r="AG119" s="84">
        <v>4.42</v>
      </c>
      <c r="AH119" s="84">
        <v>4.66</v>
      </c>
      <c r="AI119" s="84"/>
      <c r="AJ119" s="84">
        <v>5.9982367586853105</v>
      </c>
      <c r="AK119" s="84">
        <v>7.19</v>
      </c>
      <c r="AL119" s="105">
        <v>3.8196459274430534</v>
      </c>
      <c r="AM119" s="84">
        <v>4.0845603594239392</v>
      </c>
      <c r="AN119" s="84">
        <v>5.9511713076056125</v>
      </c>
      <c r="AO119" s="84">
        <v>4.1317634369425527</v>
      </c>
      <c r="AP119" s="84">
        <v>2.77</v>
      </c>
      <c r="AQ119" s="84">
        <v>2.2018106875008954</v>
      </c>
      <c r="AR119" s="117">
        <v>1.8968377395600975</v>
      </c>
      <c r="AS119" s="116">
        <f t="shared" si="43"/>
        <v>5.0803848265002953</v>
      </c>
      <c r="AT119" s="105">
        <v>5.3036526513232385</v>
      </c>
      <c r="AU119" s="84">
        <v>4.51</v>
      </c>
      <c r="AV119" s="84">
        <v>4.8099999999999996</v>
      </c>
      <c r="AW119" s="84"/>
      <c r="AX119" s="84">
        <v>7.726102179369426</v>
      </c>
      <c r="AY119" s="84">
        <v>7.18</v>
      </c>
      <c r="AZ119" s="105">
        <v>4.1077668404798109</v>
      </c>
      <c r="BA119" s="84">
        <v>3.1062029843404058</v>
      </c>
      <c r="BB119" s="84">
        <v>6.3979169492075734</v>
      </c>
      <c r="BC119" s="84">
        <v>4.6658635042107761</v>
      </c>
      <c r="BD119" s="84">
        <v>3.05</v>
      </c>
      <c r="BE119" s="84">
        <v>2.2600251201293582</v>
      </c>
      <c r="BF119" s="117">
        <v>1.8152634342014453</v>
      </c>
    </row>
    <row r="120" spans="1:58" ht="15" x14ac:dyDescent="0.25">
      <c r="A120" s="481"/>
      <c r="B120" s="54" t="s">
        <v>66</v>
      </c>
      <c r="C120" s="88">
        <f t="shared" si="44"/>
        <v>95.795152981042264</v>
      </c>
      <c r="D120" s="166">
        <f>+'Cuadro 4'!G121</f>
        <v>95.161374827431558</v>
      </c>
      <c r="E120" s="88">
        <f t="shared" si="45"/>
        <v>96.599690880989186</v>
      </c>
      <c r="F120" s="88">
        <f t="shared" si="46"/>
        <v>96.311278050659737</v>
      </c>
      <c r="G120" s="88">
        <f t="shared" si="47"/>
        <v>100</v>
      </c>
      <c r="H120" s="88">
        <f t="shared" si="48"/>
        <v>91.099766252806504</v>
      </c>
      <c r="I120" s="88">
        <f t="shared" si="49"/>
        <v>90.834771550549547</v>
      </c>
      <c r="J120" s="108">
        <f>+'Cuadro 4'!H121</f>
        <v>98.657503623157297</v>
      </c>
      <c r="K120" s="88">
        <f t="shared" si="50"/>
        <v>100.31345473316796</v>
      </c>
      <c r="L120" s="88">
        <f t="shared" si="51"/>
        <v>95.506287275752499</v>
      </c>
      <c r="M120" s="88">
        <f t="shared" si="52"/>
        <v>98.651575146494835</v>
      </c>
      <c r="N120" s="88">
        <f t="shared" si="53"/>
        <v>100.0100010001</v>
      </c>
      <c r="O120" s="88">
        <f t="shared" si="54"/>
        <v>97.717743528504002</v>
      </c>
      <c r="P120" s="119">
        <f t="shared" si="55"/>
        <v>99.034986281991536</v>
      </c>
      <c r="Q120" s="118">
        <f t="shared" si="56"/>
        <v>4.4089191758866803E-2</v>
      </c>
      <c r="R120" s="88">
        <v>-1.5338151309160847E-2</v>
      </c>
      <c r="S120" s="88">
        <v>0.27</v>
      </c>
      <c r="T120" s="88">
        <v>0.06</v>
      </c>
      <c r="U120" s="88"/>
      <c r="V120" s="88">
        <v>-0.86914890971526659</v>
      </c>
      <c r="W120" s="88">
        <v>-0.27</v>
      </c>
      <c r="X120" s="108">
        <v>0.30297155770304401</v>
      </c>
      <c r="Y120" s="88">
        <v>0.29482872467999321</v>
      </c>
      <c r="Z120" s="88">
        <v>-3.1636836005652556E-2</v>
      </c>
      <c r="AA120" s="88">
        <v>0.45712778274954308</v>
      </c>
      <c r="AB120" s="179">
        <v>0.47</v>
      </c>
      <c r="AC120" s="88">
        <v>-0.30357023228078306</v>
      </c>
      <c r="AD120" s="119">
        <v>-0.38747144491484103</v>
      </c>
      <c r="AE120" s="118">
        <f t="shared" si="57"/>
        <v>4.8329273309553553</v>
      </c>
      <c r="AF120" s="108">
        <v>4.9946294265774016</v>
      </c>
      <c r="AG120" s="88">
        <v>4.71</v>
      </c>
      <c r="AH120" s="88">
        <v>4.7300000000000004</v>
      </c>
      <c r="AI120" s="88"/>
      <c r="AJ120" s="88">
        <v>5.081263549910231</v>
      </c>
      <c r="AK120" s="88">
        <v>6.89</v>
      </c>
      <c r="AL120" s="108">
        <v>4.128507127534065</v>
      </c>
      <c r="AM120" s="88">
        <v>4.3918956134293232</v>
      </c>
      <c r="AN120" s="88">
        <v>5.9092740212087573</v>
      </c>
      <c r="AO120" s="88">
        <v>4.5959805413474877</v>
      </c>
      <c r="AP120" s="88">
        <v>3.25</v>
      </c>
      <c r="AQ120" s="88">
        <v>1.8990692898986294</v>
      </c>
      <c r="AR120" s="119">
        <v>1.501038342517645</v>
      </c>
      <c r="AS120" s="118">
        <f t="shared" si="43"/>
        <v>4.8329273309553553</v>
      </c>
      <c r="AT120" s="108">
        <v>4.9946294265774016</v>
      </c>
      <c r="AU120" s="88">
        <v>4.71</v>
      </c>
      <c r="AV120" s="88">
        <v>4.7300000000000004</v>
      </c>
      <c r="AW120" s="88"/>
      <c r="AX120" s="88">
        <v>5.081263549910231</v>
      </c>
      <c r="AY120" s="88">
        <v>6.89</v>
      </c>
      <c r="AZ120" s="108">
        <v>4.128507127534065</v>
      </c>
      <c r="BA120" s="88">
        <v>4.3918956134293232</v>
      </c>
      <c r="BB120" s="88">
        <v>5.9092740212087573</v>
      </c>
      <c r="BC120" s="88">
        <v>4.5959805413474877</v>
      </c>
      <c r="BD120" s="88">
        <v>3.25</v>
      </c>
      <c r="BE120" s="88">
        <v>1.8990692898986294</v>
      </c>
      <c r="BF120" s="119">
        <v>1.501038342517645</v>
      </c>
    </row>
    <row r="121" spans="1:58" ht="15" x14ac:dyDescent="0.25">
      <c r="A121" s="479">
        <v>2018</v>
      </c>
      <c r="B121" s="236" t="s">
        <v>55</v>
      </c>
      <c r="C121" s="229">
        <f t="shared" si="44"/>
        <v>96.210536249960882</v>
      </c>
      <c r="D121" s="292">
        <f>+'Cuadro 4'!G122</f>
        <v>95.542440059861946</v>
      </c>
      <c r="E121" s="229">
        <f t="shared" si="45"/>
        <v>97.04404945904173</v>
      </c>
      <c r="F121" s="229">
        <f t="shared" si="46"/>
        <v>96.86988346335356</v>
      </c>
      <c r="G121" s="229">
        <f t="shared" si="47"/>
        <v>100</v>
      </c>
      <c r="H121" s="229">
        <f t="shared" si="48"/>
        <v>90.716346918815645</v>
      </c>
      <c r="I121" s="229">
        <f t="shared" si="49"/>
        <v>91.143609773821424</v>
      </c>
      <c r="J121" s="228">
        <f>+'Cuadro 4'!H122</f>
        <v>99.227878434808233</v>
      </c>
      <c r="K121" s="229">
        <f t="shared" si="50"/>
        <v>100.55990027135594</v>
      </c>
      <c r="L121" s="229">
        <f t="shared" si="51"/>
        <v>96.091542622357579</v>
      </c>
      <c r="M121" s="229">
        <f t="shared" si="52"/>
        <v>99.387561281697316</v>
      </c>
      <c r="N121" s="229">
        <f t="shared" si="53"/>
        <v>100.06000600060005</v>
      </c>
      <c r="O121" s="229">
        <f t="shared" si="54"/>
        <v>98.042110190541464</v>
      </c>
      <c r="P121" s="224">
        <f t="shared" si="55"/>
        <v>98.853141975101366</v>
      </c>
      <c r="Q121" s="220">
        <f t="shared" si="56"/>
        <v>0.43361616531977604</v>
      </c>
      <c r="R121" s="84">
        <v>0.40044107509105265</v>
      </c>
      <c r="S121" s="84">
        <v>0.46</v>
      </c>
      <c r="T121" s="84">
        <v>0.57999999999999996</v>
      </c>
      <c r="U121" s="84"/>
      <c r="V121" s="84">
        <v>-0.42087850470093552</v>
      </c>
      <c r="W121" s="84">
        <v>0.34</v>
      </c>
      <c r="X121" s="228">
        <v>0.57813627013065594</v>
      </c>
      <c r="Y121" s="84">
        <v>0.24567545684029241</v>
      </c>
      <c r="Z121" s="84">
        <v>0.61279248026394573</v>
      </c>
      <c r="AA121" s="84">
        <v>0.74604600495182616</v>
      </c>
      <c r="AB121" s="299">
        <v>0.05</v>
      </c>
      <c r="AC121" s="84">
        <v>0.33194243985264432</v>
      </c>
      <c r="AD121" s="117">
        <v>-0.18361622868546279</v>
      </c>
      <c r="AE121" s="220">
        <f t="shared" si="57"/>
        <v>0.43361616531977604</v>
      </c>
      <c r="AF121" s="228">
        <v>0.40044107509105265</v>
      </c>
      <c r="AG121" s="229">
        <v>0.46</v>
      </c>
      <c r="AH121" s="229">
        <v>0.57999999999999996</v>
      </c>
      <c r="AI121" s="229"/>
      <c r="AJ121" s="229">
        <v>-0.42087850470093552</v>
      </c>
      <c r="AK121" s="229">
        <v>0.34</v>
      </c>
      <c r="AL121" s="228">
        <v>0.57813627013065594</v>
      </c>
      <c r="AM121" s="229">
        <v>0.24567545684029241</v>
      </c>
      <c r="AN121" s="229">
        <v>0.61279248026394573</v>
      </c>
      <c r="AO121" s="229">
        <v>0.74604600495182616</v>
      </c>
      <c r="AP121" s="229">
        <v>0.05</v>
      </c>
      <c r="AQ121" s="229">
        <v>0.33194243985264432</v>
      </c>
      <c r="AR121" s="224">
        <v>-0.18361622868546279</v>
      </c>
      <c r="AS121" s="220">
        <f t="shared" si="43"/>
        <v>4.4886795538435091</v>
      </c>
      <c r="AT121" s="228">
        <v>4.739606417278222</v>
      </c>
      <c r="AU121" s="229">
        <v>4.8499999999999996</v>
      </c>
      <c r="AV121" s="229">
        <v>4.87</v>
      </c>
      <c r="AW121" s="229"/>
      <c r="AX121" s="229">
        <v>1.5970355129027669</v>
      </c>
      <c r="AY121" s="229">
        <v>7.25</v>
      </c>
      <c r="AZ121" s="228">
        <v>3.3955709487596795</v>
      </c>
      <c r="BA121" s="229">
        <v>2.9800457818572612</v>
      </c>
      <c r="BB121" s="229">
        <v>5.5892073090674872</v>
      </c>
      <c r="BC121" s="229">
        <v>3.898366789247798</v>
      </c>
      <c r="BD121" s="229">
        <v>2.38</v>
      </c>
      <c r="BE121" s="229">
        <v>1.3981764321540116</v>
      </c>
      <c r="BF121" s="224">
        <v>1.0223374573326591</v>
      </c>
    </row>
    <row r="122" spans="1:58" ht="12.75" customHeight="1" x14ac:dyDescent="0.25">
      <c r="A122" s="480"/>
      <c r="B122" s="53" t="s">
        <v>56</v>
      </c>
      <c r="C122" s="84">
        <f t="shared" si="44"/>
        <v>96.428511614562169</v>
      </c>
      <c r="D122" s="165">
        <f>+'Cuadro 4'!G123</f>
        <v>95.739144772185682</v>
      </c>
      <c r="E122" s="84">
        <f t="shared" si="45"/>
        <v>97.3724884080371</v>
      </c>
      <c r="F122" s="84">
        <f t="shared" si="46"/>
        <v>97.120292786285276</v>
      </c>
      <c r="G122" s="84">
        <f t="shared" si="47"/>
        <v>100</v>
      </c>
      <c r="H122" s="84">
        <f t="shared" si="48"/>
        <v>90.457166096786096</v>
      </c>
      <c r="I122" s="84">
        <f t="shared" si="49"/>
        <v>91.243528022527016</v>
      </c>
      <c r="J122" s="105">
        <f>+'Cuadro 4'!H123</f>
        <v>99.541919062716659</v>
      </c>
      <c r="K122" s="84">
        <f t="shared" si="50"/>
        <v>100.92320135828379</v>
      </c>
      <c r="L122" s="84">
        <f t="shared" si="51"/>
        <v>96.458031859998314</v>
      </c>
      <c r="M122" s="84">
        <f t="shared" si="52"/>
        <v>99.817726314476289</v>
      </c>
      <c r="N122" s="84">
        <f t="shared" si="53"/>
        <v>99.629962996299625</v>
      </c>
      <c r="O122" s="84">
        <f t="shared" si="54"/>
        <v>98.052628606732981</v>
      </c>
      <c r="P122" s="117">
        <f t="shared" si="55"/>
        <v>98.785743562488506</v>
      </c>
      <c r="Q122" s="116">
        <f t="shared" si="56"/>
        <v>0.22615821410452927</v>
      </c>
      <c r="R122" s="84">
        <v>0.20585290697062861</v>
      </c>
      <c r="S122" s="84">
        <v>0.34</v>
      </c>
      <c r="T122" s="84">
        <v>0.26</v>
      </c>
      <c r="U122" s="84"/>
      <c r="V122" s="84">
        <v>-0.29189408148288193</v>
      </c>
      <c r="W122" s="84">
        <v>0.11</v>
      </c>
      <c r="X122" s="105">
        <v>0.31461389259632988</v>
      </c>
      <c r="Y122" s="84">
        <v>0.35536546733774982</v>
      </c>
      <c r="Z122" s="84">
        <v>0.38373310081940304</v>
      </c>
      <c r="AA122" s="84">
        <v>0.43149266619455229</v>
      </c>
      <c r="AB122" s="299">
        <v>-0.43</v>
      </c>
      <c r="AC122" s="84">
        <v>1.0764080106326266E-2</v>
      </c>
      <c r="AD122" s="117">
        <v>-6.8060843924760833E-2</v>
      </c>
      <c r="AE122" s="116">
        <f t="shared" si="57"/>
        <v>0.66115937373705647</v>
      </c>
      <c r="AF122" s="105">
        <v>0.60714753838085245</v>
      </c>
      <c r="AG122" s="84">
        <v>0.8</v>
      </c>
      <c r="AH122" s="84">
        <v>0.84</v>
      </c>
      <c r="AI122" s="84"/>
      <c r="AJ122" s="84">
        <v>-0.70538068587042169</v>
      </c>
      <c r="AK122" s="84">
        <v>0.45</v>
      </c>
      <c r="AL122" s="105">
        <v>0.89645025170875292</v>
      </c>
      <c r="AM122" s="84">
        <v>0.60784131773524241</v>
      </c>
      <c r="AN122" s="84">
        <v>0.99652558108334888</v>
      </c>
      <c r="AO122" s="84">
        <v>1.1820907737658892</v>
      </c>
      <c r="AP122" s="84">
        <v>-0.38</v>
      </c>
      <c r="AQ122" s="84">
        <v>0.34270651995897056</v>
      </c>
      <c r="AR122" s="117">
        <v>-0.25167138287205637</v>
      </c>
      <c r="AS122" s="116">
        <f t="shared" si="43"/>
        <v>4.1091459196391407</v>
      </c>
      <c r="AT122" s="105">
        <v>4.4026388634334204</v>
      </c>
      <c r="AU122" s="84">
        <v>4.53</v>
      </c>
      <c r="AV122" s="84">
        <v>4.4800000000000004</v>
      </c>
      <c r="AW122" s="84"/>
      <c r="AX122" s="84">
        <v>1.527865420684116</v>
      </c>
      <c r="AY122" s="84">
        <v>6.8</v>
      </c>
      <c r="AZ122" s="105">
        <v>2.8306073925101622</v>
      </c>
      <c r="BA122" s="84">
        <v>2.1154815578249018</v>
      </c>
      <c r="BB122" s="84">
        <v>5.4435971912244527</v>
      </c>
      <c r="BC122" s="84">
        <v>3.377857943574329</v>
      </c>
      <c r="BD122" s="84">
        <v>0.79</v>
      </c>
      <c r="BE122" s="84">
        <v>1.0335186075351444</v>
      </c>
      <c r="BF122" s="117">
        <v>0.71615867329633742</v>
      </c>
    </row>
    <row r="123" spans="1:58" ht="12.75" customHeight="1" x14ac:dyDescent="0.25">
      <c r="A123" s="480"/>
      <c r="B123" s="53" t="s">
        <v>57</v>
      </c>
      <c r="C123" s="84">
        <f t="shared" si="44"/>
        <v>97.044226539014019</v>
      </c>
      <c r="D123" s="165">
        <f>+'Cuadro 4'!G124</f>
        <v>96.474800709571042</v>
      </c>
      <c r="E123" s="84">
        <f t="shared" si="45"/>
        <v>97.749227202472966</v>
      </c>
      <c r="F123" s="84">
        <f t="shared" si="46"/>
        <v>97.621111432148709</v>
      </c>
      <c r="G123" s="84">
        <f t="shared" si="47"/>
        <v>100</v>
      </c>
      <c r="H123" s="84">
        <f t="shared" si="48"/>
        <v>93.179628974828432</v>
      </c>
      <c r="I123" s="84">
        <f t="shared" si="49"/>
        <v>91.797620128985372</v>
      </c>
      <c r="J123" s="105">
        <f>+'Cuadro 4'!H124</f>
        <v>99.615940914552638</v>
      </c>
      <c r="K123" s="84">
        <f t="shared" si="50"/>
        <v>100.1411532759891</v>
      </c>
      <c r="L123" s="84">
        <f t="shared" si="51"/>
        <v>97.170266302398673</v>
      </c>
      <c r="M123" s="84">
        <f t="shared" si="52"/>
        <v>99.918187905458467</v>
      </c>
      <c r="N123" s="84">
        <f t="shared" si="53"/>
        <v>100.36003600360036</v>
      </c>
      <c r="O123" s="84">
        <f t="shared" si="54"/>
        <v>98.300295307419205</v>
      </c>
      <c r="P123" s="117">
        <f t="shared" si="55"/>
        <v>98.62270033057699</v>
      </c>
      <c r="Q123" s="116">
        <f t="shared" si="56"/>
        <v>0.64536494697964797</v>
      </c>
      <c r="R123" s="84">
        <v>0.77604983011338358</v>
      </c>
      <c r="S123" s="84">
        <v>0.39</v>
      </c>
      <c r="T123" s="84">
        <v>0.51</v>
      </c>
      <c r="U123" s="84"/>
      <c r="V123" s="84">
        <v>3.0632249240511529</v>
      </c>
      <c r="W123" s="84">
        <v>0.6</v>
      </c>
      <c r="X123" s="105">
        <v>7.6064520741988065E-2</v>
      </c>
      <c r="Y123" s="84">
        <v>-0.7755923606716757</v>
      </c>
      <c r="Z123" s="84">
        <v>0.73268561524762887</v>
      </c>
      <c r="AA123" s="84">
        <v>0.10298829917531603</v>
      </c>
      <c r="AB123" s="299">
        <v>0.74</v>
      </c>
      <c r="AC123" s="84">
        <v>0.25268976066889143</v>
      </c>
      <c r="AD123" s="117">
        <v>-0.16566764714560681</v>
      </c>
      <c r="AE123" s="116">
        <f t="shared" si="57"/>
        <v>1.3039005827559336</v>
      </c>
      <c r="AF123" s="105">
        <v>1.3802090233787481</v>
      </c>
      <c r="AG123" s="84">
        <v>1.19</v>
      </c>
      <c r="AH123" s="84">
        <v>1.36</v>
      </c>
      <c r="AI123" s="84"/>
      <c r="AJ123" s="84">
        <v>2.2830604375539405</v>
      </c>
      <c r="AK123" s="84">
        <v>1.06</v>
      </c>
      <c r="AL123" s="105">
        <v>0.97147936669498425</v>
      </c>
      <c r="AM123" s="84">
        <v>-0.17176305774452033</v>
      </c>
      <c r="AN123" s="84">
        <v>1.7422717122714726</v>
      </c>
      <c r="AO123" s="84">
        <v>1.2839255299094416</v>
      </c>
      <c r="AP123" s="84">
        <v>0.35</v>
      </c>
      <c r="AQ123" s="84">
        <v>0.5961576248895486</v>
      </c>
      <c r="AR123" s="117">
        <v>-0.41630333571270273</v>
      </c>
      <c r="AS123" s="116">
        <f t="shared" si="43"/>
        <v>3.9885451500336981</v>
      </c>
      <c r="AT123" s="105">
        <v>4.3500107679558422</v>
      </c>
      <c r="AU123" s="84">
        <v>4.18</v>
      </c>
      <c r="AV123" s="84">
        <v>4.3</v>
      </c>
      <c r="AW123" s="84"/>
      <c r="AX123" s="84">
        <v>2.3304037409477498</v>
      </c>
      <c r="AY123" s="84">
        <v>7.26</v>
      </c>
      <c r="AZ123" s="105">
        <v>2.4138983705530981</v>
      </c>
      <c r="BA123" s="84">
        <v>-0.25223057627705608</v>
      </c>
      <c r="BB123" s="84">
        <v>4.4826171522746021</v>
      </c>
      <c r="BC123" s="84">
        <v>3.3461921857727903</v>
      </c>
      <c r="BD123" s="84">
        <v>-0.37</v>
      </c>
      <c r="BE123" s="84">
        <v>0.59321731470558448</v>
      </c>
      <c r="BF123" s="117">
        <v>0.25950005792184611</v>
      </c>
    </row>
    <row r="124" spans="1:58" ht="12.75" customHeight="1" x14ac:dyDescent="0.25">
      <c r="A124" s="480"/>
      <c r="B124" s="53" t="s">
        <v>58</v>
      </c>
      <c r="C124" s="84">
        <f t="shared" si="44"/>
        <v>97.90466155754504</v>
      </c>
      <c r="D124" s="165">
        <f>+'Cuadro 4'!G125</f>
        <v>97.549261457277467</v>
      </c>
      <c r="E124" s="84">
        <f t="shared" si="45"/>
        <v>98.164605873261209</v>
      </c>
      <c r="F124" s="84">
        <f t="shared" si="46"/>
        <v>98.064143311181738</v>
      </c>
      <c r="G124" s="84">
        <f t="shared" si="47"/>
        <v>100</v>
      </c>
      <c r="H124" s="84">
        <f t="shared" si="48"/>
        <v>96.713993401831843</v>
      </c>
      <c r="I124" s="84">
        <f t="shared" si="49"/>
        <v>94.631665001362521</v>
      </c>
      <c r="J124" s="105">
        <f>+'Cuadro 4'!H125</f>
        <v>99.509765329918878</v>
      </c>
      <c r="K124" s="84">
        <f t="shared" si="50"/>
        <v>100.58149116699676</v>
      </c>
      <c r="L124" s="84">
        <f t="shared" si="51"/>
        <v>98.122392840247812</v>
      </c>
      <c r="M124" s="84">
        <f t="shared" si="52"/>
        <v>99.465187750691186</v>
      </c>
      <c r="N124" s="84">
        <f t="shared" si="53"/>
        <v>100.87008700870086</v>
      </c>
      <c r="O124" s="84">
        <f t="shared" si="54"/>
        <v>99.000819527023808</v>
      </c>
      <c r="P124" s="117">
        <f t="shared" si="55"/>
        <v>98.751018853468025</v>
      </c>
      <c r="Q124" s="116">
        <f t="shared" si="56"/>
        <v>0.8802415808429167</v>
      </c>
      <c r="R124" s="84">
        <v>1.1066152908043614</v>
      </c>
      <c r="S124" s="84">
        <v>0.42</v>
      </c>
      <c r="T124" s="84">
        <v>0.45</v>
      </c>
      <c r="U124" s="84"/>
      <c r="V124" s="84">
        <v>3.7800822432486063</v>
      </c>
      <c r="W124" s="84">
        <v>3.09</v>
      </c>
      <c r="X124" s="105">
        <v>-0.10590652198063384</v>
      </c>
      <c r="Y124" s="84">
        <v>0.43385567142023229</v>
      </c>
      <c r="Z124" s="84">
        <v>0.9789118639288269</v>
      </c>
      <c r="AA124" s="84">
        <v>-0.45328842499940997</v>
      </c>
      <c r="AB124" s="299">
        <v>0.51</v>
      </c>
      <c r="AC124" s="84">
        <v>0.70964951300223222</v>
      </c>
      <c r="AD124" s="117">
        <v>0.12518761673924358</v>
      </c>
      <c r="AE124" s="116">
        <f t="shared" si="57"/>
        <v>2.2021036668945606</v>
      </c>
      <c r="AF124" s="105">
        <v>2.5093023657720086</v>
      </c>
      <c r="AG124" s="84">
        <v>1.62</v>
      </c>
      <c r="AH124" s="84">
        <v>1.82</v>
      </c>
      <c r="AI124" s="84"/>
      <c r="AJ124" s="84">
        <v>6.1627239892642312</v>
      </c>
      <c r="AK124" s="84">
        <v>4.18</v>
      </c>
      <c r="AL124" s="105">
        <v>0.86385898229998204</v>
      </c>
      <c r="AM124" s="84">
        <v>0.26719888627280869</v>
      </c>
      <c r="AN124" s="84">
        <v>2.7391972184427194</v>
      </c>
      <c r="AO124" s="84">
        <v>0.82473351589994304</v>
      </c>
      <c r="AP124" s="84">
        <v>0.86</v>
      </c>
      <c r="AQ124" s="84">
        <v>1.3130430075327524</v>
      </c>
      <c r="AR124" s="117">
        <v>-0.28673445535191183</v>
      </c>
      <c r="AS124" s="116">
        <f t="shared" si="43"/>
        <v>4.134271388112758</v>
      </c>
      <c r="AT124" s="105">
        <v>4.6891790339998423</v>
      </c>
      <c r="AU124" s="84">
        <v>3.99</v>
      </c>
      <c r="AV124" s="84">
        <v>4.25</v>
      </c>
      <c r="AW124" s="84"/>
      <c r="AX124" s="84">
        <v>7.6276934588916188</v>
      </c>
      <c r="AY124" s="84">
        <v>5.49</v>
      </c>
      <c r="AZ124" s="105">
        <v>1.7169362553050109</v>
      </c>
      <c r="BA124" s="84">
        <v>0.25832955379106853</v>
      </c>
      <c r="BB124" s="84">
        <v>4.2687705864602155</v>
      </c>
      <c r="BC124" s="84">
        <v>2.0958915797243982</v>
      </c>
      <c r="BD124" s="84">
        <v>-0.31</v>
      </c>
      <c r="BE124" s="84">
        <v>1.3192023054241766</v>
      </c>
      <c r="BF124" s="117">
        <v>6.4555757098294586E-2</v>
      </c>
    </row>
    <row r="125" spans="1:58" ht="12.75" customHeight="1" x14ac:dyDescent="0.25">
      <c r="A125" s="480"/>
      <c r="B125" s="53" t="s">
        <v>59</v>
      </c>
      <c r="C125" s="84">
        <f t="shared" si="44"/>
        <v>98.202886842923107</v>
      </c>
      <c r="D125" s="165">
        <f>+'Cuadro 4'!G126</f>
        <v>97.859702599600226</v>
      </c>
      <c r="E125" s="84">
        <f t="shared" si="45"/>
        <v>98.444744976816068</v>
      </c>
      <c r="F125" s="84">
        <f t="shared" si="46"/>
        <v>98.343446017528649</v>
      </c>
      <c r="G125" s="84">
        <f t="shared" si="47"/>
        <v>100</v>
      </c>
      <c r="H125" s="84">
        <f t="shared" si="48"/>
        <v>96.893604678632144</v>
      </c>
      <c r="I125" s="84">
        <f t="shared" si="49"/>
        <v>95.294758833681527</v>
      </c>
      <c r="J125" s="105">
        <f>+'Cuadro 4'!H126</f>
        <v>99.752819786560636</v>
      </c>
      <c r="K125" s="84">
        <f t="shared" si="50"/>
        <v>100.30556351681183</v>
      </c>
      <c r="L125" s="84">
        <f t="shared" si="51"/>
        <v>98.065463421852129</v>
      </c>
      <c r="M125" s="84">
        <f t="shared" si="52"/>
        <v>99.813140354883288</v>
      </c>
      <c r="N125" s="84">
        <f t="shared" si="53"/>
        <v>100.74007400740074</v>
      </c>
      <c r="O125" s="84">
        <f t="shared" si="54"/>
        <v>99.304551261355385</v>
      </c>
      <c r="P125" s="117">
        <f t="shared" si="55"/>
        <v>99.073749535777736</v>
      </c>
      <c r="Q125" s="116">
        <f t="shared" si="56"/>
        <v>0.31425063751018917</v>
      </c>
      <c r="R125" s="84">
        <v>0.3296023140154109</v>
      </c>
      <c r="S125" s="84">
        <v>0.28999999999999998</v>
      </c>
      <c r="T125" s="84">
        <v>0.28999999999999998</v>
      </c>
      <c r="U125" s="84"/>
      <c r="V125" s="84">
        <v>0.25411837934265546</v>
      </c>
      <c r="W125" s="84">
        <v>0.7</v>
      </c>
      <c r="X125" s="105">
        <v>0.2473743793821418</v>
      </c>
      <c r="Y125" s="84">
        <v>-0.27086717488852652</v>
      </c>
      <c r="Z125" s="84">
        <v>-5.6923674686074871E-2</v>
      </c>
      <c r="AA125" s="84">
        <v>0.35262813936834042</v>
      </c>
      <c r="AB125" s="299">
        <v>-0.13</v>
      </c>
      <c r="AC125" s="84">
        <v>0.31295139073936912</v>
      </c>
      <c r="AD125" s="117">
        <v>0.3348397305582857</v>
      </c>
      <c r="AE125" s="116">
        <f t="shared" si="57"/>
        <v>2.5134192983201644</v>
      </c>
      <c r="AF125" s="105">
        <v>2.8355283612304816</v>
      </c>
      <c r="AG125" s="84">
        <v>1.91</v>
      </c>
      <c r="AH125" s="84">
        <v>2.11</v>
      </c>
      <c r="AI125" s="84"/>
      <c r="AJ125" s="84">
        <v>6.3598828670399072</v>
      </c>
      <c r="AK125" s="84">
        <v>4.91</v>
      </c>
      <c r="AL125" s="105">
        <v>1.1102208379274727</v>
      </c>
      <c r="AM125" s="84">
        <v>-7.8665582569287795E-3</v>
      </c>
      <c r="AN125" s="84">
        <v>2.6795891863229833</v>
      </c>
      <c r="AO125" s="84">
        <v>1.1774421307146454</v>
      </c>
      <c r="AP125" s="84">
        <v>0.73</v>
      </c>
      <c r="AQ125" s="84">
        <v>1.6238685785744753</v>
      </c>
      <c r="AR125" s="117">
        <v>3.9140969511334334E-2</v>
      </c>
      <c r="AS125" s="116">
        <f t="shared" si="43"/>
        <v>4.1915535568881612</v>
      </c>
      <c r="AT125" s="105">
        <v>4.7807798951704905</v>
      </c>
      <c r="AU125" s="84">
        <v>3.75</v>
      </c>
      <c r="AV125" s="84">
        <v>3.96</v>
      </c>
      <c r="AW125" s="84"/>
      <c r="AX125" s="84">
        <v>8.7667875397744819</v>
      </c>
      <c r="AY125" s="84">
        <v>7.08</v>
      </c>
      <c r="AZ125" s="105">
        <v>1.6247164637921843</v>
      </c>
      <c r="BA125" s="84">
        <v>-0.14767302944779925</v>
      </c>
      <c r="BB125" s="84">
        <v>3.5384372481285093</v>
      </c>
      <c r="BC125" s="84">
        <v>1.8656044894977586</v>
      </c>
      <c r="BD125" s="84">
        <v>1.72</v>
      </c>
      <c r="BE125" s="84">
        <v>1.5182670327138694</v>
      </c>
      <c r="BF125" s="117">
        <v>0.36006084609237526</v>
      </c>
    </row>
    <row r="126" spans="1:58" ht="12.75" customHeight="1" x14ac:dyDescent="0.25">
      <c r="A126" s="480"/>
      <c r="B126" s="53" t="s">
        <v>60</v>
      </c>
      <c r="C126" s="84">
        <f t="shared" si="44"/>
        <v>98.40090194396457</v>
      </c>
      <c r="D126" s="165">
        <f>+'Cuadro 4'!G127</f>
        <v>98.082175927412109</v>
      </c>
      <c r="E126" s="84">
        <f t="shared" si="45"/>
        <v>98.744204018547151</v>
      </c>
      <c r="F126" s="84">
        <f t="shared" si="46"/>
        <v>98.690166618511029</v>
      </c>
      <c r="G126" s="84">
        <f t="shared" si="47"/>
        <v>100</v>
      </c>
      <c r="H126" s="84">
        <f t="shared" si="48"/>
        <v>94.037111058642992</v>
      </c>
      <c r="I126" s="84">
        <f t="shared" si="49"/>
        <v>98.119720228903631</v>
      </c>
      <c r="J126" s="105">
        <f>+'Cuadro 4'!H127</f>
        <v>99.840373489236669</v>
      </c>
      <c r="K126" s="84">
        <f t="shared" si="50"/>
        <v>100.0387437578641</v>
      </c>
      <c r="L126" s="84">
        <f t="shared" si="51"/>
        <v>98.612413098028455</v>
      </c>
      <c r="M126" s="84">
        <f t="shared" si="52"/>
        <v>99.935603675094498</v>
      </c>
      <c r="N126" s="84">
        <f t="shared" si="53"/>
        <v>100.69006900690067</v>
      </c>
      <c r="O126" s="84">
        <f t="shared" si="54"/>
        <v>99.403826890950711</v>
      </c>
      <c r="P126" s="117">
        <f t="shared" si="55"/>
        <v>99.159443835333605</v>
      </c>
      <c r="Q126" s="116">
        <f t="shared" si="56"/>
        <v>0.20617326202198791</v>
      </c>
      <c r="R126" s="84">
        <v>0.23411297327696326</v>
      </c>
      <c r="S126" s="84">
        <v>0.3</v>
      </c>
      <c r="T126" s="84">
        <v>0.36</v>
      </c>
      <c r="U126" s="84"/>
      <c r="V126" s="84">
        <v>-2.9664311523638531</v>
      </c>
      <c r="W126" s="84">
        <v>2.96</v>
      </c>
      <c r="X126" s="105">
        <v>8.445995329800024E-2</v>
      </c>
      <c r="Y126" s="84">
        <v>-0.26598601319980925</v>
      </c>
      <c r="Z126" s="84">
        <v>0.55755424592946623</v>
      </c>
      <c r="AA126" s="84">
        <v>0.11929482097221769</v>
      </c>
      <c r="AB126" s="299">
        <v>-0.05</v>
      </c>
      <c r="AC126" s="84">
        <v>9.7872489986481806E-2</v>
      </c>
      <c r="AD126" s="117">
        <v>8.4023355632371483E-2</v>
      </c>
      <c r="AE126" s="116">
        <f t="shared" si="57"/>
        <v>2.720126104332214</v>
      </c>
      <c r="AF126" s="105">
        <v>3.0693136845460889</v>
      </c>
      <c r="AG126" s="84">
        <v>2.2200000000000002</v>
      </c>
      <c r="AH126" s="84">
        <v>2.4700000000000002</v>
      </c>
      <c r="AI126" s="84"/>
      <c r="AJ126" s="84">
        <v>3.2243165121688886</v>
      </c>
      <c r="AK126" s="84">
        <v>8.02</v>
      </c>
      <c r="AL126" s="105">
        <v>1.1989659403886723</v>
      </c>
      <c r="AM126" s="84">
        <v>-0.27385257145673808</v>
      </c>
      <c r="AN126" s="84">
        <v>3.2522736574480509</v>
      </c>
      <c r="AO126" s="84">
        <v>1.3015793480164108</v>
      </c>
      <c r="AP126" s="84">
        <v>0.68</v>
      </c>
      <c r="AQ126" s="84">
        <v>1.7254628500041878</v>
      </c>
      <c r="AR126" s="117">
        <v>0.12567028886910989</v>
      </c>
      <c r="AS126" s="116">
        <f t="shared" si="43"/>
        <v>3.9749132699649952</v>
      </c>
      <c r="AT126" s="105">
        <v>4.561146055217943</v>
      </c>
      <c r="AU126" s="84">
        <v>3.7</v>
      </c>
      <c r="AV126" s="84">
        <v>3.93</v>
      </c>
      <c r="AW126" s="84"/>
      <c r="AX126" s="84">
        <v>4.1838704062143703</v>
      </c>
      <c r="AY126" s="84">
        <v>10.26</v>
      </c>
      <c r="AZ126" s="105">
        <v>1.4211169431361312</v>
      </c>
      <c r="BA126" s="84">
        <v>-0.28646679534642394</v>
      </c>
      <c r="BB126" s="84">
        <v>3.9108062019893737</v>
      </c>
      <c r="BC126" s="84">
        <v>1.6256819536291378</v>
      </c>
      <c r="BD126" s="84">
        <v>1.1200000000000001</v>
      </c>
      <c r="BE126" s="84">
        <v>1.4906210045879267</v>
      </c>
      <c r="BF126" s="117">
        <v>-5.4742170735689266E-2</v>
      </c>
    </row>
    <row r="127" spans="1:58" ht="12.75" customHeight="1" x14ac:dyDescent="0.25">
      <c r="A127" s="480"/>
      <c r="B127" s="53" t="s">
        <v>61</v>
      </c>
      <c r="C127" s="84">
        <f t="shared" si="44"/>
        <v>98.676453063554789</v>
      </c>
      <c r="D127" s="165">
        <f>+'Cuadro 4'!G128</f>
        <v>98.447458800890104</v>
      </c>
      <c r="E127" s="84">
        <f t="shared" si="45"/>
        <v>98.99536321483771</v>
      </c>
      <c r="F127" s="84">
        <f t="shared" si="46"/>
        <v>98.921313685832601</v>
      </c>
      <c r="G127" s="84">
        <f t="shared" si="47"/>
        <v>100</v>
      </c>
      <c r="H127" s="84">
        <f t="shared" si="48"/>
        <v>95.39914281339324</v>
      </c>
      <c r="I127" s="84">
        <f t="shared" si="49"/>
        <v>98.274139340539563</v>
      </c>
      <c r="J127" s="105">
        <f>+'Cuadro 4'!H128</f>
        <v>99.710666488307098</v>
      </c>
      <c r="K127" s="84">
        <f t="shared" si="50"/>
        <v>100.8129338918355</v>
      </c>
      <c r="L127" s="84">
        <f t="shared" si="51"/>
        <v>98.820171504720562</v>
      </c>
      <c r="M127" s="84">
        <f t="shared" si="52"/>
        <v>99.592421332843614</v>
      </c>
      <c r="N127" s="84">
        <f t="shared" si="53"/>
        <v>101.12011201120113</v>
      </c>
      <c r="O127" s="84">
        <f t="shared" si="54"/>
        <v>99.304159931596516</v>
      </c>
      <c r="P127" s="117">
        <f t="shared" si="55"/>
        <v>99.346098866599547</v>
      </c>
      <c r="Q127" s="116">
        <f t="shared" si="56"/>
        <v>0.27297867760147526</v>
      </c>
      <c r="R127" s="84">
        <v>0.36484131319017443</v>
      </c>
      <c r="S127" s="84">
        <v>0.26</v>
      </c>
      <c r="T127" s="84">
        <v>0.23</v>
      </c>
      <c r="U127" s="84"/>
      <c r="V127" s="84">
        <v>1.3885719635925553</v>
      </c>
      <c r="W127" s="84">
        <v>0.15</v>
      </c>
      <c r="X127" s="105">
        <v>-0.12720102445666548</v>
      </c>
      <c r="Y127" s="84">
        <v>0.77995935039988462</v>
      </c>
      <c r="Z127" s="84">
        <v>0.21371924967268077</v>
      </c>
      <c r="AA127" s="84">
        <v>-0.34214540923158543</v>
      </c>
      <c r="AB127" s="299">
        <v>0.42</v>
      </c>
      <c r="AC127" s="84">
        <v>-9.9991954832293992E-2</v>
      </c>
      <c r="AD127" s="117">
        <v>0.18847382957621689</v>
      </c>
      <c r="AE127" s="116">
        <f t="shared" si="57"/>
        <v>3.0077723066873006</v>
      </c>
      <c r="AF127" s="105">
        <v>3.4531699225842658</v>
      </c>
      <c r="AG127" s="84">
        <v>2.48</v>
      </c>
      <c r="AH127" s="84">
        <v>2.71</v>
      </c>
      <c r="AI127" s="84"/>
      <c r="AJ127" s="84">
        <v>4.7194155785820051</v>
      </c>
      <c r="AK127" s="84">
        <v>8.19</v>
      </c>
      <c r="AL127" s="105">
        <v>1.0674939325168531</v>
      </c>
      <c r="AM127" s="84">
        <v>0.49791840984457431</v>
      </c>
      <c r="AN127" s="84">
        <v>3.46980740587263</v>
      </c>
      <c r="AO127" s="84">
        <v>0.95370619774864807</v>
      </c>
      <c r="AP127" s="84">
        <v>1.1100000000000001</v>
      </c>
      <c r="AQ127" s="84">
        <v>1.6234681090745522</v>
      </c>
      <c r="AR127" s="117">
        <v>0.31414411844532675</v>
      </c>
      <c r="AS127" s="116">
        <f t="shared" si="43"/>
        <v>4.5145498584446857</v>
      </c>
      <c r="AT127" s="105">
        <v>5.2612228038059534</v>
      </c>
      <c r="AU127" s="84">
        <v>3.93</v>
      </c>
      <c r="AV127" s="84">
        <v>4.1100000000000003</v>
      </c>
      <c r="AW127" s="84"/>
      <c r="AX127" s="84">
        <v>9.2929570118019509</v>
      </c>
      <c r="AY127" s="84">
        <v>9.83</v>
      </c>
      <c r="AZ127" s="105">
        <v>1.2618306773034806</v>
      </c>
      <c r="BA127" s="84">
        <v>0.29025810263524682</v>
      </c>
      <c r="BB127" s="84">
        <v>3.7822724332996351</v>
      </c>
      <c r="BC127" s="84">
        <v>1.3275632431347568</v>
      </c>
      <c r="BD127" s="84">
        <v>2.21</v>
      </c>
      <c r="BE127" s="84">
        <v>1.0070561798977624</v>
      </c>
      <c r="BF127" s="117">
        <v>-0.23822488145761761</v>
      </c>
    </row>
    <row r="128" spans="1:58" ht="12.75" customHeight="1" x14ac:dyDescent="0.25">
      <c r="A128" s="480"/>
      <c r="B128" s="53" t="s">
        <v>62</v>
      </c>
      <c r="C128" s="84">
        <f>IF($B128="Diciembre",C188/(1+AE188/100),
IF($B128="Enero",C127*(1+AE128/100),
IF($B128="Febrero",C126*(1+AE128/100),
IF($B128="Marzo",C125*(1+AE128/100),
IF($B128="Abril",C124*(1+AE128/100),
IF($B128="Mayo",C123*(1+AE128/100),
IF($B128="Junio",C122*(1+AE128/100),
IF($B128="Julio",C121*(1+AE128/100),
IF($B128="Agosto",C120*(1+AE128/100),
IF($B128="Septiembre",C119*(1+AE128/100),
IF($B128="Octubre",C118*(1+AE128/100),
IF($B128="Noviembre",C117*(1+AE128/100),"Error"))))))))))))</f>
        <v>98.897018917537011</v>
      </c>
      <c r="D128" s="165">
        <f>+'Cuadro 4'!G129</f>
        <v>98.690277849494933</v>
      </c>
      <c r="E128" s="84">
        <f t="shared" ref="E128:I129" si="58">IF($B128="Diciembre",E188/(1+AG188/100),
IF($B128="Enero",E127*(1+AG128/100),
IF($B128="Febrero",E126*(1+AG128/100),
IF($B128="Marzo",E125*(1+AG128/100),
IF($B128="Abril",E124*(1+AG128/100),
IF($B128="Mayo",E123*(1+AG128/100),
IF($B128="Junio",E122*(1+AG128/100),
IF($B128="Julio",E121*(1+AG128/100),
IF($B128="Agosto",E120*(1+AG128/100),
IF($B128="Septiembre",E119*(1+AG128/100),
IF($B128="Octubre",E118*(1+AG128/100),
IF($B128="Noviembre",E117*(1+AG128/100),"Error"))))))))))))</f>
        <v>99.062982998454416</v>
      </c>
      <c r="F128" s="84">
        <f t="shared" si="58"/>
        <v>99.027256091688344</v>
      </c>
      <c r="G128" s="84">
        <f t="shared" si="58"/>
        <v>100</v>
      </c>
      <c r="H128" s="84">
        <f t="shared" si="58"/>
        <v>96.939147751782016</v>
      </c>
      <c r="I128" s="84">
        <f t="shared" si="58"/>
        <v>98.165137614678898</v>
      </c>
      <c r="J128" s="105">
        <f>+'Cuadro 4'!H129</f>
        <v>99.830729594515148</v>
      </c>
      <c r="K128" s="84">
        <f t="shared" ref="K128:P129" si="59">IF($B128="Diciembre",K188/(1+AM188/100),
IF($B128="Enero",K127*(1+AM128/100),
IF($B128="Febrero",K126*(1+AM128/100),
IF($B128="Marzo",K125*(1+AM128/100),
IF($B128="Abril",K124*(1+AM128/100),
IF($B128="Mayo",K123*(1+AM128/100),
IF($B128="Junio",K122*(1+AM128/100),
IF($B128="Julio",K121*(1+AM128/100),
IF($B128="Agosto",K120*(1+AM128/100),
IF($B128="Septiembre",K119*(1+AM128/100),
IF($B128="Octubre",K118*(1+AM128/100),
IF($B128="Noviembre",K117*(1+AM128/100),"Error"))))))))))))</f>
        <v>101.09805814860688</v>
      </c>
      <c r="L128" s="84">
        <f t="shared" si="59"/>
        <v>99.471076209275623</v>
      </c>
      <c r="M128" s="84">
        <f t="shared" si="59"/>
        <v>99.721869382084506</v>
      </c>
      <c r="N128" s="84">
        <f t="shared" si="59"/>
        <v>100.12001200120012</v>
      </c>
      <c r="O128" s="84">
        <f t="shared" si="59"/>
        <v>99.437596670799451</v>
      </c>
      <c r="P128" s="117">
        <f t="shared" si="59"/>
        <v>99.6870275346498</v>
      </c>
      <c r="Q128" s="116">
        <f t="shared" si="56"/>
        <v>0.22325074464210654</v>
      </c>
      <c r="R128" s="84">
        <v>0.24715667043071607</v>
      </c>
      <c r="S128" s="84">
        <v>7.0000000000000007E-2</v>
      </c>
      <c r="T128" s="84">
        <v>0.11</v>
      </c>
      <c r="U128" s="84"/>
      <c r="V128" s="84">
        <v>1.6026218068947053</v>
      </c>
      <c r="W128" s="84">
        <v>-0.1</v>
      </c>
      <c r="X128" s="105">
        <v>0.11910974979472308</v>
      </c>
      <c r="Y128" s="84">
        <v>0.28739158168229295</v>
      </c>
      <c r="Z128" s="84">
        <v>0.6568191800093699</v>
      </c>
      <c r="AA128" s="84">
        <v>0.1278443576218444</v>
      </c>
      <c r="AB128" s="299">
        <v>-0.98</v>
      </c>
      <c r="AC128" s="84">
        <v>0.13283145278490086</v>
      </c>
      <c r="AD128" s="117">
        <v>0.33632212347596774</v>
      </c>
      <c r="AE128" s="116">
        <f t="shared" si="57"/>
        <v>3.2380197118204941</v>
      </c>
      <c r="AF128" s="105">
        <v>3.708335475882711</v>
      </c>
      <c r="AG128" s="84">
        <v>2.5499999999999998</v>
      </c>
      <c r="AH128" s="84">
        <v>2.82</v>
      </c>
      <c r="AI128" s="84"/>
      <c r="AJ128" s="84">
        <v>6.4098753917446238</v>
      </c>
      <c r="AK128" s="84">
        <v>8.07</v>
      </c>
      <c r="AL128" s="105">
        <v>1.1891908149624764</v>
      </c>
      <c r="AM128" s="84">
        <v>0.78215172383999165</v>
      </c>
      <c r="AN128" s="84">
        <v>4.1513381439231365</v>
      </c>
      <c r="AO128" s="84">
        <v>1.0849236152593904</v>
      </c>
      <c r="AP128" s="84">
        <v>0.11</v>
      </c>
      <c r="AQ128" s="84">
        <v>1.7600213433026837</v>
      </c>
      <c r="AR128" s="117">
        <v>0.65839485331137348</v>
      </c>
      <c r="AS128" s="116">
        <f t="shared" si="43"/>
        <v>4.2809310349363452</v>
      </c>
      <c r="AT128" s="105">
        <v>4.9485546062424692</v>
      </c>
      <c r="AU128" s="84">
        <v>3.77</v>
      </c>
      <c r="AV128" s="84">
        <v>3.93</v>
      </c>
      <c r="AW128" s="84"/>
      <c r="AX128" s="84">
        <v>8.2690031189565083</v>
      </c>
      <c r="AY128" s="84">
        <v>9.26</v>
      </c>
      <c r="AZ128" s="105">
        <v>1.3725733534902516</v>
      </c>
      <c r="BA128" s="84">
        <v>0.59542906056930822</v>
      </c>
      <c r="BB128" s="84">
        <v>4.2389690741051167</v>
      </c>
      <c r="BC128" s="84">
        <v>1.4099371389548367</v>
      </c>
      <c r="BD128" s="84">
        <v>1.55</v>
      </c>
      <c r="BE128" s="84">
        <v>1.1160786905250182</v>
      </c>
      <c r="BF128" s="117">
        <v>0.58446889468084096</v>
      </c>
    </row>
    <row r="129" spans="1:58" ht="12.75" customHeight="1" x14ac:dyDescent="0.25">
      <c r="A129" s="480"/>
      <c r="B129" s="53" t="s">
        <v>63</v>
      </c>
      <c r="C129" s="84">
        <f>IF($B129="Diciembre",C189/(1+#REF!/100),
IF($B129="Enero",C128*(1+AE129/100),
IF($B129="Febrero",C127*(1+AE129/100),
IF($B129="Marzo",C126*(1+AE129/100),
IF($B129="Abril",C125*(1+AE129/100),
IF($B129="Mayo",C124*(1+AE129/100),
IF($B129="Junio",C123*(1+AE129/100),
IF($B129="Julio",C122*(1+AE129/100),
IF($B129="Agosto",C121*(1+AE129/100),
IF($B129="Septiembre",C120*(1+AE129/100),
IF($B129="Octubre",C119*(1+AE129/100),
IF($B129="Noviembre",C118*(1+AE129/100),"Error"))))))))))))</f>
        <v>99.037044648672165</v>
      </c>
      <c r="D129" s="165">
        <f>+'Cuadro 4'!G130</f>
        <v>98.838869777082849</v>
      </c>
      <c r="E129" s="84">
        <f t="shared" si="58"/>
        <v>99.207882534775891</v>
      </c>
      <c r="F129" s="84">
        <f t="shared" si="58"/>
        <v>99.152460753154202</v>
      </c>
      <c r="G129" s="84">
        <f t="shared" si="58"/>
        <v>100</v>
      </c>
      <c r="H129" s="84">
        <f t="shared" si="58"/>
        <v>97.112387154476835</v>
      </c>
      <c r="I129" s="84">
        <f t="shared" si="58"/>
        <v>98.392224543555258</v>
      </c>
      <c r="J129" s="105">
        <f>+'Cuadro 4'!H130</f>
        <v>99.932067564361319</v>
      </c>
      <c r="K129" s="84">
        <f t="shared" si="59"/>
        <v>101.08761366967002</v>
      </c>
      <c r="L129" s="84">
        <f t="shared" si="59"/>
        <v>100.10356981258217</v>
      </c>
      <c r="M129" s="84">
        <f t="shared" si="59"/>
        <v>99.89547244262755</v>
      </c>
      <c r="N129" s="84">
        <f t="shared" si="59"/>
        <v>99.869986998699872</v>
      </c>
      <c r="O129" s="84">
        <f t="shared" si="59"/>
        <v>99.258563368641092</v>
      </c>
      <c r="P129" s="117">
        <f t="shared" si="59"/>
        <v>99.62020221295046</v>
      </c>
      <c r="Q129" s="116">
        <f t="shared" si="56"/>
        <v>0.13107772786488667</v>
      </c>
      <c r="R129" s="84">
        <v>0.13790080156788057</v>
      </c>
      <c r="S129" s="84">
        <v>0.14000000000000001</v>
      </c>
      <c r="T129" s="84">
        <v>0.12</v>
      </c>
      <c r="U129" s="84"/>
      <c r="V129" s="84">
        <v>0.11798878555702608</v>
      </c>
      <c r="W129" s="84">
        <v>0.23</v>
      </c>
      <c r="X129" s="105">
        <v>0.10135448310833485</v>
      </c>
      <c r="Y129" s="84">
        <v>-1.3585511371252806E-2</v>
      </c>
      <c r="Z129" s="84">
        <v>0.63859708514347524</v>
      </c>
      <c r="AA129" s="84">
        <v>0.17522095125684028</v>
      </c>
      <c r="AB129" s="299">
        <v>-0.26</v>
      </c>
      <c r="AC129" s="84">
        <v>-0.17797595548655532</v>
      </c>
      <c r="AD129" s="117">
        <v>-6.3929131209366788E-2</v>
      </c>
      <c r="AE129" s="116">
        <f t="shared" si="57"/>
        <v>3.3841917537012205</v>
      </c>
      <c r="AF129" s="105">
        <v>3.8644827865509184</v>
      </c>
      <c r="AG129" s="84">
        <v>2.7</v>
      </c>
      <c r="AH129" s="84">
        <v>2.95</v>
      </c>
      <c r="AI129" s="84"/>
      <c r="AJ129" s="84">
        <v>6.6000398782418381</v>
      </c>
      <c r="AK129" s="84">
        <v>8.32</v>
      </c>
      <c r="AL129" s="105">
        <v>1.2919077560207399</v>
      </c>
      <c r="AM129" s="84">
        <v>0.77173988131634275</v>
      </c>
      <c r="AN129" s="84">
        <v>4.8135915110552467</v>
      </c>
      <c r="AO129" s="84">
        <v>1.2608995794396274</v>
      </c>
      <c r="AP129" s="84">
        <v>-0.14000000000000001</v>
      </c>
      <c r="AQ129" s="84">
        <v>1.5768066110610113</v>
      </c>
      <c r="AR129" s="117">
        <v>0.59091837433347494</v>
      </c>
      <c r="AS129" s="116">
        <f t="shared" si="43"/>
        <v>4.1312875762734054</v>
      </c>
      <c r="AT129" s="105">
        <v>4.7705479429901114</v>
      </c>
      <c r="AU129" s="84">
        <v>3.74</v>
      </c>
      <c r="AV129" s="84">
        <v>3.87</v>
      </c>
      <c r="AW129" s="84"/>
      <c r="AX129" s="84">
        <v>7.2610417478156828</v>
      </c>
      <c r="AY129" s="84">
        <v>9.0299999999999994</v>
      </c>
      <c r="AZ129" s="105">
        <v>1.3464880606612082</v>
      </c>
      <c r="BA129" s="84">
        <v>0.50952534190194521</v>
      </c>
      <c r="BB129" s="84">
        <v>4.4987284041785323</v>
      </c>
      <c r="BC129" s="84">
        <v>1.4581036395548115</v>
      </c>
      <c r="BD129" s="84">
        <v>0.87</v>
      </c>
      <c r="BE129" s="84">
        <v>0.92767652273712531</v>
      </c>
      <c r="BF129" s="117">
        <v>0.45913540560124994</v>
      </c>
    </row>
    <row r="130" spans="1:58" ht="12.75" customHeight="1" x14ac:dyDescent="0.25">
      <c r="A130" s="480"/>
      <c r="B130" s="53" t="s">
        <v>64</v>
      </c>
      <c r="C130" s="84">
        <f>IF($B130="Diciembre",C194/(1+#REF!/100),
IF($B130="Enero",C129*(1+AE130/100),
IF($B130="Febrero",C128*(1+AE130/100),
IF($B130="Marzo",C127*(1+AE130/100),
IF($B130="Abril",C126*(1+AE130/100),
IF($B130="Mayo",C125*(1+AE130/100),
IF($B130="Junio",C124*(1+AE130/100),
IF($B130="Julio",C123*(1+AE130/100),
IF($B130="Agosto",C122*(1+AE130/100),
IF($B130="Septiembre",C121*(1+AE130/100),
IF($B130="Octubre",C120*(1+AE130/100),
IF($B130="Noviembre",C119*(1+AE130/100),"Error"))))))))))))</f>
        <v>99.444556566984545</v>
      </c>
      <c r="D130" s="165">
        <f>+'Cuadro 4'!G131</f>
        <v>99.353136810022434</v>
      </c>
      <c r="E130" s="84">
        <f>IF($B130="Diciembre",E194/(1+AG194/100),
IF($B130="Enero",E129*(1+AG130/100),
IF($B130="Febrero",E128*(1+AG130/100),
IF($B130="Marzo",E127*(1+AG130/100),
IF($B130="Abril",E126*(1+AG130/100),
IF($B130="Mayo",E125*(1+AG130/100),
IF($B130="Junio",E124*(1+AG130/100),
IF($B130="Julio",E123*(1+AG130/100),
IF($B130="Agosto",E122*(1+AG130/100),
IF($B130="Septiembre",E121*(1+AG130/100),
IF($B130="Octubre",E120*(1+AG130/100),
IF($B130="Noviembre",E119*(1+AG130/100),"Error"))))))))))))</f>
        <v>99.50734157650696</v>
      </c>
      <c r="F130" s="84">
        <f>IF($B130="Diciembre",F194/(1+AH194/100),
IF($B130="Enero",F129*(1+AH130/100),
IF($B130="Febrero",F128*(1+AH130/100),
IF($B130="Marzo",F127*(1+AH130/100),
IF($B130="Abril",F126*(1+AH130/100),
IF($B130="Mayo",F125*(1+AH130/100),
IF($B130="Junio",F124*(1+AH130/100),
IF($B130="Julio",F123*(1+AH130/100),
IF($B130="Agosto",F122*(1+AH130/100),
IF($B130="Septiembre",F121*(1+AH130/100),
IF($B130="Octubre",F120*(1+AH130/100),
IF($B130="Noviembre",F119*(1+AH130/100),"Error"))))))))))))</f>
        <v>99.528074737551776</v>
      </c>
      <c r="G130" s="84">
        <f>IF($B130="Diciembre",G194/(1+AI194/100),
IF($B130="Enero",G129*(1+AI130/100),
IF($B130="Febrero",G128*(1+AI130/100),
IF($B130="Marzo",G127*(1+AI130/100),
IF($B130="Abril",G126*(1+AI130/100),
IF($B130="Mayo",G125*(1+AI130/100),
IF($B130="Junio",G124*(1+AI130/100),
IF($B130="Julio",G123*(1+AI130/100),
IF($B130="Agosto",G122*(1+AI130/100),
IF($B130="Septiembre",G121*(1+AI130/100),
IF($B130="Octubre",G120*(1+AI130/100),
IF($B130="Noviembre",G119*(1+AI130/100),"Error"))))))))))))</f>
        <v>100</v>
      </c>
      <c r="H130" s="84">
        <f>IF($B130="Diciembre",H194/(1+AJ194/100),
IF($B130="Enero",H129*(1+AJ130/100),
IF($B130="Febrero",H128*(1+AJ130/100),
IF($B130="Marzo",H127*(1+AJ130/100),
IF($B130="Abril",H126*(1+AJ130/100),
IF($B130="Mayo",H125*(1+AJ130/100),
IF($B130="Junio",H124*(1+AJ130/100),
IF($B130="Julio",H123*(1+AJ130/100),
IF($B130="Agosto",H122*(1+AJ130/100),
IF($B130="Septiembre",H121*(1+AJ130/100),
IF($B130="Octubre",H120*(1+AJ130/100),
IF($B130="Noviembre",H119*(1+AJ130/100),"Error"))))))))))))</f>
        <v>98.982477479403045</v>
      </c>
      <c r="I130" s="84">
        <f>IF($B130="Diciembre",I194/(1+AK194/100),
IF($B130="Enero",I129*(1+AK130/100),
IF($B130="Febrero",I128*(1+AK130/100),
IF($B130="Marzo",I127*(1+AK130/100),
IF($B130="Abril",I126*(1+AK130/100),
IF($B130="Mayo",I125*(1+AK130/100),
IF($B130="Junio",I124*(1+AK130/100),
IF($B130="Julio",I123*(1+AK130/100),
IF($B130="Agosto",I122*(1+AK130/100),
IF($B130="Septiembre",I121*(1+AK130/100),
IF($B130="Octubre",I120*(1+AK130/100),
IF($B130="Noviembre",I119*(1+AK130/100),"Error"))))))))))))</f>
        <v>98.610227995276574</v>
      </c>
      <c r="J130" s="105">
        <f>+'Cuadro 4'!H131</f>
        <v>99.857438264707397</v>
      </c>
      <c r="K130" s="84">
        <f t="shared" ref="K130:P130" si="60">IF($B130="Diciembre",K194/(1+AM194/100),
IF($B130="Enero",K129*(1+AM130/100),
IF($B130="Febrero",K128*(1+AM130/100),
IF($B130="Marzo",K127*(1+AM130/100),
IF($B130="Abril",K126*(1+AM130/100),
IF($B130="Mayo",K125*(1+AM130/100),
IF($B130="Junio",K124*(1+AM130/100),
IF($B130="Julio",K123*(1+AM130/100),
IF($B130="Agosto",K122*(1+AM130/100),
IF($B130="Septiembre",K121*(1+AM130/100),
IF($B130="Octubre",K120*(1+AM130/100),
IF($B130="Noviembre",K119*(1+AM130/100),"Error"))))))))))))</f>
        <v>100.85924754861261</v>
      </c>
      <c r="L130" s="84">
        <f>IF($B130="Diciembre",L193/(1+AN194/100),
IF($B130="Enero",L129*(1+AN130/100),
IF($B130="Febrero",L128*(1+AN130/100),
IF($B130="Marzo",L127*(1+AN130/100),
IF($B130="Abril",L126*(1+AN130/100),
IF($B130="Mayo",L125*(1+AN130/100),
IF($B130="Junio",L124*(1+AN130/100),
IF($B130="Julio",L123*(1+AN130/100),
IF($B130="Agosto",L122*(1+AN130/100),
IF($B130="Septiembre",L121*(1+AN130/100),
IF($B130="Octubre",L120*(1+AN130/100),
IF($B130="Noviembre",L119*(1+AN130/100),"Error"))))))))))))</f>
        <v>99.89418463481752</v>
      </c>
      <c r="M130" s="84">
        <f t="shared" si="60"/>
        <v>99.736515636153328</v>
      </c>
      <c r="N130" s="84">
        <f t="shared" si="60"/>
        <v>99.929992999299927</v>
      </c>
      <c r="O130" s="84">
        <f t="shared" si="60"/>
        <v>99.633577059100517</v>
      </c>
      <c r="P130" s="117">
        <f t="shared" si="60"/>
        <v>99.981243609675019</v>
      </c>
      <c r="Q130" s="116">
        <f t="shared" si="56"/>
        <v>0.42043369521872248</v>
      </c>
      <c r="R130" s="84">
        <v>0.53354872454434576</v>
      </c>
      <c r="S130" s="84">
        <v>0.31</v>
      </c>
      <c r="T130" s="84">
        <v>0.38</v>
      </c>
      <c r="U130" s="84"/>
      <c r="V130" s="84">
        <v>2.0514691580317477</v>
      </c>
      <c r="W130" s="84">
        <v>0.22</v>
      </c>
      <c r="X130" s="105">
        <v>-7.2327463262499656E-2</v>
      </c>
      <c r="Y130" s="84">
        <v>-0.2311458576114023</v>
      </c>
      <c r="Z130" s="84">
        <v>-0.21118091060316574</v>
      </c>
      <c r="AA130" s="84">
        <v>-0.154210537677758</v>
      </c>
      <c r="AB130" s="299">
        <v>0.06</v>
      </c>
      <c r="AC130" s="84">
        <v>0.37322153324845431</v>
      </c>
      <c r="AD130" s="117">
        <v>0.36810110341316582</v>
      </c>
      <c r="AE130" s="116">
        <f t="shared" si="57"/>
        <v>3.8095910621537263</v>
      </c>
      <c r="AF130" s="105">
        <v>4.4048985107585397</v>
      </c>
      <c r="AG130" s="84">
        <v>3.01</v>
      </c>
      <c r="AH130" s="84">
        <v>3.34</v>
      </c>
      <c r="AI130" s="84"/>
      <c r="AJ130" s="84">
        <v>8.6528336469290377</v>
      </c>
      <c r="AK130" s="84">
        <v>8.56</v>
      </c>
      <c r="AL130" s="105">
        <v>1.21626292728174</v>
      </c>
      <c r="AM130" s="84">
        <v>0.54408734790010271</v>
      </c>
      <c r="AN130" s="84">
        <v>4.5943544495620312</v>
      </c>
      <c r="AO130" s="84">
        <v>1.0997700625128333</v>
      </c>
      <c r="AP130" s="84">
        <v>-0.08</v>
      </c>
      <c r="AQ130" s="84">
        <v>1.960578971041911</v>
      </c>
      <c r="AR130" s="117">
        <v>0.95547781971627621</v>
      </c>
      <c r="AS130" s="116">
        <f t="shared" si="43"/>
        <v>4.3798083207067613</v>
      </c>
      <c r="AT130" s="105">
        <v>5.0641501861840679</v>
      </c>
      <c r="AU130" s="84">
        <v>3.84</v>
      </c>
      <c r="AV130" s="84">
        <v>3.96</v>
      </c>
      <c r="AW130" s="84"/>
      <c r="AX130" s="84">
        <v>9.132765110888533</v>
      </c>
      <c r="AY130" s="84">
        <v>9.07</v>
      </c>
      <c r="AZ130" s="105">
        <v>1.3986210068702061</v>
      </c>
      <c r="BA130" s="84">
        <v>0.74149678836387278</v>
      </c>
      <c r="BB130" s="84">
        <v>4.5062341323880419</v>
      </c>
      <c r="BC130" s="84">
        <v>1.3861647431156321</v>
      </c>
      <c r="BD130" s="84">
        <v>1.17</v>
      </c>
      <c r="BE130" s="84">
        <v>1.3539678913745206</v>
      </c>
      <c r="BF130" s="117">
        <v>0.75778157948547953</v>
      </c>
    </row>
    <row r="131" spans="1:58" ht="15" x14ac:dyDescent="0.25">
      <c r="A131" s="480"/>
      <c r="B131" s="53" t="s">
        <v>65</v>
      </c>
      <c r="C131" s="84">
        <f>IF($B131="Diciembre",C213/(1+#REF!/100),
IF($B131="Enero",C130*(1+AE131/100),
IF($B131="Febrero",C129*(1+AE131/100),
IF($B131="Marzo",C128*(1+AE131/100),
IF($B131="Abril",C127*(1+AE131/100),
IF($B131="Mayo",C126*(1+AE131/100),
IF($B131="Junio",C125*(1+AE131/100),
IF($B131="Julio",C124*(1+AE131/100),
IF($B131="Agosto",C123*(1+AE131/100),
IF($B131="Septiembre",C122*(1+AE131/100),
IF($B131="Octubre",C121*(1+AE131/100),
IF($B131="Noviembre",C120*(1+AE131/100),"Error"))))))))))))</f>
        <v>99.552495789874925</v>
      </c>
      <c r="D131" s="165">
        <f>+'Cuadro 4'!G132</f>
        <v>99.470618329594828</v>
      </c>
      <c r="E131" s="84">
        <f>IF($B131="Diciembre",E213/(1+AG213/100),
IF($B131="Enero",E130*(1+AG131/100),
IF($B131="Febrero",E129*(1+AG131/100),
IF($B131="Marzo",E128*(1+AG131/100),
IF($B131="Abril",E127*(1+AG131/100),
IF($B131="Mayo",E126*(1+AG131/100),
IF($B131="Junio",E125*(1+AG131/100),
IF($B131="Julio",E124*(1+AG131/100),
IF($B131="Agosto",E123*(1+AG131/100),
IF($B131="Septiembre",E122*(1+AG131/100),
IF($B131="Octubre",E121*(1+AG131/100),
IF($B131="Noviembre",E120*(1+AG131/100),"Error"))))))))))))</f>
        <v>99.68122102009275</v>
      </c>
      <c r="F131" s="84">
        <f>IF($B131="Diciembre",F213/(1+AH213/100),
IF($B131="Enero",F130*(1+AH131/100),
IF($B131="Febrero",F129*(1+AH131/100),
IF($B131="Marzo",F128*(1+AH131/100),
IF($B131="Abril",F127*(1+AH131/100),
IF($B131="Mayo",F126*(1+AH131/100),
IF($B131="Junio",F125*(1+AH131/100),
IF($B131="Julio",F124*(1+AH131/100),
IF($B131="Agosto",F123*(1+AH131/100),
IF($B131="Septiembre",F122*(1+AH131/100),
IF($B131="Octubre",F121*(1+AH131/100),
IF($B131="Noviembre",F120*(1+AH131/100),"Error"))))))))))))</f>
        <v>99.739959549263233</v>
      </c>
      <c r="G131" s="84">
        <f>IF($B131="Diciembre",G213/(1+AI213/100),
IF($B131="Enero",G130*(1+AI131/100),
IF($B131="Febrero",G129*(1+AI131/100),
IF($B131="Marzo",G128*(1+AI131/100),
IF($B131="Abril",G127*(1+AI131/100),
IF($B131="Mayo",G126*(1+AI131/100),
IF($B131="Junio",G125*(1+AI131/100),
IF($B131="Julio",G124*(1+AI131/100),
IF($B131="Agosto",G123*(1+AI131/100),
IF($B131="Septiembre",G122*(1+AI131/100),
IF($B131="Octubre",G121*(1+AI131/100),
IF($B131="Noviembre",G120*(1+AI131/100),"Error"))))))))))))</f>
        <v>100</v>
      </c>
      <c r="H131" s="84">
        <f>IF($B131="Diciembre",H213/(1+AJ213/100),
IF($B131="Enero",H130*(1+AJ131/100),
IF($B131="Febrero",H129*(1+AJ131/100),
IF($B131="Marzo",H128*(1+AJ131/100),
IF($B131="Abril",H127*(1+AJ131/100),
IF($B131="Mayo",H126*(1+AJ131/100),
IF($B131="Junio",H125*(1+AJ131/100),
IF($B131="Julio",H124*(1+AJ131/100),
IF($B131="Agosto",H123*(1+AJ131/100),
IF($B131="Septiembre",H122*(1+AJ131/100),
IF($B131="Octubre",H121*(1+AJ131/100),
IF($B131="Noviembre",H120*(1+AJ131/100),"Error"))))))))))))</f>
        <v>98.757841916045535</v>
      </c>
      <c r="I131" s="84">
        <f>IF($B131="Diciembre",I213/(1+AK213/100),
IF($B131="Enero",I130*(1+AK131/100),
IF($B131="Febrero",I129*(1+AK131/100),
IF($B131="Marzo",I128*(1+AK131/100),
IF($B131="Abril",I127*(1+AK131/100),
IF($B131="Mayo",I126*(1+AK131/100),
IF($B131="Junio",I125*(1+AK131/100),
IF($B131="Julio",I124*(1+AK131/100),
IF($B131="Agosto",I123*(1+AK131/100),
IF($B131="Septiembre",I122*(1+AK131/100),
IF($B131="Octubre",I121*(1+AK131/100),
IF($B131="Noviembre",I120*(1+AK131/100),"Error"))))))))))))</f>
        <v>98.555727132346249</v>
      </c>
      <c r="J131" s="105">
        <f>+'Cuadro 4'!H132</f>
        <v>99.922281336556111</v>
      </c>
      <c r="K131" s="84">
        <f t="shared" ref="K131:P131" si="61">IF($B131="Diciembre",K213/(1+AM213/100),
IF($B131="Enero",K130*(1+AM131/100),
IF($B131="Febrero",K129*(1+AM131/100),
IF($B131="Marzo",K128*(1+AM131/100),
IF($B131="Abril",K127*(1+AM131/100),
IF($B131="Mayo",K126*(1+AM131/100),
IF($B131="Junio",K125*(1+AM131/100),
IF($B131="Julio",K124*(1+AM131/100),
IF($B131="Agosto",K123*(1+AM131/100),
IF($B131="Septiembre",K122*(1+AM131/100),
IF($B131="Octubre",K121*(1+AM131/100),
IF($B131="Noviembre",K120*(1+AM131/100),"Error"))))))))))))</f>
        <v>100.57382944601747</v>
      </c>
      <c r="L131" s="84">
        <f t="shared" si="61"/>
        <v>100.16170782471318</v>
      </c>
      <c r="M131" s="84">
        <f t="shared" si="61"/>
        <v>99.879358936835132</v>
      </c>
      <c r="N131" s="84">
        <f t="shared" si="61"/>
        <v>99.809980998099803</v>
      </c>
      <c r="O131" s="84">
        <f t="shared" si="61"/>
        <v>99.635404471927785</v>
      </c>
      <c r="P131" s="117">
        <f t="shared" si="61"/>
        <v>99.790157443365686</v>
      </c>
      <c r="Q131" s="116">
        <f t="shared" si="56"/>
        <v>0.11376692424231553</v>
      </c>
      <c r="R131" s="84">
        <v>0.12507701859745288</v>
      </c>
      <c r="S131" s="84">
        <v>0.17</v>
      </c>
      <c r="T131" s="84">
        <v>0.22</v>
      </c>
      <c r="U131" s="84"/>
      <c r="V131" s="84">
        <v>-0.20483862945919581</v>
      </c>
      <c r="W131" s="84">
        <v>-0.06</v>
      </c>
      <c r="X131" s="105">
        <v>6.4496944557070043E-2</v>
      </c>
      <c r="Y131" s="84">
        <v>-0.28754162111176901</v>
      </c>
      <c r="Z131" s="84">
        <v>0.27011055347931262</v>
      </c>
      <c r="AA131" s="84">
        <v>0.14382037737977221</v>
      </c>
      <c r="AB131" s="299">
        <v>-0.12</v>
      </c>
      <c r="AC131" s="84">
        <v>2.5027105990873908E-3</v>
      </c>
      <c r="AD131" s="117">
        <v>-0.19294814235166602</v>
      </c>
      <c r="AE131" s="116">
        <f t="shared" si="57"/>
        <v>3.9222681857152408</v>
      </c>
      <c r="AF131" s="105">
        <v>4.5283535572891456</v>
      </c>
      <c r="AG131" s="84">
        <v>3.19</v>
      </c>
      <c r="AH131" s="84">
        <v>3.56</v>
      </c>
      <c r="AI131" s="84"/>
      <c r="AJ131" s="84">
        <v>8.4062517152760741</v>
      </c>
      <c r="AK131" s="84">
        <v>8.5</v>
      </c>
      <c r="AL131" s="105">
        <v>1.2819883606926714</v>
      </c>
      <c r="AM131" s="84">
        <v>0.25956110627641815</v>
      </c>
      <c r="AN131" s="84">
        <v>4.874465003041343</v>
      </c>
      <c r="AO131" s="84">
        <v>1.2445658252461358</v>
      </c>
      <c r="AP131" s="84">
        <v>-0.2</v>
      </c>
      <c r="AQ131" s="84">
        <v>1.9624490641911034</v>
      </c>
      <c r="AR131" s="117">
        <v>0.76252967736461019</v>
      </c>
      <c r="AS131" s="116">
        <f t="shared" si="43"/>
        <v>3.9633938258007282</v>
      </c>
      <c r="AT131" s="105">
        <v>4.5087560959257127</v>
      </c>
      <c r="AU131" s="84">
        <v>3.47</v>
      </c>
      <c r="AV131" s="84">
        <v>3.63</v>
      </c>
      <c r="AW131" s="84"/>
      <c r="AX131" s="84">
        <v>7.460575702740246</v>
      </c>
      <c r="AY131" s="84">
        <v>8.1999999999999993</v>
      </c>
      <c r="AZ131" s="105">
        <v>1.587641057836215</v>
      </c>
      <c r="BA131" s="84">
        <v>0.55977536576109288</v>
      </c>
      <c r="BB131" s="84">
        <v>4.8360468997394488</v>
      </c>
      <c r="BC131" s="84">
        <v>1.7070555860558065</v>
      </c>
      <c r="BD131" s="84">
        <v>0.26</v>
      </c>
      <c r="BE131" s="84">
        <v>1.6534117179933312</v>
      </c>
      <c r="BF131" s="117">
        <v>0.37402253814480868</v>
      </c>
    </row>
    <row r="132" spans="1:58" ht="15" x14ac:dyDescent="0.25">
      <c r="A132" s="481"/>
      <c r="B132" s="54" t="s">
        <v>66</v>
      </c>
      <c r="C132" s="88">
        <v>100</v>
      </c>
      <c r="D132" s="166">
        <f>+'Cuadro 4'!G133</f>
        <v>100</v>
      </c>
      <c r="E132" s="88">
        <v>100</v>
      </c>
      <c r="F132" s="88">
        <v>100</v>
      </c>
      <c r="G132" s="88">
        <v>100</v>
      </c>
      <c r="H132" s="88">
        <v>100</v>
      </c>
      <c r="I132" s="88">
        <v>100</v>
      </c>
      <c r="J132" s="108">
        <f>+'Cuadro 4'!H133</f>
        <v>100</v>
      </c>
      <c r="K132" s="88">
        <v>100</v>
      </c>
      <c r="L132" s="88">
        <v>100</v>
      </c>
      <c r="M132" s="88">
        <v>100</v>
      </c>
      <c r="N132" s="88">
        <v>100</v>
      </c>
      <c r="O132" s="88">
        <v>100</v>
      </c>
      <c r="P132" s="119">
        <v>100</v>
      </c>
      <c r="Q132" s="118">
        <f t="shared" si="56"/>
        <v>0.43820152921049321</v>
      </c>
      <c r="R132" s="88">
        <v>0.52099310649958885</v>
      </c>
      <c r="S132" s="88">
        <v>0.32</v>
      </c>
      <c r="T132" s="88">
        <v>0.26</v>
      </c>
      <c r="U132" s="88"/>
      <c r="V132" s="88">
        <v>1.2452436137894107</v>
      </c>
      <c r="W132" s="88">
        <v>1.46</v>
      </c>
      <c r="X132" s="108">
        <v>7.7537930565065152E-2</v>
      </c>
      <c r="Y132" s="88">
        <v>-0.57819615541757363</v>
      </c>
      <c r="Z132" s="88">
        <v>-0.1586373005936863</v>
      </c>
      <c r="AA132" s="88">
        <v>0.12290276338849584</v>
      </c>
      <c r="AB132" s="179">
        <v>0.19</v>
      </c>
      <c r="AC132" s="88">
        <v>0.36243701483381235</v>
      </c>
      <c r="AD132" s="119">
        <v>0.20937564466437697</v>
      </c>
      <c r="AE132" s="118">
        <f t="shared" si="57"/>
        <v>4.3894152137215796</v>
      </c>
      <c r="AF132" s="108">
        <v>5.0846524457459088</v>
      </c>
      <c r="AG132" s="88">
        <v>3.52</v>
      </c>
      <c r="AH132" s="88">
        <v>3.83</v>
      </c>
      <c r="AI132" s="88"/>
      <c r="AJ132" s="88">
        <v>9.7697657340798152</v>
      </c>
      <c r="AK132" s="88">
        <v>10.09</v>
      </c>
      <c r="AL132" s="108">
        <v>1.3607645921902203</v>
      </c>
      <c r="AM132" s="88">
        <v>-0.3124752646608962</v>
      </c>
      <c r="AN132" s="88">
        <v>4.7051485849019903</v>
      </c>
      <c r="AO132" s="88">
        <v>1.3668558778740263</v>
      </c>
      <c r="AP132" s="88">
        <v>-0.01</v>
      </c>
      <c r="AQ132" s="88">
        <v>2.3355599393576658</v>
      </c>
      <c r="AR132" s="119">
        <v>0.97441697549255835</v>
      </c>
      <c r="AS132" s="118">
        <f t="shared" si="43"/>
        <v>4.3894152137215796</v>
      </c>
      <c r="AT132" s="108">
        <v>5.0846524457459088</v>
      </c>
      <c r="AU132" s="88">
        <v>3.52</v>
      </c>
      <c r="AV132" s="88">
        <v>3.83</v>
      </c>
      <c r="AW132" s="88"/>
      <c r="AX132" s="88">
        <v>9.7697657340798152</v>
      </c>
      <c r="AY132" s="88">
        <v>10.09</v>
      </c>
      <c r="AZ132" s="108">
        <v>1.3607645921902203</v>
      </c>
      <c r="BA132" s="88">
        <v>-0.3124752646608962</v>
      </c>
      <c r="BB132" s="88">
        <v>4.7051485849019903</v>
      </c>
      <c r="BC132" s="88">
        <v>1.3668558778740263</v>
      </c>
      <c r="BD132" s="88">
        <v>-0.01</v>
      </c>
      <c r="BE132" s="88">
        <v>2.3355599393576658</v>
      </c>
      <c r="BF132" s="119">
        <v>0.97441697549255835</v>
      </c>
    </row>
    <row r="133" spans="1:58" ht="15" x14ac:dyDescent="0.25">
      <c r="A133" s="479">
        <v>2019</v>
      </c>
      <c r="B133" s="236" t="s">
        <v>55</v>
      </c>
      <c r="C133" s="229">
        <f t="shared" ref="C133:C144" si="62">IF($B133="Enero",C132*(1+AE133/100),
IF($B133="Febrero",C131*(1+AE133/100),
IF($B133="Marzo",C130*(1+AE133/100),
IF($B133="Abril",C129*(1+AE133/100),
IF($B133="Mayo",C128*(1+AE133/100),
IF($B133="Junio",C127*(1+AE133/100),
IF($B133="Julio",C126*(1+AE133/100),
IF($B133="Agosto",C125*(1+AE133/100),
IF($B133="Septiembre",C124*(1+AE133/100),
IF($B133="Octubre",C123*(1+AE133/100),
IF($B133="Noviembre",C122*(1+AE133/100),
IF($B133="Diciembre",C121/(1+AE133/100),"Error"))))))))))))</f>
        <v>100.25342264075941</v>
      </c>
      <c r="D133" s="292">
        <f>+'Cuadro 4'!G134</f>
        <v>100.2</v>
      </c>
      <c r="E133" s="229">
        <v>100.17</v>
      </c>
      <c r="F133" s="229">
        <v>100.19</v>
      </c>
      <c r="G133" s="229">
        <v>100.2</v>
      </c>
      <c r="H133" s="229">
        <v>100.53</v>
      </c>
      <c r="I133" s="229">
        <v>100.1</v>
      </c>
      <c r="J133" s="228">
        <f>+'Cuadro 4'!H134</f>
        <v>100.67</v>
      </c>
      <c r="K133" s="229">
        <v>100.16</v>
      </c>
      <c r="L133" s="229">
        <v>100.26</v>
      </c>
      <c r="M133" s="229">
        <v>100.89</v>
      </c>
      <c r="N133" s="229">
        <v>99.83</v>
      </c>
      <c r="O133" s="229">
        <v>100.3</v>
      </c>
      <c r="P133" s="224">
        <v>100.62</v>
      </c>
      <c r="Q133" s="220">
        <f t="shared" ref="Q133:Q163" si="63">+R133*0.886334806894897+X133*0.113665193105103</f>
        <v>0.25342264075939841</v>
      </c>
      <c r="R133" s="84">
        <v>0.2</v>
      </c>
      <c r="S133" s="84">
        <v>0.17</v>
      </c>
      <c r="T133" s="84">
        <v>0.19</v>
      </c>
      <c r="U133" s="84">
        <v>0.2</v>
      </c>
      <c r="V133" s="84">
        <v>0.53</v>
      </c>
      <c r="W133" s="84">
        <v>0.1</v>
      </c>
      <c r="X133" s="228">
        <v>0.67</v>
      </c>
      <c r="Y133" s="84">
        <v>0.16</v>
      </c>
      <c r="Z133" s="84">
        <v>0.26</v>
      </c>
      <c r="AA133" s="84">
        <v>0.89</v>
      </c>
      <c r="AB133" s="299">
        <v>-0.17</v>
      </c>
      <c r="AC133" s="84">
        <v>0.3</v>
      </c>
      <c r="AD133" s="117">
        <v>0.62</v>
      </c>
      <c r="AE133" s="220">
        <f t="shared" ref="AE133:AE164" si="64">+AF133*0.886334806894897+AL133*0.113665193105103</f>
        <v>0.25342264075939841</v>
      </c>
      <c r="AF133" s="228">
        <v>0.2</v>
      </c>
      <c r="AG133" s="229">
        <v>0.17</v>
      </c>
      <c r="AH133" s="229">
        <v>0.19</v>
      </c>
      <c r="AI133" s="229">
        <v>0.2</v>
      </c>
      <c r="AJ133" s="229">
        <v>0.53</v>
      </c>
      <c r="AK133" s="229">
        <v>0.1</v>
      </c>
      <c r="AL133" s="228">
        <v>0.67</v>
      </c>
      <c r="AM133" s="229">
        <v>0.16</v>
      </c>
      <c r="AN133" s="229">
        <v>0.26</v>
      </c>
      <c r="AO133" s="229">
        <v>0.89</v>
      </c>
      <c r="AP133" s="229">
        <v>-0.17</v>
      </c>
      <c r="AQ133" s="229">
        <v>0.3</v>
      </c>
      <c r="AR133" s="224">
        <v>0.62</v>
      </c>
      <c r="AS133" s="220">
        <f>+AT133*0.886334806894897+AZ133*0.113665193105103</f>
        <v>4.5886816806073343</v>
      </c>
      <c r="AT133" s="228">
        <v>4.9899458584060641</v>
      </c>
      <c r="AU133" s="229">
        <v>3.2776084954787121</v>
      </c>
      <c r="AV133" s="229">
        <v>3.4938677691507714</v>
      </c>
      <c r="AW133" s="229"/>
      <c r="AX133" s="229">
        <v>11.066178342332723</v>
      </c>
      <c r="AY133" s="229">
        <v>10.226791268700408</v>
      </c>
      <c r="AZ133" s="228">
        <v>1.4597167105288245</v>
      </c>
      <c r="BA133" s="229">
        <v>-0.40851901015911407</v>
      </c>
      <c r="BB133" s="229">
        <v>4.4318189994471791</v>
      </c>
      <c r="BC133" s="229">
        <v>1.5143126193292167</v>
      </c>
      <c r="BD133" s="229">
        <v>-0.24136363477624823</v>
      </c>
      <c r="BE133" s="229">
        <v>2.3246217765142907</v>
      </c>
      <c r="BF133" s="224">
        <v>1.7892632616123283</v>
      </c>
    </row>
    <row r="134" spans="1:58" ht="12.75" customHeight="1" x14ac:dyDescent="0.25">
      <c r="A134" s="480"/>
      <c r="B134" s="53" t="s">
        <v>56</v>
      </c>
      <c r="C134" s="84">
        <f t="shared" si="62"/>
        <v>100.41842898324251</v>
      </c>
      <c r="D134" s="165">
        <f>+'Cuadro 4'!G135</f>
        <v>100.34</v>
      </c>
      <c r="E134" s="84">
        <v>100.42</v>
      </c>
      <c r="F134" s="84">
        <v>100.45</v>
      </c>
      <c r="G134" s="84">
        <v>100.2</v>
      </c>
      <c r="H134" s="84">
        <v>99.35</v>
      </c>
      <c r="I134" s="84">
        <v>100.49</v>
      </c>
      <c r="J134" s="105">
        <f>+'Cuadro 4'!H135</f>
        <v>101.03</v>
      </c>
      <c r="K134" s="84">
        <v>100.48</v>
      </c>
      <c r="L134" s="84">
        <v>99.63</v>
      </c>
      <c r="M134" s="84">
        <v>101.54</v>
      </c>
      <c r="N134" s="84">
        <v>99.72</v>
      </c>
      <c r="O134" s="84">
        <v>99.9</v>
      </c>
      <c r="P134" s="117">
        <v>100.83</v>
      </c>
      <c r="Q134" s="116">
        <f t="shared" si="63"/>
        <v>0.16500634248312268</v>
      </c>
      <c r="R134" s="84">
        <v>0.14000000000000001</v>
      </c>
      <c r="S134" s="84">
        <v>0.25</v>
      </c>
      <c r="T134" s="84">
        <v>0.27</v>
      </c>
      <c r="U134" s="84">
        <v>0</v>
      </c>
      <c r="V134" s="84">
        <v>-1.17</v>
      </c>
      <c r="W134" s="84">
        <v>0.39</v>
      </c>
      <c r="X134" s="105">
        <v>0.36</v>
      </c>
      <c r="Y134" s="84">
        <v>0.32</v>
      </c>
      <c r="Z134" s="84">
        <v>-0.63</v>
      </c>
      <c r="AA134" s="84">
        <v>0.65</v>
      </c>
      <c r="AB134" s="299">
        <v>-0.1</v>
      </c>
      <c r="AC134" s="84">
        <v>-0.41</v>
      </c>
      <c r="AD134" s="117">
        <v>0.2</v>
      </c>
      <c r="AE134" s="116">
        <f t="shared" si="64"/>
        <v>0.41842898324252109</v>
      </c>
      <c r="AF134" s="105">
        <v>0.34</v>
      </c>
      <c r="AG134" s="84">
        <v>0.42</v>
      </c>
      <c r="AH134" s="84">
        <v>0.45</v>
      </c>
      <c r="AI134" s="84">
        <v>0.2</v>
      </c>
      <c r="AJ134" s="84">
        <v>-0.65</v>
      </c>
      <c r="AK134" s="84">
        <v>0.49</v>
      </c>
      <c r="AL134" s="105">
        <v>1.03</v>
      </c>
      <c r="AM134" s="84">
        <v>0.48</v>
      </c>
      <c r="AN134" s="84">
        <v>-0.37</v>
      </c>
      <c r="AO134" s="84">
        <v>1.54</v>
      </c>
      <c r="AP134" s="84">
        <v>-0.28000000000000003</v>
      </c>
      <c r="AQ134" s="84">
        <v>-0.1</v>
      </c>
      <c r="AR134" s="117">
        <v>0.83</v>
      </c>
      <c r="AS134" s="116">
        <f t="shared" ref="AS134:AS139" si="65">+AT134*0.886334806894897+AZ134*0.113665193105103</f>
        <v>4.5309924240063051</v>
      </c>
      <c r="AT134" s="105">
        <v>4.9197624672414841</v>
      </c>
      <c r="AU134" s="84">
        <v>3.1845369063141948</v>
      </c>
      <c r="AV134" s="84">
        <v>3.4933588023090989</v>
      </c>
      <c r="AW134" s="84"/>
      <c r="AX134" s="84">
        <v>10.075674591706241</v>
      </c>
      <c r="AY134" s="84">
        <v>10.534658175624244</v>
      </c>
      <c r="AZ134" s="105">
        <v>1.4994538167675042</v>
      </c>
      <c r="BA134" s="84">
        <v>-0.45086833453382713</v>
      </c>
      <c r="BB134" s="84">
        <v>3.3789056168205933</v>
      </c>
      <c r="BC134" s="84">
        <v>1.7247693182705026</v>
      </c>
      <c r="BD134" s="84">
        <v>7.9054935120259628E-2</v>
      </c>
      <c r="BE134" s="84">
        <v>1.9055783141186389</v>
      </c>
      <c r="BF134" s="117">
        <v>2.0711682754099403</v>
      </c>
    </row>
    <row r="135" spans="1:58" ht="12.75" customHeight="1" x14ac:dyDescent="0.25">
      <c r="A135" s="480"/>
      <c r="B135" s="53" t="s">
        <v>57</v>
      </c>
      <c r="C135" s="84">
        <f t="shared" si="62"/>
        <v>100.87274572358726</v>
      </c>
      <c r="D135" s="165">
        <f>+'Cuadro 4'!G136</f>
        <v>100.8</v>
      </c>
      <c r="E135" s="84">
        <v>100.69</v>
      </c>
      <c r="F135" s="84">
        <v>100.74</v>
      </c>
      <c r="G135" s="84">
        <v>100.13</v>
      </c>
      <c r="H135" s="84">
        <v>101.19</v>
      </c>
      <c r="I135" s="84">
        <v>101.07</v>
      </c>
      <c r="J135" s="105">
        <f>+'Cuadro 4'!H136</f>
        <v>101.44</v>
      </c>
      <c r="K135" s="84">
        <v>101.47</v>
      </c>
      <c r="L135" s="84">
        <v>99.99</v>
      </c>
      <c r="M135" s="84">
        <v>102.03</v>
      </c>
      <c r="N135" s="84">
        <v>98.7</v>
      </c>
      <c r="O135" s="84">
        <v>100.08</v>
      </c>
      <c r="P135" s="117">
        <v>100.88</v>
      </c>
      <c r="Q135" s="116">
        <f t="shared" si="63"/>
        <v>0.45318008841369384</v>
      </c>
      <c r="R135" s="84">
        <v>0.46</v>
      </c>
      <c r="S135" s="84">
        <v>0.27</v>
      </c>
      <c r="T135" s="84">
        <v>0.28000000000000003</v>
      </c>
      <c r="U135" s="84">
        <v>-7.0000000000000007E-2</v>
      </c>
      <c r="V135" s="84">
        <v>1.85</v>
      </c>
      <c r="W135" s="84">
        <v>0.56999999999999995</v>
      </c>
      <c r="X135" s="105">
        <v>0.4</v>
      </c>
      <c r="Y135" s="84">
        <v>0.98</v>
      </c>
      <c r="Z135" s="84">
        <v>0.36</v>
      </c>
      <c r="AA135" s="84">
        <v>0.48</v>
      </c>
      <c r="AB135" s="299">
        <v>-1.03</v>
      </c>
      <c r="AC135" s="84">
        <v>0.18</v>
      </c>
      <c r="AD135" s="117">
        <v>0.06</v>
      </c>
      <c r="AE135" s="116">
        <f t="shared" si="64"/>
        <v>0.87274572358726599</v>
      </c>
      <c r="AF135" s="105">
        <v>0.8</v>
      </c>
      <c r="AG135" s="84">
        <v>0.69</v>
      </c>
      <c r="AH135" s="84">
        <v>0.74</v>
      </c>
      <c r="AI135" s="84">
        <v>0.13</v>
      </c>
      <c r="AJ135" s="84">
        <v>1.19</v>
      </c>
      <c r="AK135" s="84">
        <v>1.07</v>
      </c>
      <c r="AL135" s="105">
        <v>1.44</v>
      </c>
      <c r="AM135" s="84">
        <v>1.47</v>
      </c>
      <c r="AN135" s="84">
        <v>-0.01</v>
      </c>
      <c r="AO135" s="84">
        <v>2.0299999999999998</v>
      </c>
      <c r="AP135" s="84">
        <v>-1.3</v>
      </c>
      <c r="AQ135" s="84">
        <v>0.08</v>
      </c>
      <c r="AR135" s="117">
        <v>0.88</v>
      </c>
      <c r="AS135" s="116">
        <f t="shared" si="65"/>
        <v>4.2787934577226983</v>
      </c>
      <c r="AT135" s="105">
        <v>4.5921960061767741</v>
      </c>
      <c r="AU135" s="84">
        <v>3.0600357976206638</v>
      </c>
      <c r="AV135" s="84">
        <v>3.2552178719896574</v>
      </c>
      <c r="AW135" s="84"/>
      <c r="AX135" s="84">
        <v>8.8610692273763512</v>
      </c>
      <c r="AY135" s="84">
        <v>10.49859170642662</v>
      </c>
      <c r="AZ135" s="105">
        <v>1.8349530904472333</v>
      </c>
      <c r="BA135" s="84">
        <v>1.3198541083629944</v>
      </c>
      <c r="BB135" s="84">
        <v>2.9844492518898091</v>
      </c>
      <c r="BC135" s="84">
        <v>2.1116757806728836</v>
      </c>
      <c r="BD135" s="84">
        <v>-1.6624815929916048</v>
      </c>
      <c r="BE135" s="84">
        <v>1.8310999208263734</v>
      </c>
      <c r="BF135" s="117">
        <v>2.2901860820105702</v>
      </c>
    </row>
    <row r="136" spans="1:58" ht="12.75" customHeight="1" x14ac:dyDescent="0.25">
      <c r="A136" s="480"/>
      <c r="B136" s="53" t="s">
        <v>58</v>
      </c>
      <c r="C136" s="84">
        <f t="shared" si="62"/>
        <v>101.21570862958775</v>
      </c>
      <c r="D136" s="165">
        <f>+'Cuadro 4'!G137</f>
        <v>101.11</v>
      </c>
      <c r="E136" s="84">
        <v>100.98</v>
      </c>
      <c r="F136" s="84">
        <v>100.95</v>
      </c>
      <c r="G136" s="84">
        <v>100.13</v>
      </c>
      <c r="H136" s="84">
        <v>101.52</v>
      </c>
      <c r="I136" s="84">
        <v>101.81</v>
      </c>
      <c r="J136" s="105">
        <f>+'Cuadro 4'!H137</f>
        <v>102.04</v>
      </c>
      <c r="K136" s="84">
        <v>102.35</v>
      </c>
      <c r="L136" s="84">
        <v>100.38</v>
      </c>
      <c r="M136" s="84">
        <v>102.79</v>
      </c>
      <c r="N136" s="84">
        <v>97.36</v>
      </c>
      <c r="O136" s="84">
        <v>100.41</v>
      </c>
      <c r="P136" s="117">
        <v>100.95</v>
      </c>
      <c r="Q136" s="116">
        <f t="shared" si="63"/>
        <v>0.34182625406942885</v>
      </c>
      <c r="R136" s="84">
        <v>0.31</v>
      </c>
      <c r="S136" s="84">
        <v>0.28000000000000003</v>
      </c>
      <c r="T136" s="84">
        <v>0.21</v>
      </c>
      <c r="U136" s="84">
        <v>0</v>
      </c>
      <c r="V136" s="84">
        <v>0.33</v>
      </c>
      <c r="W136" s="84">
        <v>0.73</v>
      </c>
      <c r="X136" s="105">
        <v>0.59</v>
      </c>
      <c r="Y136" s="84">
        <v>0.86</v>
      </c>
      <c r="Z136" s="84">
        <v>0.39</v>
      </c>
      <c r="AA136" s="84">
        <v>0.75</v>
      </c>
      <c r="AB136" s="299">
        <v>-1.35</v>
      </c>
      <c r="AC136" s="84">
        <v>0.33</v>
      </c>
      <c r="AD136" s="117">
        <v>7.0000000000000007E-2</v>
      </c>
      <c r="AE136" s="116">
        <f t="shared" si="64"/>
        <v>1.2157086295877459</v>
      </c>
      <c r="AF136" s="105">
        <v>1.1100000000000001</v>
      </c>
      <c r="AG136" s="84">
        <v>0.98</v>
      </c>
      <c r="AH136" s="84">
        <v>0.95</v>
      </c>
      <c r="AI136" s="84">
        <v>0.13</v>
      </c>
      <c r="AJ136" s="84">
        <v>1.52</v>
      </c>
      <c r="AK136" s="84">
        <v>1.81</v>
      </c>
      <c r="AL136" s="105">
        <v>2.04</v>
      </c>
      <c r="AM136" s="84">
        <v>2.35</v>
      </c>
      <c r="AN136" s="84">
        <v>0.38</v>
      </c>
      <c r="AO136" s="84">
        <v>2.79</v>
      </c>
      <c r="AP136" s="84">
        <v>-2.64</v>
      </c>
      <c r="AQ136" s="84">
        <v>0.41</v>
      </c>
      <c r="AR136" s="117">
        <v>0.95</v>
      </c>
      <c r="AS136" s="116">
        <f t="shared" si="65"/>
        <v>3.6066950561310112</v>
      </c>
      <c r="AT136" s="105">
        <v>3.7425087541604896</v>
      </c>
      <c r="AU136" s="84">
        <v>2.9143301822199819</v>
      </c>
      <c r="AV136" s="84">
        <v>2.9966763190826695</v>
      </c>
      <c r="AW136" s="84"/>
      <c r="AX136" s="84">
        <v>5.1371195491064281</v>
      </c>
      <c r="AY136" s="84">
        <v>7.9398997602236454</v>
      </c>
      <c r="AZ136" s="105">
        <v>2.5476513460188865</v>
      </c>
      <c r="BA136" s="84">
        <v>1.751899848360261</v>
      </c>
      <c r="BB136" s="84">
        <v>2.365619798601637</v>
      </c>
      <c r="BC136" s="84">
        <v>3.3468446236186944</v>
      </c>
      <c r="BD136" s="84">
        <v>-3.4897625745341387</v>
      </c>
      <c r="BE136" s="84">
        <v>1.4396677808340419</v>
      </c>
      <c r="BF136" s="117">
        <v>2.2287080089237854</v>
      </c>
    </row>
    <row r="137" spans="1:58" ht="12.75" customHeight="1" x14ac:dyDescent="0.25">
      <c r="A137" s="480"/>
      <c r="B137" s="53" t="s">
        <v>59</v>
      </c>
      <c r="C137" s="84">
        <f t="shared" si="62"/>
        <v>101.80819911586305</v>
      </c>
      <c r="D137" s="165">
        <f>+'Cuadro 4'!G138</f>
        <v>101.74</v>
      </c>
      <c r="E137" s="84">
        <v>101.4</v>
      </c>
      <c r="F137" s="84">
        <v>101.45</v>
      </c>
      <c r="G137" s="84">
        <v>100.13</v>
      </c>
      <c r="H137" s="84">
        <v>101.9</v>
      </c>
      <c r="I137" s="84">
        <v>103.67</v>
      </c>
      <c r="J137" s="105">
        <f>+'Cuadro 4'!H138</f>
        <v>102.34</v>
      </c>
      <c r="K137" s="84">
        <v>102.21</v>
      </c>
      <c r="L137" s="84">
        <v>101.18</v>
      </c>
      <c r="M137" s="84">
        <v>103.22</v>
      </c>
      <c r="N137" s="84">
        <v>96.16</v>
      </c>
      <c r="O137" s="84">
        <v>100.56</v>
      </c>
      <c r="P137" s="117">
        <v>101.11</v>
      </c>
      <c r="Q137" s="116">
        <f t="shared" si="63"/>
        <v>0.58249048627531608</v>
      </c>
      <c r="R137" s="84">
        <v>0.62</v>
      </c>
      <c r="S137" s="84">
        <v>0.42</v>
      </c>
      <c r="T137" s="84">
        <v>0.5</v>
      </c>
      <c r="U137" s="84">
        <v>0</v>
      </c>
      <c r="V137" s="84">
        <v>0.37</v>
      </c>
      <c r="W137" s="84">
        <v>1.83</v>
      </c>
      <c r="X137" s="105">
        <v>0.28999999999999998</v>
      </c>
      <c r="Y137" s="84">
        <v>-0.14000000000000001</v>
      </c>
      <c r="Z137" s="84">
        <v>0.79</v>
      </c>
      <c r="AA137" s="84">
        <v>0.42</v>
      </c>
      <c r="AB137" s="299">
        <v>-1.23</v>
      </c>
      <c r="AC137" s="84">
        <v>0.15</v>
      </c>
      <c r="AD137" s="117">
        <v>0.16</v>
      </c>
      <c r="AE137" s="116">
        <f t="shared" si="64"/>
        <v>1.8081991158630617</v>
      </c>
      <c r="AF137" s="105">
        <v>1.74</v>
      </c>
      <c r="AG137" s="84">
        <v>1.4</v>
      </c>
      <c r="AH137" s="84">
        <v>1.45</v>
      </c>
      <c r="AI137" s="84">
        <v>0.13</v>
      </c>
      <c r="AJ137" s="84">
        <v>1.9</v>
      </c>
      <c r="AK137" s="84">
        <v>3.67</v>
      </c>
      <c r="AL137" s="105">
        <v>2.34</v>
      </c>
      <c r="AM137" s="84">
        <v>2.21</v>
      </c>
      <c r="AN137" s="84">
        <v>1.18</v>
      </c>
      <c r="AO137" s="84">
        <v>3.22</v>
      </c>
      <c r="AP137" s="84">
        <v>-3.84</v>
      </c>
      <c r="AQ137" s="84">
        <v>0.56000000000000005</v>
      </c>
      <c r="AR137" s="117">
        <v>1.1100000000000001</v>
      </c>
      <c r="AS137" s="116">
        <f t="shared" si="65"/>
        <v>3.8843093478271613</v>
      </c>
      <c r="AT137" s="105">
        <v>4.049475053193885</v>
      </c>
      <c r="AU137" s="84">
        <v>3.0435492318573232</v>
      </c>
      <c r="AV137" s="84">
        <v>3.2075116147415983</v>
      </c>
      <c r="AW137" s="84"/>
      <c r="AX137" s="84">
        <v>5.3230051516812926</v>
      </c>
      <c r="AY137" s="84">
        <v>9.115346860389284</v>
      </c>
      <c r="AZ137" s="105">
        <v>2.596385493806963</v>
      </c>
      <c r="BA137" s="84">
        <v>1.892990369786629</v>
      </c>
      <c r="BB137" s="84">
        <v>3.2429857347572089</v>
      </c>
      <c r="BC137" s="84">
        <v>3.4144224870378714</v>
      </c>
      <c r="BD137" s="84">
        <v>-4.5552106930382141</v>
      </c>
      <c r="BE137" s="84">
        <v>1.2764129869083707</v>
      </c>
      <c r="BF137" s="117">
        <v>2.0581522510285222</v>
      </c>
    </row>
    <row r="138" spans="1:58" ht="12.75" customHeight="1" x14ac:dyDescent="0.25">
      <c r="A138" s="480"/>
      <c r="B138" s="53" t="s">
        <v>60</v>
      </c>
      <c r="C138" s="84">
        <f t="shared" si="62"/>
        <v>101.91615567938041</v>
      </c>
      <c r="D138" s="165">
        <f>+'Cuadro 4'!G139</f>
        <v>101.84</v>
      </c>
      <c r="E138" s="84">
        <v>101.71</v>
      </c>
      <c r="F138" s="84">
        <v>101.81</v>
      </c>
      <c r="G138" s="84">
        <v>100.13</v>
      </c>
      <c r="H138" s="84">
        <v>99.73</v>
      </c>
      <c r="I138" s="84">
        <v>104.01</v>
      </c>
      <c r="J138" s="105">
        <f>+'Cuadro 4'!H139</f>
        <v>102.51</v>
      </c>
      <c r="K138" s="84">
        <v>102.8</v>
      </c>
      <c r="L138" s="84">
        <v>101.66</v>
      </c>
      <c r="M138" s="84">
        <v>103.37</v>
      </c>
      <c r="N138" s="84">
        <v>95.45</v>
      </c>
      <c r="O138" s="84">
        <v>100.72</v>
      </c>
      <c r="P138" s="117">
        <v>101.42</v>
      </c>
      <c r="Q138" s="116">
        <f t="shared" si="63"/>
        <v>9.9093215448408239E-2</v>
      </c>
      <c r="R138" s="84">
        <v>0.09</v>
      </c>
      <c r="S138" s="84">
        <v>0.31</v>
      </c>
      <c r="T138" s="84">
        <v>0.35</v>
      </c>
      <c r="U138" s="84">
        <v>0</v>
      </c>
      <c r="V138" s="84">
        <v>-2.13</v>
      </c>
      <c r="W138" s="84">
        <v>0.33</v>
      </c>
      <c r="X138" s="105">
        <v>0.17</v>
      </c>
      <c r="Y138" s="84">
        <v>0.57999999999999996</v>
      </c>
      <c r="Z138" s="84">
        <v>0.48</v>
      </c>
      <c r="AA138" s="84">
        <v>0.14000000000000001</v>
      </c>
      <c r="AB138" s="299">
        <v>-0.75</v>
      </c>
      <c r="AC138" s="84">
        <v>0.16</v>
      </c>
      <c r="AD138" s="117">
        <v>0.31</v>
      </c>
      <c r="AE138" s="116">
        <f t="shared" si="64"/>
        <v>1.9161556793804189</v>
      </c>
      <c r="AF138" s="105">
        <v>1.84</v>
      </c>
      <c r="AG138" s="84">
        <v>1.71</v>
      </c>
      <c r="AH138" s="84">
        <v>1.81</v>
      </c>
      <c r="AI138" s="84">
        <v>0.13</v>
      </c>
      <c r="AJ138" s="84">
        <v>-0.27</v>
      </c>
      <c r="AK138" s="84">
        <v>4.01</v>
      </c>
      <c r="AL138" s="105">
        <v>2.5099999999999998</v>
      </c>
      <c r="AM138" s="84">
        <v>2.8</v>
      </c>
      <c r="AN138" s="84">
        <v>1.66</v>
      </c>
      <c r="AO138" s="84">
        <v>3.37</v>
      </c>
      <c r="AP138" s="84">
        <v>-4.55</v>
      </c>
      <c r="AQ138" s="84">
        <v>0.72</v>
      </c>
      <c r="AR138" s="117">
        <v>1.42</v>
      </c>
      <c r="AS138" s="149">
        <f t="shared" si="65"/>
        <v>3.7686575285891646</v>
      </c>
      <c r="AT138" s="110">
        <v>3.9088214564441337</v>
      </c>
      <c r="AU138" s="59">
        <v>3.0391525164711775</v>
      </c>
      <c r="AV138" s="59">
        <v>3.2022202328575444</v>
      </c>
      <c r="AW138" s="59"/>
      <c r="AX138" s="59">
        <v>6.4168829064159105</v>
      </c>
      <c r="AY138" s="59">
        <v>6.1712788508605509</v>
      </c>
      <c r="AZ138" s="110">
        <v>2.6756917354981313</v>
      </c>
      <c r="BA138" s="59">
        <v>2.7544729801693535</v>
      </c>
      <c r="BB138" s="59">
        <v>3.1420938269523635</v>
      </c>
      <c r="BC138" s="59">
        <v>3.4363020760299845</v>
      </c>
      <c r="BD138" s="59">
        <v>-5.2125361833422641</v>
      </c>
      <c r="BE138" s="59">
        <v>1.3346027130411331</v>
      </c>
      <c r="BF138" s="150">
        <v>2.2825548567204867</v>
      </c>
    </row>
    <row r="139" spans="1:58" ht="12.75" customHeight="1" x14ac:dyDescent="0.25">
      <c r="A139" s="480"/>
      <c r="B139" s="53" t="s">
        <v>61</v>
      </c>
      <c r="C139" s="84">
        <f t="shared" si="62"/>
        <v>102.07228598882834</v>
      </c>
      <c r="D139" s="165">
        <f>+'Cuadro 4'!G140</f>
        <v>102.02</v>
      </c>
      <c r="E139" s="84">
        <v>101.88</v>
      </c>
      <c r="F139" s="84">
        <v>101.94</v>
      </c>
      <c r="G139" s="84">
        <v>100.66</v>
      </c>
      <c r="H139" s="84">
        <v>99.6</v>
      </c>
      <c r="I139" s="84">
        <v>104.62</v>
      </c>
      <c r="J139" s="105">
        <f>+'Cuadro 4'!H140</f>
        <v>102.48</v>
      </c>
      <c r="K139" s="84">
        <v>102.55</v>
      </c>
      <c r="L139" s="84">
        <v>102.14</v>
      </c>
      <c r="M139" s="84">
        <v>103.33</v>
      </c>
      <c r="N139" s="84">
        <v>94.81</v>
      </c>
      <c r="O139" s="84">
        <v>100.82</v>
      </c>
      <c r="P139" s="117">
        <v>101.42</v>
      </c>
      <c r="Q139" s="116">
        <f t="shared" si="63"/>
        <v>0.15613030944792836</v>
      </c>
      <c r="R139" s="84">
        <v>0.18</v>
      </c>
      <c r="S139" s="84">
        <v>0.17</v>
      </c>
      <c r="T139" s="84">
        <v>0.13</v>
      </c>
      <c r="U139" s="84">
        <v>0.54</v>
      </c>
      <c r="V139" s="84">
        <v>-0.13</v>
      </c>
      <c r="W139" s="84">
        <v>0.59</v>
      </c>
      <c r="X139" s="105">
        <v>-0.03</v>
      </c>
      <c r="Y139" s="84">
        <v>-0.24</v>
      </c>
      <c r="Z139" s="84">
        <v>0.47</v>
      </c>
      <c r="AA139" s="84">
        <v>-0.04</v>
      </c>
      <c r="AB139" s="299">
        <v>-0.67</v>
      </c>
      <c r="AC139" s="84">
        <v>0.11</v>
      </c>
      <c r="AD139" s="117">
        <v>-0.01</v>
      </c>
      <c r="AE139" s="116">
        <f t="shared" si="64"/>
        <v>2.0722859888283471</v>
      </c>
      <c r="AF139" s="105">
        <v>2.02</v>
      </c>
      <c r="AG139" s="84">
        <v>1.88</v>
      </c>
      <c r="AH139" s="84">
        <v>1.94</v>
      </c>
      <c r="AI139" s="84">
        <v>0.66</v>
      </c>
      <c r="AJ139" s="84">
        <v>-0.4</v>
      </c>
      <c r="AK139" s="84">
        <v>4.62</v>
      </c>
      <c r="AL139" s="105">
        <v>2.48</v>
      </c>
      <c r="AM139" s="84">
        <v>2.5499999999999998</v>
      </c>
      <c r="AN139" s="84">
        <v>2.14</v>
      </c>
      <c r="AO139" s="84">
        <v>3.33</v>
      </c>
      <c r="AP139" s="84">
        <v>-5.19</v>
      </c>
      <c r="AQ139" s="84">
        <v>0.82</v>
      </c>
      <c r="AR139" s="117">
        <v>1.42</v>
      </c>
      <c r="AS139" s="149">
        <f t="shared" si="65"/>
        <v>3.5905880795016984</v>
      </c>
      <c r="AT139" s="110">
        <v>3.69444047541301</v>
      </c>
      <c r="AU139" s="59">
        <v>2.9437204138190065</v>
      </c>
      <c r="AV139" s="59">
        <v>3.08659012631054</v>
      </c>
      <c r="AW139" s="59"/>
      <c r="AX139" s="59">
        <v>4.7126091818408877</v>
      </c>
      <c r="AY139" s="59">
        <v>6.6127127521040441</v>
      </c>
      <c r="AZ139" s="110">
        <v>2.7807711886747022</v>
      </c>
      <c r="BA139" s="59">
        <v>1.7195417917684974</v>
      </c>
      <c r="BB139" s="59">
        <v>3.4041527828477136</v>
      </c>
      <c r="BC139" s="59">
        <v>3.7572199294127362</v>
      </c>
      <c r="BD139" s="59">
        <v>-6.2512136059332484</v>
      </c>
      <c r="BE139" s="59">
        <v>1.5387771349297585</v>
      </c>
      <c r="BF139" s="150">
        <v>2.0901416571195375</v>
      </c>
    </row>
    <row r="140" spans="1:58" ht="12.75" customHeight="1" x14ac:dyDescent="0.25">
      <c r="A140" s="480"/>
      <c r="B140" s="53" t="s">
        <v>62</v>
      </c>
      <c r="C140" s="84">
        <f t="shared" si="62"/>
        <v>102.20523620986258</v>
      </c>
      <c r="D140" s="165">
        <f>+'Cuadro 4'!G141</f>
        <v>102.17</v>
      </c>
      <c r="E140" s="84">
        <v>102.1</v>
      </c>
      <c r="F140" s="84">
        <v>102.21</v>
      </c>
      <c r="G140" s="84">
        <v>100.66</v>
      </c>
      <c r="H140" s="84">
        <v>99.08</v>
      </c>
      <c r="I140" s="84">
        <v>104.69</v>
      </c>
      <c r="J140" s="105">
        <f>+'Cuadro 4'!H141</f>
        <v>102.48</v>
      </c>
      <c r="K140" s="84">
        <v>102.71</v>
      </c>
      <c r="L140" s="84">
        <v>102.31</v>
      </c>
      <c r="M140" s="84">
        <v>103.4</v>
      </c>
      <c r="N140" s="84">
        <v>94.54</v>
      </c>
      <c r="O140" s="84">
        <v>100.5</v>
      </c>
      <c r="P140" s="117">
        <v>101.16</v>
      </c>
      <c r="Q140" s="116">
        <f t="shared" si="63"/>
        <v>0.13181356910318351</v>
      </c>
      <c r="R140" s="84">
        <v>0.15</v>
      </c>
      <c r="S140" s="84">
        <v>0.22</v>
      </c>
      <c r="T140" s="84">
        <v>0.26</v>
      </c>
      <c r="U140" s="84">
        <v>0</v>
      </c>
      <c r="V140" s="84">
        <v>-0.52</v>
      </c>
      <c r="W140" s="84">
        <v>0.06</v>
      </c>
      <c r="X140" s="105">
        <v>-0.01</v>
      </c>
      <c r="Y140" s="84">
        <v>0.16</v>
      </c>
      <c r="Z140" s="84">
        <v>0.17</v>
      </c>
      <c r="AA140" s="84">
        <v>7.0000000000000007E-2</v>
      </c>
      <c r="AB140" s="299">
        <v>-0.28999999999999998</v>
      </c>
      <c r="AC140" s="84">
        <v>-0.32</v>
      </c>
      <c r="AD140" s="117">
        <v>-0.26</v>
      </c>
      <c r="AE140" s="116">
        <f t="shared" si="64"/>
        <v>2.2052362098625817</v>
      </c>
      <c r="AF140" s="105">
        <v>2.17</v>
      </c>
      <c r="AG140" s="84">
        <v>2.1</v>
      </c>
      <c r="AH140" s="84">
        <v>2.21</v>
      </c>
      <c r="AI140" s="84">
        <v>0.66</v>
      </c>
      <c r="AJ140" s="84">
        <v>-0.92</v>
      </c>
      <c r="AK140" s="84">
        <v>4.6900000000000004</v>
      </c>
      <c r="AL140" s="105">
        <v>2.48</v>
      </c>
      <c r="AM140" s="84">
        <v>2.71</v>
      </c>
      <c r="AN140" s="84">
        <v>2.31</v>
      </c>
      <c r="AO140" s="84">
        <v>3.4</v>
      </c>
      <c r="AP140" s="84">
        <v>-5.46</v>
      </c>
      <c r="AQ140" s="84">
        <v>0.5</v>
      </c>
      <c r="AR140" s="117">
        <v>1.1599999999999999</v>
      </c>
      <c r="AS140" s="149">
        <f t="shared" ref="AS140:AS179" si="66">+AT140*0.886334806894897+AZ140*0.113665193105103</f>
        <v>3.4267697921213713</v>
      </c>
      <c r="AT140" s="110">
        <f t="shared" ref="AT140:BF145" si="67">100*(D140/D128-1)</f>
        <v>3.5259016656247866</v>
      </c>
      <c r="AU140" s="59">
        <f t="shared" si="67"/>
        <v>3.0657435397366983</v>
      </c>
      <c r="AV140" s="59">
        <f t="shared" si="67"/>
        <v>3.2140079751021178</v>
      </c>
      <c r="AW140" s="59">
        <f t="shared" si="67"/>
        <v>0.65999999999999392</v>
      </c>
      <c r="AX140" s="59">
        <f t="shared" si="67"/>
        <v>2.2084496283170774</v>
      </c>
      <c r="AY140" s="59">
        <f t="shared" si="67"/>
        <v>6.6468224299065515</v>
      </c>
      <c r="AZ140" s="110">
        <f t="shared" si="67"/>
        <v>2.6537624399275206</v>
      </c>
      <c r="BA140" s="59">
        <f t="shared" si="67"/>
        <v>1.594434038509096</v>
      </c>
      <c r="BB140" s="59">
        <f t="shared" si="67"/>
        <v>2.8540193782075951</v>
      </c>
      <c r="BC140" s="59">
        <f t="shared" si="67"/>
        <v>3.6883891574702954</v>
      </c>
      <c r="BD140" s="59">
        <f t="shared" si="67"/>
        <v>-5.5733233443212455</v>
      </c>
      <c r="BE140" s="59">
        <f t="shared" si="67"/>
        <v>1.068412114502082</v>
      </c>
      <c r="BF140" s="150">
        <f t="shared" si="67"/>
        <v>1.4775969369115849</v>
      </c>
    </row>
    <row r="141" spans="1:58" ht="12.75" customHeight="1" x14ac:dyDescent="0.25">
      <c r="A141" s="480"/>
      <c r="B141" s="53" t="s">
        <v>63</v>
      </c>
      <c r="C141" s="84">
        <f t="shared" si="62"/>
        <v>102.39523620986257</v>
      </c>
      <c r="D141" s="165">
        <f>+'Cuadro 4'!G142</f>
        <v>102.36</v>
      </c>
      <c r="E141" s="84">
        <v>102.23</v>
      </c>
      <c r="F141" s="84">
        <v>102.29</v>
      </c>
      <c r="G141" s="84">
        <v>100.85</v>
      </c>
      <c r="H141" s="84">
        <v>99.79</v>
      </c>
      <c r="I141" s="84">
        <v>105.05</v>
      </c>
      <c r="J141" s="105">
        <f>+'Cuadro 4'!H142</f>
        <v>102.67</v>
      </c>
      <c r="K141" s="84">
        <v>103.42</v>
      </c>
      <c r="L141" s="84">
        <v>102.45</v>
      </c>
      <c r="M141" s="84">
        <v>103.59</v>
      </c>
      <c r="N141" s="84">
        <v>95.42</v>
      </c>
      <c r="O141" s="84">
        <v>100.35</v>
      </c>
      <c r="P141" s="117">
        <v>101.48</v>
      </c>
      <c r="Q141" s="116">
        <f t="shared" si="63"/>
        <v>0.19</v>
      </c>
      <c r="R141" s="84">
        <v>0.19</v>
      </c>
      <c r="S141" s="84">
        <v>0.13</v>
      </c>
      <c r="T141" s="84">
        <v>0.08</v>
      </c>
      <c r="U141" s="84">
        <v>0.18</v>
      </c>
      <c r="V141" s="84">
        <v>0.72</v>
      </c>
      <c r="W141" s="84">
        <v>0.34</v>
      </c>
      <c r="X141" s="105">
        <v>0.19</v>
      </c>
      <c r="Y141" s="84">
        <v>0.69</v>
      </c>
      <c r="Z141" s="84">
        <v>0.14000000000000001</v>
      </c>
      <c r="AA141" s="84">
        <v>0.18</v>
      </c>
      <c r="AB141" s="299">
        <v>0.94</v>
      </c>
      <c r="AC141" s="84">
        <v>-0.15</v>
      </c>
      <c r="AD141" s="117">
        <v>0.32</v>
      </c>
      <c r="AE141" s="116">
        <f t="shared" si="64"/>
        <v>2.3952362098625817</v>
      </c>
      <c r="AF141" s="105">
        <v>2.36</v>
      </c>
      <c r="AG141" s="84">
        <v>2.23</v>
      </c>
      <c r="AH141" s="84">
        <v>2.29</v>
      </c>
      <c r="AI141" s="84">
        <v>0.85</v>
      </c>
      <c r="AJ141" s="84">
        <v>-0.21</v>
      </c>
      <c r="AK141" s="84">
        <v>5.05</v>
      </c>
      <c r="AL141" s="105">
        <v>2.67</v>
      </c>
      <c r="AM141" s="84">
        <v>3.42</v>
      </c>
      <c r="AN141" s="84">
        <v>2.4500000000000002</v>
      </c>
      <c r="AO141" s="84">
        <v>3.59</v>
      </c>
      <c r="AP141" s="84">
        <v>-4.58</v>
      </c>
      <c r="AQ141" s="84">
        <v>0.35</v>
      </c>
      <c r="AR141" s="117">
        <v>1.48</v>
      </c>
      <c r="AS141" s="149">
        <f t="shared" si="66"/>
        <v>3.4689828762755659</v>
      </c>
      <c r="AT141" s="110">
        <f t="shared" si="67"/>
        <v>3.5624954340924386</v>
      </c>
      <c r="AU141" s="59">
        <f t="shared" si="67"/>
        <v>3.046247322297968</v>
      </c>
      <c r="AV141" s="59">
        <f t="shared" si="67"/>
        <v>3.1643584264205993</v>
      </c>
      <c r="AW141" s="59">
        <f t="shared" si="67"/>
        <v>0.8499999999999952</v>
      </c>
      <c r="AX141" s="59">
        <f t="shared" si="67"/>
        <v>2.7572310021211743</v>
      </c>
      <c r="AY141" s="59">
        <f t="shared" si="67"/>
        <v>6.7665666543574643</v>
      </c>
      <c r="AZ141" s="110">
        <f t="shared" si="67"/>
        <v>2.7397936441926563</v>
      </c>
      <c r="BA141" s="59">
        <f t="shared" si="67"/>
        <v>2.3072919081378762</v>
      </c>
      <c r="BB141" s="59">
        <f t="shared" si="67"/>
        <v>2.3440025084129568</v>
      </c>
      <c r="BC141" s="59">
        <f t="shared" si="67"/>
        <v>3.6983933976530547</v>
      </c>
      <c r="BD141" s="59">
        <f t="shared" si="67"/>
        <v>-4.4557800921289807</v>
      </c>
      <c r="BE141" s="59">
        <f t="shared" si="67"/>
        <v>1.0995893898900766</v>
      </c>
      <c r="BF141" s="150">
        <f t="shared" si="67"/>
        <v>1.8668881870707255</v>
      </c>
    </row>
    <row r="142" spans="1:58" ht="12.75" customHeight="1" x14ac:dyDescent="0.25">
      <c r="A142" s="480"/>
      <c r="B142" s="53" t="s">
        <v>64</v>
      </c>
      <c r="C142" s="84">
        <f t="shared" si="62"/>
        <v>102.49795656351736</v>
      </c>
      <c r="D142" s="165">
        <f>+'Cuadro 4'!G143</f>
        <v>102.49</v>
      </c>
      <c r="E142" s="84">
        <v>102.23</v>
      </c>
      <c r="F142" s="84">
        <v>102.27</v>
      </c>
      <c r="G142" s="84">
        <v>100.96</v>
      </c>
      <c r="H142" s="84">
        <v>101.11</v>
      </c>
      <c r="I142" s="84">
        <v>105.08</v>
      </c>
      <c r="J142" s="105">
        <f>+'Cuadro 4'!H143</f>
        <v>102.56</v>
      </c>
      <c r="K142" s="84">
        <v>103.23</v>
      </c>
      <c r="L142" s="84">
        <v>102.66</v>
      </c>
      <c r="M142" s="84">
        <v>103.39</v>
      </c>
      <c r="N142" s="84">
        <v>95.84</v>
      </c>
      <c r="O142" s="84">
        <v>100.52</v>
      </c>
      <c r="P142" s="117">
        <v>101.42</v>
      </c>
      <c r="Q142" s="116">
        <f t="shared" si="63"/>
        <v>9.4993657516877328E-2</v>
      </c>
      <c r="R142" s="84">
        <v>0.12</v>
      </c>
      <c r="S142" s="84">
        <v>0</v>
      </c>
      <c r="T142" s="84">
        <v>-0.02</v>
      </c>
      <c r="U142" s="84">
        <v>0.11</v>
      </c>
      <c r="V142" s="84">
        <v>1.32</v>
      </c>
      <c r="W142" s="84">
        <v>0.03</v>
      </c>
      <c r="X142" s="105">
        <v>-0.1</v>
      </c>
      <c r="Y142" s="84">
        <v>-0.19</v>
      </c>
      <c r="Z142" s="84">
        <v>0.2</v>
      </c>
      <c r="AA142" s="84">
        <v>-0.2</v>
      </c>
      <c r="AB142" s="299">
        <v>0.44</v>
      </c>
      <c r="AC142" s="84">
        <v>0.17</v>
      </c>
      <c r="AD142" s="117">
        <v>-0.06</v>
      </c>
      <c r="AE142" s="116">
        <f t="shared" si="64"/>
        <v>2.4979565635173575</v>
      </c>
      <c r="AF142" s="105">
        <v>2.4900000000000002</v>
      </c>
      <c r="AG142" s="84">
        <v>2.23</v>
      </c>
      <c r="AH142" s="84">
        <v>2.27</v>
      </c>
      <c r="AI142" s="84">
        <v>0.96</v>
      </c>
      <c r="AJ142" s="84">
        <v>1.1100000000000001</v>
      </c>
      <c r="AK142" s="84">
        <v>5.08</v>
      </c>
      <c r="AL142" s="105">
        <v>2.56</v>
      </c>
      <c r="AM142" s="84">
        <v>3.23</v>
      </c>
      <c r="AN142" s="84">
        <v>2.66</v>
      </c>
      <c r="AO142" s="84">
        <v>3.39</v>
      </c>
      <c r="AP142" s="84">
        <v>-4.16</v>
      </c>
      <c r="AQ142" s="84">
        <v>0.52</v>
      </c>
      <c r="AR142" s="117">
        <v>1.42</v>
      </c>
      <c r="AS142" s="149">
        <f t="shared" si="66"/>
        <v>3.1060386910505429</v>
      </c>
      <c r="AT142" s="110">
        <f t="shared" si="67"/>
        <v>3.1572865142402984</v>
      </c>
      <c r="AU142" s="59">
        <f t="shared" si="67"/>
        <v>2.7361382390059141</v>
      </c>
      <c r="AV142" s="59">
        <f t="shared" si="67"/>
        <v>2.7549264563576426</v>
      </c>
      <c r="AW142" s="59">
        <f t="shared" si="67"/>
        <v>0.95999999999998309</v>
      </c>
      <c r="AX142" s="59">
        <f t="shared" si="67"/>
        <v>2.1493930792343185</v>
      </c>
      <c r="AY142" s="59">
        <f t="shared" si="67"/>
        <v>6.5609543109801161</v>
      </c>
      <c r="AZ142" s="110">
        <f t="shared" si="67"/>
        <v>2.7064200546868644</v>
      </c>
      <c r="BA142" s="59">
        <f t="shared" si="67"/>
        <v>2.3505553620601027</v>
      </c>
      <c r="BB142" s="59">
        <f t="shared" si="67"/>
        <v>2.7687451229452931</v>
      </c>
      <c r="BC142" s="59">
        <f t="shared" si="67"/>
        <v>3.6631361548410846</v>
      </c>
      <c r="BD142" s="59">
        <f t="shared" si="67"/>
        <v>-4.0928582866292977</v>
      </c>
      <c r="BE142" s="59">
        <f t="shared" si="67"/>
        <v>0.88968294330502573</v>
      </c>
      <c r="BF142" s="150">
        <f t="shared" si="67"/>
        <v>1.4390262997146408</v>
      </c>
    </row>
    <row r="143" spans="1:58" ht="12.75" customHeight="1" x14ac:dyDescent="0.25">
      <c r="A143" s="480"/>
      <c r="B143" s="53" t="s">
        <v>65</v>
      </c>
      <c r="C143" s="84">
        <f t="shared" si="62"/>
        <v>102.75636017682739</v>
      </c>
      <c r="D143" s="165">
        <f>+'Cuadro 4'!G144</f>
        <v>102.77</v>
      </c>
      <c r="E143" s="84">
        <v>102.37</v>
      </c>
      <c r="F143" s="84">
        <v>102.46</v>
      </c>
      <c r="G143" s="84">
        <v>101.14</v>
      </c>
      <c r="H143" s="84">
        <v>102.64</v>
      </c>
      <c r="I143" s="84">
        <v>105.13</v>
      </c>
      <c r="J143" s="105">
        <f>+'Cuadro 4'!H144</f>
        <v>102.65</v>
      </c>
      <c r="K143" s="84">
        <v>103.97</v>
      </c>
      <c r="L143" s="84">
        <v>102.63</v>
      </c>
      <c r="M143" s="84">
        <v>103.28</v>
      </c>
      <c r="N143" s="84">
        <v>96.54</v>
      </c>
      <c r="O143" s="84">
        <v>100.93</v>
      </c>
      <c r="P143" s="117">
        <v>101.65</v>
      </c>
      <c r="Q143" s="116">
        <f t="shared" si="63"/>
        <v>0.25726696137897942</v>
      </c>
      <c r="R143" s="84">
        <v>0.28000000000000003</v>
      </c>
      <c r="S143" s="84">
        <v>0.14000000000000001</v>
      </c>
      <c r="T143" s="84">
        <v>0.18</v>
      </c>
      <c r="U143" s="84">
        <v>0.17</v>
      </c>
      <c r="V143" s="84">
        <v>1.51</v>
      </c>
      <c r="W143" s="84">
        <v>0.04</v>
      </c>
      <c r="X143" s="105">
        <v>0.08</v>
      </c>
      <c r="Y143" s="84">
        <v>0.72</v>
      </c>
      <c r="Z143" s="84">
        <v>-0.03</v>
      </c>
      <c r="AA143" s="84">
        <v>-0.1</v>
      </c>
      <c r="AB143" s="299">
        <v>0.73</v>
      </c>
      <c r="AC143" s="84">
        <v>0.41</v>
      </c>
      <c r="AD143" s="117">
        <v>0.23</v>
      </c>
      <c r="AE143" s="116">
        <f t="shared" si="64"/>
        <v>2.7563601768273878</v>
      </c>
      <c r="AF143" s="105">
        <v>2.77</v>
      </c>
      <c r="AG143" s="84">
        <v>2.37</v>
      </c>
      <c r="AH143" s="84">
        <v>2.46</v>
      </c>
      <c r="AI143" s="84">
        <v>1.1399999999999999</v>
      </c>
      <c r="AJ143" s="84">
        <v>2.64</v>
      </c>
      <c r="AK143" s="84">
        <v>5.13</v>
      </c>
      <c r="AL143" s="105">
        <v>2.65</v>
      </c>
      <c r="AM143" s="84">
        <v>3.97</v>
      </c>
      <c r="AN143" s="84">
        <v>2.63</v>
      </c>
      <c r="AO143" s="84">
        <v>3.28</v>
      </c>
      <c r="AP143" s="84">
        <v>-3.46</v>
      </c>
      <c r="AQ143" s="84">
        <v>0.93</v>
      </c>
      <c r="AR143" s="117">
        <v>1.65</v>
      </c>
      <c r="AS143" s="149">
        <f t="shared" si="66"/>
        <v>3.250208034614376</v>
      </c>
      <c r="AT143" s="110">
        <f t="shared" si="67"/>
        <v>3.3169409478009948</v>
      </c>
      <c r="AU143" s="59">
        <f t="shared" si="67"/>
        <v>2.6973776528733229</v>
      </c>
      <c r="AV143" s="59">
        <f t="shared" si="67"/>
        <v>2.7271320973348612</v>
      </c>
      <c r="AW143" s="59">
        <f t="shared" si="67"/>
        <v>1.1400000000000077</v>
      </c>
      <c r="AX143" s="59">
        <f t="shared" si="67"/>
        <v>3.9309871587257961</v>
      </c>
      <c r="AY143" s="59">
        <f t="shared" si="67"/>
        <v>6.6706147465437793</v>
      </c>
      <c r="AZ143" s="110">
        <f t="shared" si="67"/>
        <v>2.7298402588072035</v>
      </c>
      <c r="BA143" s="59">
        <f t="shared" si="67"/>
        <v>3.3767935184424891</v>
      </c>
      <c r="BB143" s="59">
        <f t="shared" si="67"/>
        <v>2.4643071977231257</v>
      </c>
      <c r="BC143" s="59">
        <f t="shared" si="67"/>
        <v>3.4047485880595918</v>
      </c>
      <c r="BD143" s="59">
        <f t="shared" si="67"/>
        <v>-3.276206412825633</v>
      </c>
      <c r="BE143" s="59">
        <f t="shared" si="67"/>
        <v>1.299332837492484</v>
      </c>
      <c r="BF143" s="150">
        <f t="shared" si="67"/>
        <v>1.8637535046378106</v>
      </c>
    </row>
    <row r="144" spans="1:58" ht="12.75" customHeight="1" x14ac:dyDescent="0.25">
      <c r="A144" s="481"/>
      <c r="B144" s="54" t="s">
        <v>66</v>
      </c>
      <c r="C144" s="88">
        <f t="shared" si="62"/>
        <v>97.202130367293506</v>
      </c>
      <c r="D144" s="166">
        <f>+'Cuadro 4'!G145</f>
        <v>102.9</v>
      </c>
      <c r="E144" s="88">
        <v>102.56</v>
      </c>
      <c r="F144" s="88">
        <v>102.62</v>
      </c>
      <c r="G144" s="88">
        <v>101.41</v>
      </c>
      <c r="H144" s="88">
        <v>102.57</v>
      </c>
      <c r="I144" s="88">
        <v>105.17</v>
      </c>
      <c r="J144" s="108">
        <f>+'Cuadro 4'!H145</f>
        <v>102.71</v>
      </c>
      <c r="K144" s="88">
        <v>103.12</v>
      </c>
      <c r="L144" s="88">
        <v>102.47</v>
      </c>
      <c r="M144" s="88">
        <v>103.35</v>
      </c>
      <c r="N144" s="88">
        <v>97.38</v>
      </c>
      <c r="O144" s="88">
        <v>101.27</v>
      </c>
      <c r="P144" s="119">
        <v>101.78</v>
      </c>
      <c r="Q144" s="118">
        <f t="shared" si="63"/>
        <v>0.12204343648264279</v>
      </c>
      <c r="R144" s="88">
        <v>0.13</v>
      </c>
      <c r="S144" s="88">
        <v>0.19</v>
      </c>
      <c r="T144" s="88">
        <v>0.16</v>
      </c>
      <c r="U144" s="88">
        <v>0.27</v>
      </c>
      <c r="V144" s="88">
        <v>-7.0000000000000007E-2</v>
      </c>
      <c r="W144" s="88">
        <v>0.04</v>
      </c>
      <c r="X144" s="108">
        <v>0.06</v>
      </c>
      <c r="Y144" s="88">
        <v>-0.82</v>
      </c>
      <c r="Z144" s="88">
        <v>-0.15</v>
      </c>
      <c r="AA144" s="88">
        <v>0.06</v>
      </c>
      <c r="AB144" s="179">
        <v>0.87</v>
      </c>
      <c r="AC144" s="88">
        <v>0.34</v>
      </c>
      <c r="AD144" s="119">
        <v>0.12</v>
      </c>
      <c r="AE144" s="118">
        <f t="shared" si="64"/>
        <v>2.8784036133100304</v>
      </c>
      <c r="AF144" s="105">
        <v>2.9</v>
      </c>
      <c r="AG144" s="88">
        <v>2.56</v>
      </c>
      <c r="AH144" s="88">
        <v>2.62</v>
      </c>
      <c r="AI144" s="88">
        <v>1.41</v>
      </c>
      <c r="AJ144" s="88">
        <v>2.57</v>
      </c>
      <c r="AK144" s="88">
        <v>5.17</v>
      </c>
      <c r="AL144" s="108">
        <v>2.71</v>
      </c>
      <c r="AM144" s="88">
        <v>3.12</v>
      </c>
      <c r="AN144" s="88">
        <v>2.4700000000000002</v>
      </c>
      <c r="AO144" s="88">
        <v>3.35</v>
      </c>
      <c r="AP144" s="88">
        <v>-2.62</v>
      </c>
      <c r="AQ144" s="88">
        <v>1.27</v>
      </c>
      <c r="AR144" s="119">
        <v>1.78</v>
      </c>
      <c r="AS144" s="149">
        <f t="shared" si="66"/>
        <v>2.8784036133100415</v>
      </c>
      <c r="AT144" s="110">
        <f t="shared" si="67"/>
        <v>2.9000000000000137</v>
      </c>
      <c r="AU144" s="59">
        <f t="shared" si="67"/>
        <v>2.5600000000000067</v>
      </c>
      <c r="AV144" s="59">
        <f t="shared" si="67"/>
        <v>2.62</v>
      </c>
      <c r="AW144" s="59">
        <f t="shared" si="67"/>
        <v>1.4100000000000001</v>
      </c>
      <c r="AX144" s="59">
        <f t="shared" si="67"/>
        <v>2.5699999999999834</v>
      </c>
      <c r="AY144" s="59">
        <f t="shared" si="67"/>
        <v>5.1700000000000079</v>
      </c>
      <c r="AZ144" s="110">
        <f t="shared" si="67"/>
        <v>2.7099999999999902</v>
      </c>
      <c r="BA144" s="59">
        <f t="shared" si="67"/>
        <v>3.1200000000000117</v>
      </c>
      <c r="BB144" s="59">
        <f t="shared" si="67"/>
        <v>2.4699999999999944</v>
      </c>
      <c r="BC144" s="59">
        <f t="shared" si="67"/>
        <v>3.3499999999999863</v>
      </c>
      <c r="BD144" s="59">
        <f t="shared" si="67"/>
        <v>-2.62</v>
      </c>
      <c r="BE144" s="59">
        <f t="shared" si="67"/>
        <v>1.2699999999999934</v>
      </c>
      <c r="BF144" s="150">
        <f t="shared" si="67"/>
        <v>1.7800000000000038</v>
      </c>
    </row>
    <row r="145" spans="1:58" ht="15" customHeight="1" x14ac:dyDescent="0.25">
      <c r="A145" s="539">
        <v>2020</v>
      </c>
      <c r="B145" s="236" t="s">
        <v>55</v>
      </c>
      <c r="C145" s="229">
        <f>IF($B145="Enero",C144*(1+AE145/100),H217
                                                                                                                                                                                                                                                                IF($B145="Febrero",C143*(1+AE145/100),
IF($B145="Marzo",C142*(1+AE145/100),
IF($B145="Abril",C141*(1+AE145/100),
IF($B145="Mayo",C140*(1+AE145/100),
IF($B145="Junio",C139*(1+AE145/100),
IF($B145="Julio",C138*(1+AE145/100),
IF($B145="Agosto",C137*(1+AE145/100),
IF($B145="Septiembre",C136*(1+AE145/100),
IF($B145="Octubre",C135*(1+AE145/100),
IF($B145="Noviembre",C134*(1+AE145/100),
IF($B145="Diciembre",C133/(1+AE145/100),"Error"))))))))))))</f>
        <v>97.298910285795941</v>
      </c>
      <c r="D145" s="292">
        <f>+'Cuadro 4'!G146</f>
        <v>102.93</v>
      </c>
      <c r="E145" s="229">
        <v>102.9</v>
      </c>
      <c r="F145" s="229">
        <v>103.02</v>
      </c>
      <c r="G145" s="229">
        <v>101.44</v>
      </c>
      <c r="H145" s="229">
        <v>99.69</v>
      </c>
      <c r="I145" s="229">
        <v>105.25</v>
      </c>
      <c r="J145" s="228">
        <f>+'Cuadro 4'!H146</f>
        <v>103.45</v>
      </c>
      <c r="K145" s="229">
        <v>103.13</v>
      </c>
      <c r="L145" s="229">
        <v>102.61</v>
      </c>
      <c r="M145" s="229">
        <v>104.43</v>
      </c>
      <c r="N145" s="229">
        <v>97.12</v>
      </c>
      <c r="O145" s="229">
        <v>101.41</v>
      </c>
      <c r="P145" s="224">
        <v>102.15</v>
      </c>
      <c r="Q145" s="220">
        <f t="shared" si="63"/>
        <v>9.9565635173572101E-2</v>
      </c>
      <c r="R145" s="228">
        <v>0.02</v>
      </c>
      <c r="S145" s="229">
        <v>0.33</v>
      </c>
      <c r="T145" s="229">
        <v>0.39</v>
      </c>
      <c r="U145" s="229">
        <v>0.03</v>
      </c>
      <c r="V145" s="229">
        <v>-2.81</v>
      </c>
      <c r="W145" s="229">
        <v>0.08</v>
      </c>
      <c r="X145" s="228">
        <v>0.72</v>
      </c>
      <c r="Y145" s="229">
        <v>0.01</v>
      </c>
      <c r="Z145" s="229">
        <v>0.14000000000000001</v>
      </c>
      <c r="AA145" s="229">
        <v>1.05</v>
      </c>
      <c r="AB145" s="229">
        <v>-0.27</v>
      </c>
      <c r="AC145" s="229">
        <v>0.13</v>
      </c>
      <c r="AD145" s="224">
        <v>0.36</v>
      </c>
      <c r="AE145" s="220">
        <f t="shared" si="64"/>
        <v>9.9565635173572101E-2</v>
      </c>
      <c r="AF145" s="228">
        <v>0.02</v>
      </c>
      <c r="AG145" s="229">
        <v>0.33</v>
      </c>
      <c r="AH145" s="229">
        <v>0.39</v>
      </c>
      <c r="AI145" s="229">
        <v>0.03</v>
      </c>
      <c r="AJ145" s="229">
        <v>-2.81</v>
      </c>
      <c r="AK145" s="229">
        <v>0.08</v>
      </c>
      <c r="AL145" s="228">
        <v>0.72</v>
      </c>
      <c r="AM145" s="229">
        <v>0.01</v>
      </c>
      <c r="AN145" s="229">
        <v>0.14000000000000001</v>
      </c>
      <c r="AO145" s="229">
        <v>1.05</v>
      </c>
      <c r="AP145" s="229">
        <v>-0.27</v>
      </c>
      <c r="AQ145" s="229">
        <v>0.13</v>
      </c>
      <c r="AR145" s="224">
        <v>0.36</v>
      </c>
      <c r="AS145" s="220">
        <f t="shared" si="66"/>
        <v>2.7287504935315079</v>
      </c>
      <c r="AT145" s="228">
        <f t="shared" si="67"/>
        <v>2.7245508982036037</v>
      </c>
      <c r="AU145" s="229">
        <f t="shared" si="67"/>
        <v>2.7253668763102867</v>
      </c>
      <c r="AV145" s="229">
        <f t="shared" si="67"/>
        <v>2.8246331969258298</v>
      </c>
      <c r="AW145" s="229">
        <f t="shared" si="67"/>
        <v>1.2375249500997887</v>
      </c>
      <c r="AX145" s="229">
        <f t="shared" si="67"/>
        <v>-0.83557147120263409</v>
      </c>
      <c r="AY145" s="229">
        <f t="shared" si="67"/>
        <v>5.1448551448551427</v>
      </c>
      <c r="AZ145" s="228">
        <f t="shared" si="67"/>
        <v>2.7614979636435999</v>
      </c>
      <c r="BA145" s="229">
        <f t="shared" si="67"/>
        <v>2.9652555910543166</v>
      </c>
      <c r="BB145" s="229">
        <f t="shared" si="67"/>
        <v>2.3439058448035066</v>
      </c>
      <c r="BC145" s="229">
        <f t="shared" si="67"/>
        <v>3.5087719298245723</v>
      </c>
      <c r="BD145" s="229">
        <f t="shared" si="67"/>
        <v>-2.7146148452368957</v>
      </c>
      <c r="BE145" s="229">
        <f t="shared" si="67"/>
        <v>1.1066799601196387</v>
      </c>
      <c r="BF145" s="224">
        <f t="shared" si="67"/>
        <v>1.5205724508050134</v>
      </c>
    </row>
    <row r="146" spans="1:58" ht="12.75" customHeight="1" x14ac:dyDescent="0.25">
      <c r="A146" s="540"/>
      <c r="B146" s="53" t="s">
        <v>56</v>
      </c>
      <c r="C146" s="84">
        <f t="shared" ref="C146:C162" si="68">IF($B146="Enero",C145*(1+AE146/100),
IF($B146="Febrero",C144*(1+AE146/100),
IF($B146="Marzo",C143*(1+AE146/100),
IF($B146="Abril",C142*(1+AE146/100),
IF($B146="Mayo",C141*(1+AE146/100),
IF($B146="Junio",C140*(1+AE146/100),
IF($B146="Julio",C139*(1+AE146/100),
IF($B146="Agosto",C138*(1+AE146/100),
IF($B146="Septiembre",C137*(1+AE146/100),
IF($B146="Octubre",C136*(1+AE146/100),
IF($B146="Noviembre",C135*(1+AE146/100),
IF($B146="Diciembre",C134/(1+AE146/100),"Error"))))))))))))</f>
        <v>97.93314493889946</v>
      </c>
      <c r="D146" s="165">
        <f>+'Cuadro 4'!G147</f>
        <v>103.64</v>
      </c>
      <c r="E146" s="84">
        <v>103.13</v>
      </c>
      <c r="F146" s="84">
        <v>103.22</v>
      </c>
      <c r="G146" s="84">
        <v>101.57</v>
      </c>
      <c r="H146" s="84">
        <v>104.14</v>
      </c>
      <c r="I146" s="84">
        <v>106.2</v>
      </c>
      <c r="J146" s="105">
        <f>+'Cuadro 4'!H147</f>
        <v>103.83</v>
      </c>
      <c r="K146" s="84">
        <v>102.89</v>
      </c>
      <c r="L146" s="84">
        <v>103.04</v>
      </c>
      <c r="M146" s="84">
        <v>105.13</v>
      </c>
      <c r="N146" s="84">
        <v>97.34</v>
      </c>
      <c r="O146" s="84">
        <v>100.96</v>
      </c>
      <c r="P146" s="117">
        <v>102.12</v>
      </c>
      <c r="Q146" s="116">
        <f t="shared" si="63"/>
        <v>0.65249048627531592</v>
      </c>
      <c r="R146" s="105">
        <f>'Cuadro 4'!T147</f>
        <v>0.69</v>
      </c>
      <c r="S146" s="84">
        <v>0.23</v>
      </c>
      <c r="T146" s="84">
        <v>0.19</v>
      </c>
      <c r="U146" s="84">
        <v>0.13</v>
      </c>
      <c r="V146" s="84">
        <v>4.47</v>
      </c>
      <c r="W146" s="84">
        <v>0.9</v>
      </c>
      <c r="X146" s="105">
        <f>'Cuadro 4'!U147</f>
        <v>0.36</v>
      </c>
      <c r="Y146" s="84">
        <v>-0.23</v>
      </c>
      <c r="Z146" s="84">
        <v>0.41</v>
      </c>
      <c r="AA146" s="84">
        <v>0.67</v>
      </c>
      <c r="AB146" s="84">
        <v>0.23</v>
      </c>
      <c r="AC146" s="84">
        <v>-0.44</v>
      </c>
      <c r="AD146" s="117">
        <v>-0.03</v>
      </c>
      <c r="AE146" s="116">
        <f t="shared" si="64"/>
        <v>0.75205612144888812</v>
      </c>
      <c r="AF146" s="105">
        <f>'Cuadro 4'!AG147</f>
        <v>0.71</v>
      </c>
      <c r="AG146" s="84">
        <v>0.55000000000000004</v>
      </c>
      <c r="AH146" s="84">
        <v>0.59</v>
      </c>
      <c r="AI146" s="84">
        <v>0.16</v>
      </c>
      <c r="AJ146" s="84">
        <v>1.53</v>
      </c>
      <c r="AK146" s="84">
        <v>0.99</v>
      </c>
      <c r="AL146" s="105">
        <f>'Cuadro 4'!AH147</f>
        <v>1.08</v>
      </c>
      <c r="AM146" s="84">
        <v>-0.22</v>
      </c>
      <c r="AN146" s="84">
        <v>0.55000000000000004</v>
      </c>
      <c r="AO146" s="84">
        <v>1.73</v>
      </c>
      <c r="AP146" s="84">
        <v>-0.04</v>
      </c>
      <c r="AQ146" s="84">
        <v>-0.31</v>
      </c>
      <c r="AR146" s="117">
        <v>0.34</v>
      </c>
      <c r="AS146" s="116">
        <f t="shared" si="66"/>
        <v>3.2300117403186439</v>
      </c>
      <c r="AT146" s="105">
        <f t="shared" ref="AT146:AT161" si="69">100*(D146/D134-1)</f>
        <v>3.2888180187362837</v>
      </c>
      <c r="AU146" s="84">
        <v>2.7</v>
      </c>
      <c r="AV146" s="84">
        <v>2.75</v>
      </c>
      <c r="AW146" s="84">
        <v>1.37</v>
      </c>
      <c r="AX146" s="84">
        <v>4.82</v>
      </c>
      <c r="AY146" s="84">
        <v>5.68</v>
      </c>
      <c r="AZ146" s="105">
        <f t="shared" ref="AZ146:AZ164" si="70">100*(J146/J134-1)</f>
        <v>2.7714540235573626</v>
      </c>
      <c r="BA146" s="84">
        <v>2.4</v>
      </c>
      <c r="BB146" s="84">
        <v>3.42</v>
      </c>
      <c r="BC146" s="84">
        <v>3.53</v>
      </c>
      <c r="BD146" s="84">
        <v>-2.39</v>
      </c>
      <c r="BE146" s="84">
        <v>1.07</v>
      </c>
      <c r="BF146" s="117">
        <v>1.29</v>
      </c>
    </row>
    <row r="147" spans="1:58" ht="12.75" customHeight="1" x14ac:dyDescent="0.25">
      <c r="A147" s="540"/>
      <c r="B147" s="53" t="s">
        <v>57</v>
      </c>
      <c r="C147" s="84">
        <f t="shared" si="68"/>
        <v>98.230275579460553</v>
      </c>
      <c r="D147" s="165">
        <f>+'Cuadro 4'!G148</f>
        <v>103.94</v>
      </c>
      <c r="E147" s="84">
        <v>103.32</v>
      </c>
      <c r="F147" s="84">
        <v>103.39</v>
      </c>
      <c r="G147" s="84">
        <v>102.12</v>
      </c>
      <c r="H147" s="84">
        <v>104.72</v>
      </c>
      <c r="I147" s="84">
        <v>107.11</v>
      </c>
      <c r="J147" s="105">
        <f>+'Cuadro 4'!H148</f>
        <v>104.18</v>
      </c>
      <c r="K147" s="84">
        <v>102.6</v>
      </c>
      <c r="L147" s="84">
        <v>103.12</v>
      </c>
      <c r="M147" s="84">
        <v>105.63</v>
      </c>
      <c r="N147" s="84">
        <v>97.49</v>
      </c>
      <c r="O147" s="84">
        <v>101.12</v>
      </c>
      <c r="P147" s="117">
        <v>102.38</v>
      </c>
      <c r="Q147" s="116">
        <f t="shared" si="63"/>
        <v>0.30454660772420411</v>
      </c>
      <c r="R147" s="105">
        <f>'Cuadro 4'!T148</f>
        <v>0.3</v>
      </c>
      <c r="S147" s="84">
        <v>0.18</v>
      </c>
      <c r="T147" s="84">
        <v>0.16</v>
      </c>
      <c r="U147" s="84">
        <v>0.54</v>
      </c>
      <c r="V147" s="84">
        <v>0.56000000000000005</v>
      </c>
      <c r="W147" s="84">
        <v>0.85</v>
      </c>
      <c r="X147" s="105">
        <f>'Cuadro 4'!U148</f>
        <v>0.34</v>
      </c>
      <c r="Y147" s="84">
        <v>-0.28000000000000003</v>
      </c>
      <c r="Z147" s="84">
        <v>0.08</v>
      </c>
      <c r="AA147" s="84">
        <v>0.48</v>
      </c>
      <c r="AB147" s="84">
        <v>0.15</v>
      </c>
      <c r="AC147" s="84">
        <v>0.16</v>
      </c>
      <c r="AD147" s="117">
        <v>0.25</v>
      </c>
      <c r="AE147" s="116">
        <f t="shared" si="64"/>
        <v>1.0577393811041431</v>
      </c>
      <c r="AF147" s="105">
        <f>'Cuadro 4'!AG148</f>
        <v>1.01</v>
      </c>
      <c r="AG147" s="84">
        <v>0.74</v>
      </c>
      <c r="AH147" s="84">
        <v>0.75</v>
      </c>
      <c r="AI147" s="84">
        <v>0.7</v>
      </c>
      <c r="AJ147" s="84">
        <v>2.1</v>
      </c>
      <c r="AK147" s="84">
        <v>1.85</v>
      </c>
      <c r="AL147" s="105">
        <f>'Cuadro 4'!AH148</f>
        <v>1.43</v>
      </c>
      <c r="AM147" s="84">
        <v>-0.5</v>
      </c>
      <c r="AN147" s="84">
        <v>0.63</v>
      </c>
      <c r="AO147" s="84">
        <v>2.21</v>
      </c>
      <c r="AP147" s="84">
        <v>0.11</v>
      </c>
      <c r="AQ147" s="84">
        <v>-0.15</v>
      </c>
      <c r="AR147" s="117">
        <v>0.59</v>
      </c>
      <c r="AS147" s="116">
        <f t="shared" si="66"/>
        <v>3.068024786740962</v>
      </c>
      <c r="AT147" s="105">
        <f t="shared" si="69"/>
        <v>3.1150793650793762</v>
      </c>
      <c r="AU147" s="84">
        <v>2.61</v>
      </c>
      <c r="AV147" s="84">
        <v>2.63</v>
      </c>
      <c r="AW147" s="84">
        <v>1.99</v>
      </c>
      <c r="AX147" s="84">
        <v>3.5</v>
      </c>
      <c r="AY147" s="84">
        <v>5.98</v>
      </c>
      <c r="AZ147" s="105">
        <f t="shared" si="70"/>
        <v>2.7011041009463721</v>
      </c>
      <c r="BA147" s="84">
        <v>1.1100000000000001</v>
      </c>
      <c r="BB147" s="84">
        <v>3.12</v>
      </c>
      <c r="BC147" s="84">
        <v>3.53</v>
      </c>
      <c r="BD147" s="84">
        <v>-1.23</v>
      </c>
      <c r="BE147" s="84">
        <v>1.04</v>
      </c>
      <c r="BF147" s="117">
        <v>1.48</v>
      </c>
    </row>
    <row r="148" spans="1:58" ht="12.75" customHeight="1" x14ac:dyDescent="0.25">
      <c r="A148" s="540"/>
      <c r="B148" s="53" t="s">
        <v>58</v>
      </c>
      <c r="C148" s="84">
        <f t="shared" si="68"/>
        <v>98.753391925582534</v>
      </c>
      <c r="D148" s="165">
        <f>+'Cuadro 4'!G149</f>
        <v>104.53</v>
      </c>
      <c r="E148" s="84">
        <v>103.61</v>
      </c>
      <c r="F148" s="84">
        <v>103.63</v>
      </c>
      <c r="G148" s="84">
        <v>102.12</v>
      </c>
      <c r="H148" s="84">
        <v>108.12</v>
      </c>
      <c r="I148" s="84">
        <v>107.54</v>
      </c>
      <c r="J148" s="105">
        <f>+'Cuadro 4'!H149</f>
        <v>104.48</v>
      </c>
      <c r="K148" s="84">
        <v>102.44</v>
      </c>
      <c r="L148" s="84">
        <v>103.1</v>
      </c>
      <c r="M148" s="84">
        <v>106</v>
      </c>
      <c r="N148" s="84">
        <v>97.83</v>
      </c>
      <c r="O148" s="84">
        <v>101.45</v>
      </c>
      <c r="P148" s="117">
        <v>102.82</v>
      </c>
      <c r="Q148" s="116">
        <f t="shared" si="63"/>
        <v>0.52931039786162226</v>
      </c>
      <c r="R148" s="105">
        <f>'Cuadro 4'!T149</f>
        <v>0.56000000000000005</v>
      </c>
      <c r="S148" s="84">
        <v>0.28999999999999998</v>
      </c>
      <c r="T148" s="84">
        <v>0.23</v>
      </c>
      <c r="U148" s="84">
        <v>0</v>
      </c>
      <c r="V148" s="84">
        <v>3.25</v>
      </c>
      <c r="W148" s="84">
        <v>0.4</v>
      </c>
      <c r="X148" s="105">
        <f>'Cuadro 4'!U149</f>
        <v>0.28999999999999998</v>
      </c>
      <c r="Y148" s="84">
        <v>-0.16</v>
      </c>
      <c r="Z148" s="84">
        <v>-0.02</v>
      </c>
      <c r="AA148" s="84">
        <v>0.34</v>
      </c>
      <c r="AB148" s="84">
        <v>0.35</v>
      </c>
      <c r="AC148" s="84">
        <v>0.32</v>
      </c>
      <c r="AD148" s="117">
        <v>0.43</v>
      </c>
      <c r="AE148" s="116">
        <f t="shared" si="64"/>
        <v>1.5959131270347144</v>
      </c>
      <c r="AF148" s="105">
        <f>'Cuadro 4'!AG149</f>
        <v>1.58</v>
      </c>
      <c r="AG148" s="84">
        <v>1.02</v>
      </c>
      <c r="AH148" s="84">
        <v>0.98</v>
      </c>
      <c r="AI148" s="84">
        <v>0.7</v>
      </c>
      <c r="AJ148" s="84">
        <v>5.41</v>
      </c>
      <c r="AK148" s="84">
        <v>2.2599999999999998</v>
      </c>
      <c r="AL148" s="105">
        <f>'Cuadro 4'!AH149</f>
        <v>1.72</v>
      </c>
      <c r="AM148" s="84">
        <v>-0.66</v>
      </c>
      <c r="AN148" s="84">
        <v>0.61</v>
      </c>
      <c r="AO148" s="84">
        <v>2.56</v>
      </c>
      <c r="AP148" s="84">
        <v>0.46</v>
      </c>
      <c r="AQ148" s="84">
        <v>0.17</v>
      </c>
      <c r="AR148" s="117">
        <v>1.03</v>
      </c>
      <c r="AS148" s="116">
        <f t="shared" si="66"/>
        <v>3.2697857638062531</v>
      </c>
      <c r="AT148" s="105">
        <f t="shared" si="69"/>
        <v>3.3824547522500303</v>
      </c>
      <c r="AU148" s="84">
        <v>2.61</v>
      </c>
      <c r="AV148" s="84">
        <v>2.65</v>
      </c>
      <c r="AW148" s="84">
        <v>1.99</v>
      </c>
      <c r="AX148" s="84">
        <v>6.5</v>
      </c>
      <c r="AY148" s="84">
        <v>5.63</v>
      </c>
      <c r="AZ148" s="105">
        <f t="shared" si="70"/>
        <v>2.3912191297530416</v>
      </c>
      <c r="BA148" s="84">
        <v>0.09</v>
      </c>
      <c r="BB148" s="84">
        <v>2.7</v>
      </c>
      <c r="BC148" s="84">
        <v>3.12</v>
      </c>
      <c r="BD148" s="84">
        <v>0.48</v>
      </c>
      <c r="BE148" s="84">
        <v>1.03</v>
      </c>
      <c r="BF148" s="117">
        <v>1.86</v>
      </c>
    </row>
    <row r="149" spans="1:58" ht="12.75" customHeight="1" x14ac:dyDescent="0.25">
      <c r="A149" s="540"/>
      <c r="B149" s="53" t="s">
        <v>59</v>
      </c>
      <c r="C149" s="84">
        <f t="shared" si="68"/>
        <v>98.161961331983889</v>
      </c>
      <c r="D149" s="165">
        <f>+'Cuadro 4'!G150</f>
        <v>104.09</v>
      </c>
      <c r="E149" s="84">
        <v>103.72</v>
      </c>
      <c r="F149" s="84">
        <v>103.8</v>
      </c>
      <c r="G149" s="84">
        <v>102.88</v>
      </c>
      <c r="H149" s="84">
        <v>102.13</v>
      </c>
      <c r="I149" s="84">
        <v>107.66</v>
      </c>
      <c r="J149" s="105">
        <f>+'Cuadro 4'!H150</f>
        <v>102.42</v>
      </c>
      <c r="K149" s="84">
        <v>102.31</v>
      </c>
      <c r="L149" s="84">
        <v>103.34</v>
      </c>
      <c r="M149" s="84">
        <v>102.69</v>
      </c>
      <c r="N149" s="84">
        <v>98.42</v>
      </c>
      <c r="O149" s="84">
        <v>101.85</v>
      </c>
      <c r="P149" s="117">
        <v>102.69</v>
      </c>
      <c r="Q149" s="116">
        <f t="shared" si="63"/>
        <v>-0.59618104931290961</v>
      </c>
      <c r="R149" s="105">
        <f>'Cuadro 4'!T150</f>
        <v>-0.42</v>
      </c>
      <c r="S149" s="84">
        <v>0.1</v>
      </c>
      <c r="T149" s="84">
        <v>0.17</v>
      </c>
      <c r="U149" s="84">
        <v>0.74</v>
      </c>
      <c r="V149" s="84">
        <v>-5.54</v>
      </c>
      <c r="W149" s="84">
        <v>0.12</v>
      </c>
      <c r="X149" s="105">
        <f>'Cuadro 4'!U150</f>
        <v>-1.97</v>
      </c>
      <c r="Y149" s="84">
        <v>-0.13</v>
      </c>
      <c r="Z149" s="84">
        <v>0.23</v>
      </c>
      <c r="AA149" s="84">
        <v>-3.12</v>
      </c>
      <c r="AB149" s="84">
        <v>0.61</v>
      </c>
      <c r="AC149" s="84">
        <v>0.4</v>
      </c>
      <c r="AD149" s="117">
        <v>-0.13</v>
      </c>
      <c r="AE149" s="116">
        <f t="shared" si="64"/>
        <v>0.9874587738597026</v>
      </c>
      <c r="AF149" s="105">
        <f>'Cuadro 4'!AG150</f>
        <v>1.1499999999999999</v>
      </c>
      <c r="AG149" s="84">
        <v>1.1299999999999999</v>
      </c>
      <c r="AH149" s="84">
        <v>1.1599999999999999</v>
      </c>
      <c r="AI149" s="84">
        <v>1.45</v>
      </c>
      <c r="AJ149" s="84">
        <v>-0.43</v>
      </c>
      <c r="AK149" s="84">
        <v>2.38</v>
      </c>
      <c r="AL149" s="105">
        <f>'Cuadro 4'!AH150</f>
        <v>-0.28000000000000003</v>
      </c>
      <c r="AM149" s="84">
        <v>-0.78</v>
      </c>
      <c r="AN149" s="84">
        <v>0.84</v>
      </c>
      <c r="AO149" s="84">
        <v>-0.64</v>
      </c>
      <c r="AP149" s="84">
        <v>1.07</v>
      </c>
      <c r="AQ149" s="84">
        <v>0.56999999999999995</v>
      </c>
      <c r="AR149" s="117">
        <v>0.9</v>
      </c>
      <c r="AS149" s="116">
        <f t="shared" si="66"/>
        <v>2.0561496951590046</v>
      </c>
      <c r="AT149" s="105">
        <f t="shared" si="69"/>
        <v>2.3098093178690826</v>
      </c>
      <c r="AU149" s="84">
        <v>2.29</v>
      </c>
      <c r="AV149" s="84">
        <v>2.3199999999999998</v>
      </c>
      <c r="AW149" s="84">
        <v>2.74</v>
      </c>
      <c r="AX149" s="84">
        <v>0.23</v>
      </c>
      <c r="AY149" s="84">
        <v>3.85</v>
      </c>
      <c r="AZ149" s="105">
        <f t="shared" si="70"/>
        <v>7.8170803205002137E-2</v>
      </c>
      <c r="BA149" s="84">
        <v>0.1</v>
      </c>
      <c r="BB149" s="84">
        <v>2.13</v>
      </c>
      <c r="BC149" s="84">
        <v>-0.52</v>
      </c>
      <c r="BD149" s="84">
        <v>2.35</v>
      </c>
      <c r="BE149" s="84">
        <v>1.29</v>
      </c>
      <c r="BF149" s="117">
        <v>1.56</v>
      </c>
    </row>
    <row r="150" spans="1:58" ht="12.75" customHeight="1" x14ac:dyDescent="0.25">
      <c r="A150" s="540"/>
      <c r="B150" s="53" t="s">
        <v>60</v>
      </c>
      <c r="C150" s="84">
        <f t="shared" si="68"/>
        <v>97.165645660747842</v>
      </c>
      <c r="D150" s="165">
        <f>+'Cuadro 4'!G151</f>
        <v>103</v>
      </c>
      <c r="E150" s="84">
        <v>103.73</v>
      </c>
      <c r="F150" s="84">
        <v>103.84</v>
      </c>
      <c r="G150" s="84">
        <v>102.93</v>
      </c>
      <c r="H150" s="84">
        <v>95.65</v>
      </c>
      <c r="I150" s="84">
        <v>103.76</v>
      </c>
      <c r="J150" s="105">
        <f>+'Cuadro 4'!H151</f>
        <v>101.57</v>
      </c>
      <c r="K150" s="84">
        <v>101.66</v>
      </c>
      <c r="L150" s="84">
        <v>104.09</v>
      </c>
      <c r="M150" s="84">
        <v>101.28</v>
      </c>
      <c r="N150" s="84">
        <v>99.41</v>
      </c>
      <c r="O150" s="84">
        <v>102.12</v>
      </c>
      <c r="P150" s="117">
        <v>102.9</v>
      </c>
      <c r="Q150" s="116">
        <f t="shared" si="63"/>
        <v>-1.0161303094479284</v>
      </c>
      <c r="R150" s="105">
        <f>'Cuadro 4'!T151</f>
        <v>-1.04</v>
      </c>
      <c r="S150" s="84">
        <v>0.01</v>
      </c>
      <c r="T150" s="84">
        <v>0.04</v>
      </c>
      <c r="U150" s="84">
        <v>0.05</v>
      </c>
      <c r="V150" s="84">
        <v>-6.35</v>
      </c>
      <c r="W150" s="84">
        <v>-3.62</v>
      </c>
      <c r="X150" s="105">
        <f>'Cuadro 4'!U151</f>
        <v>-0.83</v>
      </c>
      <c r="Y150" s="84">
        <v>-0.64</v>
      </c>
      <c r="Z150" s="84">
        <v>0.73</v>
      </c>
      <c r="AA150" s="84">
        <v>-1.37</v>
      </c>
      <c r="AB150" s="84">
        <v>1</v>
      </c>
      <c r="AC150" s="84">
        <v>0.26</v>
      </c>
      <c r="AD150" s="117">
        <v>0.2</v>
      </c>
      <c r="AE150" s="116">
        <f t="shared" si="64"/>
        <v>-3.7534883657174639E-2</v>
      </c>
      <c r="AF150" s="105">
        <f>'Cuadro 4'!AG151</f>
        <v>0.1</v>
      </c>
      <c r="AG150" s="84">
        <v>1.1299999999999999</v>
      </c>
      <c r="AH150" s="84">
        <v>1.19</v>
      </c>
      <c r="AI150" s="84">
        <v>1.5</v>
      </c>
      <c r="AJ150" s="84">
        <v>-6.75</v>
      </c>
      <c r="AK150" s="84">
        <v>-1.33</v>
      </c>
      <c r="AL150" s="105">
        <f>'Cuadro 4'!AH151</f>
        <v>-1.1100000000000001</v>
      </c>
      <c r="AM150" s="84">
        <v>-1.41</v>
      </c>
      <c r="AN150" s="84">
        <v>1.58</v>
      </c>
      <c r="AO150" s="84">
        <v>-2</v>
      </c>
      <c r="AP150" s="84">
        <v>2.08</v>
      </c>
      <c r="AQ150" s="84">
        <v>0.84</v>
      </c>
      <c r="AR150" s="117">
        <v>1.1000000000000001</v>
      </c>
      <c r="AS150" s="116">
        <f t="shared" si="66"/>
        <v>0.90534311631246189</v>
      </c>
      <c r="AT150" s="105">
        <f t="shared" si="69"/>
        <v>1.1390416339355891</v>
      </c>
      <c r="AU150" s="84">
        <v>1.98</v>
      </c>
      <c r="AV150" s="84">
        <v>2</v>
      </c>
      <c r="AW150" s="84">
        <v>2.8</v>
      </c>
      <c r="AX150" s="84">
        <v>-4.09</v>
      </c>
      <c r="AY150" s="84">
        <v>-0.24</v>
      </c>
      <c r="AZ150" s="105">
        <f t="shared" si="70"/>
        <v>-0.9169837089064603</v>
      </c>
      <c r="BA150" s="84">
        <v>-1.1100000000000001</v>
      </c>
      <c r="BB150" s="84">
        <v>2.39</v>
      </c>
      <c r="BC150" s="84">
        <v>-2.02</v>
      </c>
      <c r="BD150" s="84">
        <v>4.1500000000000004</v>
      </c>
      <c r="BE150" s="84">
        <v>1.39</v>
      </c>
      <c r="BF150" s="117">
        <v>1.45</v>
      </c>
    </row>
    <row r="151" spans="1:58" ht="12.75" customHeight="1" x14ac:dyDescent="0.25">
      <c r="A151" s="540"/>
      <c r="B151" s="53" t="s">
        <v>61</v>
      </c>
      <c r="C151" s="84">
        <f t="shared" si="68"/>
        <v>97.035310363682697</v>
      </c>
      <c r="D151" s="165">
        <f>+'Cuadro 4'!G152</f>
        <v>102.85</v>
      </c>
      <c r="E151" s="84">
        <v>103.77</v>
      </c>
      <c r="F151" s="84">
        <v>103.87</v>
      </c>
      <c r="G151" s="84">
        <v>105.23</v>
      </c>
      <c r="H151" s="84">
        <v>93.32</v>
      </c>
      <c r="I151" s="84">
        <v>104.03</v>
      </c>
      <c r="J151" s="105">
        <f>+'Cuadro 4'!H152</f>
        <v>101.56</v>
      </c>
      <c r="K151" s="84">
        <v>100.45</v>
      </c>
      <c r="L151" s="84">
        <v>104.22</v>
      </c>
      <c r="M151" s="84">
        <v>101.18</v>
      </c>
      <c r="N151" s="84">
        <v>100.8</v>
      </c>
      <c r="O151" s="84">
        <v>102.69</v>
      </c>
      <c r="P151" s="117">
        <v>103.08</v>
      </c>
      <c r="Q151" s="116">
        <f t="shared" si="63"/>
        <v>-0.13408687296528557</v>
      </c>
      <c r="R151" s="105">
        <f>'Cuadro 4'!T152</f>
        <v>-0.15</v>
      </c>
      <c r="S151" s="84">
        <v>0.04</v>
      </c>
      <c r="T151" s="84">
        <v>0.02</v>
      </c>
      <c r="U151" s="84">
        <v>2.23</v>
      </c>
      <c r="V151" s="84">
        <v>-2.4300000000000002</v>
      </c>
      <c r="W151" s="84">
        <v>0.26</v>
      </c>
      <c r="X151" s="105">
        <f>'Cuadro 4'!U152</f>
        <v>-0.01</v>
      </c>
      <c r="Y151" s="84">
        <v>-1.2</v>
      </c>
      <c r="Z151" s="84">
        <v>0.13</v>
      </c>
      <c r="AA151" s="84">
        <v>-0.1</v>
      </c>
      <c r="AB151" s="84">
        <v>1.4</v>
      </c>
      <c r="AC151" s="84">
        <v>0.55000000000000004</v>
      </c>
      <c r="AD151" s="117">
        <v>0.18</v>
      </c>
      <c r="AE151" s="116">
        <f t="shared" si="64"/>
        <v>-0.17162175662246021</v>
      </c>
      <c r="AF151" s="105">
        <f>'Cuadro 4'!AG152</f>
        <v>-0.05</v>
      </c>
      <c r="AG151" s="84">
        <v>1.18</v>
      </c>
      <c r="AH151" s="84">
        <v>1.22</v>
      </c>
      <c r="AI151" s="84">
        <v>3.77</v>
      </c>
      <c r="AJ151" s="84">
        <v>-9.02</v>
      </c>
      <c r="AK151" s="84">
        <v>-1.08</v>
      </c>
      <c r="AL151" s="105">
        <f>'Cuadro 4'!AH152</f>
        <v>-1.1200000000000001</v>
      </c>
      <c r="AM151" s="84">
        <v>-2.59</v>
      </c>
      <c r="AN151" s="84">
        <v>1.71</v>
      </c>
      <c r="AO151" s="84">
        <v>-2.1</v>
      </c>
      <c r="AP151" s="84">
        <v>3.51</v>
      </c>
      <c r="AQ151" s="84">
        <v>1.4</v>
      </c>
      <c r="AR151" s="117">
        <v>1.28</v>
      </c>
      <c r="AS151" s="116">
        <f t="shared" si="66"/>
        <v>0.61905048253856321</v>
      </c>
      <c r="AT151" s="105">
        <f t="shared" si="69"/>
        <v>0.81356596745736365</v>
      </c>
      <c r="AU151" s="84">
        <v>1.86</v>
      </c>
      <c r="AV151" s="84">
        <v>1.89</v>
      </c>
      <c r="AW151" s="84">
        <v>4.53</v>
      </c>
      <c r="AX151" s="84">
        <v>-6.31</v>
      </c>
      <c r="AY151" s="84">
        <v>-0.56999999999999995</v>
      </c>
      <c r="AZ151" s="105">
        <f t="shared" si="70"/>
        <v>-0.89773614363778398</v>
      </c>
      <c r="BA151" s="84">
        <v>-2.0499999999999998</v>
      </c>
      <c r="BB151" s="84">
        <v>2.04</v>
      </c>
      <c r="BC151" s="84">
        <v>-2.08</v>
      </c>
      <c r="BD151" s="84">
        <v>6.32</v>
      </c>
      <c r="BE151" s="84">
        <v>1.85</v>
      </c>
      <c r="BF151" s="117">
        <v>1.64</v>
      </c>
    </row>
    <row r="152" spans="1:58" ht="12.75" customHeight="1" x14ac:dyDescent="0.25">
      <c r="A152" s="540"/>
      <c r="B152" s="53" t="s">
        <v>62</v>
      </c>
      <c r="C152" s="84">
        <f t="shared" si="68"/>
        <v>96.868738456176615</v>
      </c>
      <c r="D152" s="165">
        <f>+'Cuadro 4'!G153</f>
        <v>102.69</v>
      </c>
      <c r="E152" s="84">
        <v>103.53</v>
      </c>
      <c r="F152" s="84">
        <v>103.88</v>
      </c>
      <c r="G152" s="84">
        <v>105.23</v>
      </c>
      <c r="H152" s="84">
        <v>92.74</v>
      </c>
      <c r="I152" s="84">
        <v>103.8</v>
      </c>
      <c r="J152" s="105">
        <f>+'Cuadro 4'!H153</f>
        <v>101.3</v>
      </c>
      <c r="K152" s="84">
        <v>100.66</v>
      </c>
      <c r="L152" s="84">
        <v>104.92</v>
      </c>
      <c r="M152" s="84">
        <v>100.78</v>
      </c>
      <c r="N152" s="84">
        <v>101.58</v>
      </c>
      <c r="O152" s="84">
        <v>102.45</v>
      </c>
      <c r="P152" s="117">
        <v>102.63</v>
      </c>
      <c r="Q152" s="116">
        <f t="shared" si="63"/>
        <v>-0.17136651931051031</v>
      </c>
      <c r="R152" s="105">
        <f>'Cuadro 4'!T153</f>
        <v>-0.16</v>
      </c>
      <c r="S152" s="84">
        <v>-0.23</v>
      </c>
      <c r="T152" s="84">
        <v>0.01</v>
      </c>
      <c r="U152" s="84">
        <v>0</v>
      </c>
      <c r="V152" s="84">
        <v>-0.63</v>
      </c>
      <c r="W152" s="84">
        <v>-0.22</v>
      </c>
      <c r="X152" s="105">
        <f>'Cuadro 4'!U153</f>
        <v>-0.26</v>
      </c>
      <c r="Y152" s="84">
        <v>0.21</v>
      </c>
      <c r="Z152" s="84">
        <v>0.67</v>
      </c>
      <c r="AA152" s="84">
        <v>-0.39</v>
      </c>
      <c r="AB152" s="84">
        <v>0.77</v>
      </c>
      <c r="AC152" s="84">
        <v>-0.23</v>
      </c>
      <c r="AD152" s="117">
        <v>-0.43</v>
      </c>
      <c r="AE152" s="116">
        <f t="shared" si="64"/>
        <v>-0.34298827593297043</v>
      </c>
      <c r="AF152" s="105">
        <f>'Cuadro 4'!AG153</f>
        <v>-0.21</v>
      </c>
      <c r="AG152" s="84">
        <v>0.94</v>
      </c>
      <c r="AH152" s="84">
        <v>1.23</v>
      </c>
      <c r="AI152" s="84">
        <v>3.77</v>
      </c>
      <c r="AJ152" s="84">
        <v>-9.59</v>
      </c>
      <c r="AK152" s="84">
        <v>-1.3</v>
      </c>
      <c r="AL152" s="105">
        <f>'Cuadro 4'!AH153</f>
        <v>-1.38</v>
      </c>
      <c r="AM152" s="84">
        <v>-2.38</v>
      </c>
      <c r="AN152" s="84">
        <v>2.39</v>
      </c>
      <c r="AO152" s="84">
        <v>-2.48</v>
      </c>
      <c r="AP152" s="84">
        <v>4.3099999999999996</v>
      </c>
      <c r="AQ152" s="84">
        <v>1.1599999999999999</v>
      </c>
      <c r="AR152" s="117">
        <v>0.84</v>
      </c>
      <c r="AS152" s="116">
        <f t="shared" si="66"/>
        <v>0.32022599296322551</v>
      </c>
      <c r="AT152" s="105">
        <f t="shared" si="69"/>
        <v>0.50895566213173815</v>
      </c>
      <c r="AU152" s="84">
        <v>1.4</v>
      </c>
      <c r="AV152" s="84">
        <v>1.64</v>
      </c>
      <c r="AW152" s="84">
        <v>4.53</v>
      </c>
      <c r="AX152" s="84">
        <v>-6.4</v>
      </c>
      <c r="AY152" s="84">
        <v>-0.85</v>
      </c>
      <c r="AZ152" s="105">
        <f t="shared" si="70"/>
        <v>-1.1514441842310763</v>
      </c>
      <c r="BA152" s="84">
        <v>-2</v>
      </c>
      <c r="BB152" s="84">
        <v>2.5499999999999998</v>
      </c>
      <c r="BC152" s="84">
        <v>-2.5299999999999998</v>
      </c>
      <c r="BD152" s="84">
        <v>7.44</v>
      </c>
      <c r="BE152" s="84">
        <v>1.93</v>
      </c>
      <c r="BF152" s="117">
        <v>1.46</v>
      </c>
    </row>
    <row r="153" spans="1:58" ht="12.75" customHeight="1" x14ac:dyDescent="0.25">
      <c r="A153" s="540"/>
      <c r="B153" s="53" t="s">
        <v>63</v>
      </c>
      <c r="C153" s="84">
        <f t="shared" si="68"/>
        <v>92.799269918448942</v>
      </c>
      <c r="D153" s="165">
        <f>+'Cuadro 4'!G154</f>
        <v>103.94</v>
      </c>
      <c r="E153" s="84">
        <v>103.42</v>
      </c>
      <c r="F153" s="84">
        <v>103.83</v>
      </c>
      <c r="G153" s="84">
        <v>105.96</v>
      </c>
      <c r="H153" s="84">
        <v>101.82</v>
      </c>
      <c r="I153" s="84">
        <v>107.36</v>
      </c>
      <c r="J153" s="105">
        <f>+'Cuadro 4'!H154</f>
        <v>101.26</v>
      </c>
      <c r="K153" s="84">
        <v>101.52</v>
      </c>
      <c r="L153" s="84">
        <v>105.35</v>
      </c>
      <c r="M153" s="84">
        <v>100.65</v>
      </c>
      <c r="N153" s="84">
        <v>102.2</v>
      </c>
      <c r="O153" s="84">
        <v>102.17</v>
      </c>
      <c r="P153" s="117">
        <v>102.65</v>
      </c>
      <c r="Q153" s="116">
        <f t="shared" si="63"/>
        <v>1.0767818566875702</v>
      </c>
      <c r="R153" s="105">
        <f>'Cuadro 4'!T154</f>
        <v>1.22</v>
      </c>
      <c r="S153" s="84">
        <v>-0.11</v>
      </c>
      <c r="T153" s="84">
        <v>-0.05</v>
      </c>
      <c r="U153" s="84">
        <v>0.7</v>
      </c>
      <c r="V153" s="84">
        <v>9.7899999999999991</v>
      </c>
      <c r="W153" s="84">
        <v>3.43</v>
      </c>
      <c r="X153" s="105">
        <f>'Cuadro 4'!U154</f>
        <v>-0.04</v>
      </c>
      <c r="Y153" s="84">
        <v>0.85</v>
      </c>
      <c r="Z153" s="84">
        <v>0.41</v>
      </c>
      <c r="AA153" s="84">
        <v>-0.13</v>
      </c>
      <c r="AB153" s="84">
        <v>0.61</v>
      </c>
      <c r="AC153" s="84">
        <v>-0.28000000000000003</v>
      </c>
      <c r="AD153" s="117">
        <v>0.01</v>
      </c>
      <c r="AE153" s="116">
        <f t="shared" si="64"/>
        <v>-4.5295925430931065</v>
      </c>
      <c r="AF153" s="105">
        <f>'Cuadro 4'!AG154</f>
        <v>-5.24</v>
      </c>
      <c r="AG153" s="84">
        <v>0.83</v>
      </c>
      <c r="AH153" s="84">
        <v>1.18</v>
      </c>
      <c r="AI153" s="84">
        <v>4.49</v>
      </c>
      <c r="AJ153" s="84">
        <v>-0.73</v>
      </c>
      <c r="AK153" s="84">
        <v>2.09</v>
      </c>
      <c r="AL153" s="105">
        <f>'Cuadro 4'!AH154</f>
        <v>1.01</v>
      </c>
      <c r="AM153" s="84">
        <v>-1.55</v>
      </c>
      <c r="AN153" s="84">
        <v>2.81</v>
      </c>
      <c r="AO153" s="84">
        <v>-2.61</v>
      </c>
      <c r="AP153" s="84">
        <v>4.95</v>
      </c>
      <c r="AQ153" s="84">
        <v>0.88</v>
      </c>
      <c r="AR153" s="117">
        <v>0.85</v>
      </c>
      <c r="AS153" s="116">
        <f t="shared" si="66"/>
        <v>1.2120212805525521</v>
      </c>
      <c r="AT153" s="105">
        <f t="shared" si="69"/>
        <v>1.5435717076983213</v>
      </c>
      <c r="AU153" s="84">
        <v>1.1599999999999999</v>
      </c>
      <c r="AV153" s="84">
        <v>1.51</v>
      </c>
      <c r="AW153" s="84">
        <v>5.07</v>
      </c>
      <c r="AX153" s="84">
        <v>2.0299999999999998</v>
      </c>
      <c r="AY153" s="84">
        <v>2.2000000000000002</v>
      </c>
      <c r="AZ153" s="105">
        <f t="shared" si="70"/>
        <v>-1.3733320346741906</v>
      </c>
      <c r="BA153" s="84">
        <v>-1.84</v>
      </c>
      <c r="BB153" s="84">
        <v>2.83</v>
      </c>
      <c r="BC153" s="84">
        <v>-2.84</v>
      </c>
      <c r="BD153" s="84">
        <v>7.1</v>
      </c>
      <c r="BE153" s="84">
        <v>1.8</v>
      </c>
      <c r="BF153" s="117">
        <v>1.1499999999999999</v>
      </c>
    </row>
    <row r="154" spans="1:58" ht="12.75" customHeight="1" x14ac:dyDescent="0.25">
      <c r="A154" s="540"/>
      <c r="B154" s="53" t="s">
        <v>64</v>
      </c>
      <c r="C154" s="84">
        <f t="shared" si="68"/>
        <v>97.800079089726367</v>
      </c>
      <c r="D154" s="165">
        <f>+'Cuadro 4'!G155</f>
        <v>103.81</v>
      </c>
      <c r="E154" s="84">
        <v>103.22</v>
      </c>
      <c r="F154" s="84">
        <v>103.69</v>
      </c>
      <c r="G154" s="84">
        <v>106.24</v>
      </c>
      <c r="H154" s="84">
        <v>101.71</v>
      </c>
      <c r="I154" s="84">
        <v>107.41</v>
      </c>
      <c r="J154" s="105">
        <f>+'Cuadro 4'!H155</f>
        <v>101.22</v>
      </c>
      <c r="K154" s="84">
        <v>101.48</v>
      </c>
      <c r="L154" s="84">
        <v>105.86</v>
      </c>
      <c r="M154" s="84">
        <v>100.58</v>
      </c>
      <c r="N154" s="84">
        <v>102.67</v>
      </c>
      <c r="O154" s="84">
        <v>101.96</v>
      </c>
      <c r="P154" s="117">
        <v>103.09</v>
      </c>
      <c r="Q154" s="116">
        <f t="shared" si="63"/>
        <v>-0.11090678455159175</v>
      </c>
      <c r="R154" s="105">
        <f>'Cuadro 4'!T155</f>
        <v>-0.12</v>
      </c>
      <c r="S154" s="84">
        <v>-0.19</v>
      </c>
      <c r="T154" s="84">
        <v>-0.13</v>
      </c>
      <c r="U154" s="84">
        <v>0.26</v>
      </c>
      <c r="V154" s="84">
        <v>-0.1</v>
      </c>
      <c r="W154" s="84">
        <v>0.05</v>
      </c>
      <c r="X154" s="105">
        <f>'Cuadro 4'!U155</f>
        <v>-0.04</v>
      </c>
      <c r="Y154" s="84">
        <v>-0.04</v>
      </c>
      <c r="Z154" s="84">
        <v>0.48</v>
      </c>
      <c r="AA154" s="84">
        <v>-7.0000000000000007E-2</v>
      </c>
      <c r="AB154" s="84">
        <v>0.46</v>
      </c>
      <c r="AC154" s="84">
        <v>-0.2</v>
      </c>
      <c r="AD154" s="117">
        <v>0.44</v>
      </c>
      <c r="AE154" s="116">
        <f t="shared" si="64"/>
        <v>0.61516010006511002</v>
      </c>
      <c r="AF154" s="105">
        <f>'Cuadro 4'!AG155</f>
        <v>0.88</v>
      </c>
      <c r="AG154" s="84">
        <v>0.64</v>
      </c>
      <c r="AH154" s="84">
        <v>1.05</v>
      </c>
      <c r="AI154" s="84">
        <v>4.76</v>
      </c>
      <c r="AJ154" s="84">
        <v>-0.83</v>
      </c>
      <c r="AK154" s="84">
        <v>2.13</v>
      </c>
      <c r="AL154" s="105">
        <f>'Cuadro 4'!AH155</f>
        <v>-1.45</v>
      </c>
      <c r="AM154" s="84">
        <v>-1.59</v>
      </c>
      <c r="AN154" s="84">
        <v>3.3</v>
      </c>
      <c r="AO154" s="84">
        <v>-2.68</v>
      </c>
      <c r="AP154" s="84">
        <v>5.43</v>
      </c>
      <c r="AQ154" s="84">
        <v>0.68</v>
      </c>
      <c r="AR154" s="117">
        <v>1.29</v>
      </c>
      <c r="AS154" s="116">
        <f t="shared" si="66"/>
        <v>0.99302814225881542</v>
      </c>
      <c r="AT154" s="105">
        <f t="shared" si="69"/>
        <v>1.2879305298078014</v>
      </c>
      <c r="AU154" s="84">
        <v>0.97</v>
      </c>
      <c r="AV154" s="84">
        <v>1.39</v>
      </c>
      <c r="AW154" s="84">
        <v>5.23</v>
      </c>
      <c r="AX154" s="84">
        <v>0.59</v>
      </c>
      <c r="AY154" s="84">
        <v>2.2200000000000002</v>
      </c>
      <c r="AZ154" s="105">
        <f t="shared" si="70"/>
        <v>-1.3065522620904879</v>
      </c>
      <c r="BA154" s="84">
        <v>-1.7</v>
      </c>
      <c r="BB154" s="84">
        <v>3.11</v>
      </c>
      <c r="BC154" s="84">
        <v>-2.72</v>
      </c>
      <c r="BD154" s="84">
        <v>7.13</v>
      </c>
      <c r="BE154" s="84">
        <v>1.43</v>
      </c>
      <c r="BF154" s="117">
        <v>1.65</v>
      </c>
    </row>
    <row r="155" spans="1:58" ht="12.75" customHeight="1" x14ac:dyDescent="0.25">
      <c r="A155" s="540"/>
      <c r="B155" s="53" t="s">
        <v>65</v>
      </c>
      <c r="C155" s="84">
        <f t="shared" si="68"/>
        <v>97.947421677091427</v>
      </c>
      <c r="D155" s="165">
        <f>+'Cuadro 4'!G156</f>
        <v>103.99</v>
      </c>
      <c r="E155" s="84">
        <v>103.32</v>
      </c>
      <c r="F155" s="84">
        <v>103.77</v>
      </c>
      <c r="G155" s="84">
        <v>106.24</v>
      </c>
      <c r="H155" s="84">
        <v>102.65</v>
      </c>
      <c r="I155" s="84">
        <v>107.62</v>
      </c>
      <c r="J155" s="105">
        <f>+'Cuadro 4'!H156</f>
        <v>101.15</v>
      </c>
      <c r="K155" s="84">
        <v>98.26</v>
      </c>
      <c r="L155" s="84">
        <v>106.24</v>
      </c>
      <c r="M155" s="84">
        <v>100.65</v>
      </c>
      <c r="N155" s="84">
        <v>102.82</v>
      </c>
      <c r="O155" s="84">
        <v>102.53</v>
      </c>
      <c r="P155" s="117">
        <v>103.17</v>
      </c>
      <c r="Q155" s="116">
        <f t="shared" si="63"/>
        <v>0.15158370172372423</v>
      </c>
      <c r="R155" s="105">
        <f>'Cuadro 4'!T156</f>
        <v>0.18</v>
      </c>
      <c r="S155" s="84">
        <v>0.1</v>
      </c>
      <c r="T155" s="84">
        <v>0.08</v>
      </c>
      <c r="U155" s="84">
        <v>0</v>
      </c>
      <c r="V155" s="84">
        <v>0.92</v>
      </c>
      <c r="W155" s="84">
        <v>0.19</v>
      </c>
      <c r="X155" s="105">
        <f>'Cuadro 4'!U156</f>
        <v>-7.0000000000000007E-2</v>
      </c>
      <c r="Y155" s="84">
        <v>-3.17</v>
      </c>
      <c r="Z155" s="84">
        <v>0.37</v>
      </c>
      <c r="AA155" s="84">
        <v>7.0000000000000007E-2</v>
      </c>
      <c r="AB155" s="84">
        <v>0.14000000000000001</v>
      </c>
      <c r="AC155" s="84">
        <v>0.56000000000000005</v>
      </c>
      <c r="AD155" s="117">
        <v>0.08</v>
      </c>
      <c r="AE155" s="116">
        <f t="shared" si="64"/>
        <v>0.76674380178883417</v>
      </c>
      <c r="AF155" s="105">
        <f>'Cuadro 4'!AG156</f>
        <v>1.06</v>
      </c>
      <c r="AG155" s="84">
        <v>0.8</v>
      </c>
      <c r="AH155" s="84">
        <v>1.1299999999999999</v>
      </c>
      <c r="AI155" s="84">
        <v>4.6100000000000003</v>
      </c>
      <c r="AJ155" s="84">
        <v>1.26</v>
      </c>
      <c r="AK155" s="84">
        <v>2.4</v>
      </c>
      <c r="AL155" s="105">
        <f>'Cuadro 4'!AH156</f>
        <v>-1.52</v>
      </c>
      <c r="AM155" s="84">
        <v>-3.88</v>
      </c>
      <c r="AN155" s="84">
        <v>3.84</v>
      </c>
      <c r="AO155" s="84">
        <v>-2.1</v>
      </c>
      <c r="AP155" s="84">
        <v>5.84</v>
      </c>
      <c r="AQ155" s="84">
        <v>2.08</v>
      </c>
      <c r="AR155" s="117">
        <v>1.68</v>
      </c>
      <c r="AS155" s="116">
        <f t="shared" si="66"/>
        <v>0.88608675612235932</v>
      </c>
      <c r="AT155" s="105">
        <f t="shared" si="69"/>
        <v>1.1871168628977413</v>
      </c>
      <c r="AU155" s="84">
        <v>0.8</v>
      </c>
      <c r="AV155" s="84">
        <v>1.1299999999999999</v>
      </c>
      <c r="AW155" s="84">
        <v>4.6100000000000003</v>
      </c>
      <c r="AX155" s="84">
        <v>1.26</v>
      </c>
      <c r="AY155" s="84">
        <v>2.4</v>
      </c>
      <c r="AZ155" s="105">
        <f t="shared" si="70"/>
        <v>-1.4612761811982455</v>
      </c>
      <c r="BA155" s="84">
        <v>-3.88</v>
      </c>
      <c r="BB155" s="84">
        <v>3.84</v>
      </c>
      <c r="BC155" s="84">
        <v>-2.1</v>
      </c>
      <c r="BD155" s="84">
        <v>5.84</v>
      </c>
      <c r="BE155" s="84">
        <v>2.08</v>
      </c>
      <c r="BF155" s="117">
        <v>1.68</v>
      </c>
    </row>
    <row r="156" spans="1:58" ht="12.75" customHeight="1" x14ac:dyDescent="0.25">
      <c r="A156" s="541"/>
      <c r="B156" s="54" t="s">
        <v>66</v>
      </c>
      <c r="C156" s="88">
        <f t="shared" si="68"/>
        <v>96.283124139418788</v>
      </c>
      <c r="D156" s="166">
        <f>+'Cuadro 4'!G157</f>
        <v>104.14</v>
      </c>
      <c r="E156" s="88">
        <v>103.39</v>
      </c>
      <c r="F156" s="88">
        <v>103.78</v>
      </c>
      <c r="G156" s="88">
        <v>106.08</v>
      </c>
      <c r="H156" s="88">
        <v>103.86</v>
      </c>
      <c r="I156" s="88">
        <v>107.69</v>
      </c>
      <c r="J156" s="108">
        <f>+'Cuadro 4'!H157</f>
        <v>101.73</v>
      </c>
      <c r="K156" s="88">
        <v>99.11</v>
      </c>
      <c r="L156" s="88">
        <v>106.41</v>
      </c>
      <c r="M156" s="88">
        <v>101.17</v>
      </c>
      <c r="N156" s="88">
        <v>103.07</v>
      </c>
      <c r="O156" s="88">
        <v>103.38</v>
      </c>
      <c r="P156" s="119">
        <v>103.49</v>
      </c>
      <c r="Q156" s="116">
        <f t="shared" si="63"/>
        <v>0.18887603303519429</v>
      </c>
      <c r="R156" s="105">
        <f>'Cuadro 4'!T157</f>
        <v>0.14000000000000001</v>
      </c>
      <c r="S156" s="88">
        <v>7.0000000000000007E-2</v>
      </c>
      <c r="T156" s="88">
        <v>0</v>
      </c>
      <c r="U156" s="88">
        <v>-0.15</v>
      </c>
      <c r="V156" s="88">
        <v>1.19</v>
      </c>
      <c r="W156" s="88">
        <v>7.0000000000000007E-2</v>
      </c>
      <c r="X156" s="108">
        <f>'Cuadro 4'!U157</f>
        <v>0.56999999999999995</v>
      </c>
      <c r="Y156" s="88">
        <v>0.87</v>
      </c>
      <c r="Z156" s="88">
        <v>0.16</v>
      </c>
      <c r="AA156" s="88">
        <v>0.52</v>
      </c>
      <c r="AB156" s="88">
        <v>0.25</v>
      </c>
      <c r="AC156" s="88">
        <v>0.83</v>
      </c>
      <c r="AD156" s="119">
        <v>0.31</v>
      </c>
      <c r="AE156" s="118">
        <f t="shared" si="64"/>
        <v>0.9544831828929774</v>
      </c>
      <c r="AF156" s="108">
        <f>'Cuadro 4'!AG157</f>
        <v>1.2</v>
      </c>
      <c r="AG156" s="88">
        <v>0.74</v>
      </c>
      <c r="AH156" s="88">
        <v>1.1299999999999999</v>
      </c>
      <c r="AI156" s="88">
        <v>4.76</v>
      </c>
      <c r="AJ156" s="88">
        <v>0.08</v>
      </c>
      <c r="AK156" s="88">
        <v>2.33</v>
      </c>
      <c r="AL156" s="108">
        <f>'Cuadro 4'!AH157</f>
        <v>-0.96</v>
      </c>
      <c r="AM156" s="88">
        <v>-4.71</v>
      </c>
      <c r="AN156" s="88">
        <v>3.68</v>
      </c>
      <c r="AO156" s="88">
        <v>-2.61</v>
      </c>
      <c r="AP156" s="88">
        <v>5.58</v>
      </c>
      <c r="AQ156" s="88">
        <v>1.24</v>
      </c>
      <c r="AR156" s="119">
        <v>1.37</v>
      </c>
      <c r="AS156" s="118">
        <f t="shared" si="66"/>
        <v>0.95962799898221995</v>
      </c>
      <c r="AT156" s="108">
        <f t="shared" si="69"/>
        <v>1.2050534499514098</v>
      </c>
      <c r="AU156" s="88">
        <v>0.92</v>
      </c>
      <c r="AV156" s="88">
        <v>1.28</v>
      </c>
      <c r="AW156" s="88">
        <v>5.04</v>
      </c>
      <c r="AX156" s="88">
        <v>0.01</v>
      </c>
      <c r="AY156" s="88">
        <v>2.37</v>
      </c>
      <c r="AZ156" s="108">
        <f t="shared" si="70"/>
        <v>-0.95414273196376964</v>
      </c>
      <c r="BA156" s="88">
        <v>-5.49</v>
      </c>
      <c r="BB156" s="88">
        <v>3.52</v>
      </c>
      <c r="BC156" s="88">
        <v>-2.5499999999999998</v>
      </c>
      <c r="BD156" s="88">
        <v>6.5</v>
      </c>
      <c r="BE156" s="88">
        <v>1.59</v>
      </c>
      <c r="BF156" s="119">
        <v>1.49</v>
      </c>
    </row>
    <row r="157" spans="1:58" ht="12.75" customHeight="1" x14ac:dyDescent="0.25">
      <c r="A157" s="539">
        <v>2021</v>
      </c>
      <c r="B157" s="236" t="s">
        <v>55</v>
      </c>
      <c r="C157" s="229">
        <f t="shared" si="68"/>
        <v>96.372631729606837</v>
      </c>
      <c r="D157" s="292">
        <f>+'Cuadro 4'!G158</f>
        <v>104.2</v>
      </c>
      <c r="E157" s="229">
        <v>103.52</v>
      </c>
      <c r="F157" s="229">
        <v>104.01</v>
      </c>
      <c r="G157" s="229">
        <v>105.69</v>
      </c>
      <c r="H157" s="229">
        <v>102.79</v>
      </c>
      <c r="I157" s="229">
        <v>107.82</v>
      </c>
      <c r="J157" s="228">
        <f>+'Cuadro 4'!H158</f>
        <v>102.08</v>
      </c>
      <c r="K157" s="229">
        <v>99.52</v>
      </c>
      <c r="L157" s="229">
        <v>106.49</v>
      </c>
      <c r="M157" s="229">
        <v>101.46</v>
      </c>
      <c r="N157" s="229">
        <v>103.03</v>
      </c>
      <c r="O157" s="229">
        <v>104.05</v>
      </c>
      <c r="P157" s="224">
        <v>103.85</v>
      </c>
      <c r="Q157" s="220">
        <f t="shared" si="63"/>
        <v>9.2962906000479864E-2</v>
      </c>
      <c r="R157" s="228">
        <f>'Cuadro 4'!T158</f>
        <v>0.06</v>
      </c>
      <c r="S157" s="229">
        <v>0.13</v>
      </c>
      <c r="T157" s="229">
        <v>0.22</v>
      </c>
      <c r="U157" s="229">
        <v>-0.37</v>
      </c>
      <c r="V157" s="229">
        <v>-1.04</v>
      </c>
      <c r="W157" s="229">
        <v>0.13</v>
      </c>
      <c r="X157" s="228">
        <f>'Cuadro 4'!U158</f>
        <v>0.35</v>
      </c>
      <c r="Y157" s="229">
        <v>0.41</v>
      </c>
      <c r="Z157" s="229">
        <v>0.08</v>
      </c>
      <c r="AA157" s="229">
        <v>0.28999999999999998</v>
      </c>
      <c r="AB157" s="229">
        <v>-0.04</v>
      </c>
      <c r="AC157" s="229">
        <v>0.65</v>
      </c>
      <c r="AD157" s="224">
        <v>0.34</v>
      </c>
      <c r="AE157" s="220">
        <f t="shared" si="64"/>
        <v>9.2962906000479864E-2</v>
      </c>
      <c r="AF157" s="228">
        <f>'Cuadro 4'!AG158</f>
        <v>0.06</v>
      </c>
      <c r="AG157" s="229">
        <v>0.13</v>
      </c>
      <c r="AH157" s="229">
        <v>0.22</v>
      </c>
      <c r="AI157" s="229">
        <v>-0.37</v>
      </c>
      <c r="AJ157" s="229">
        <v>-1.04</v>
      </c>
      <c r="AK157" s="229">
        <v>0.13</v>
      </c>
      <c r="AL157" s="228">
        <f>'Cuadro 4'!AH158</f>
        <v>0.35</v>
      </c>
      <c r="AM157" s="229">
        <v>0.41</v>
      </c>
      <c r="AN157" s="229">
        <v>0.08</v>
      </c>
      <c r="AO157" s="229">
        <v>0.28999999999999998</v>
      </c>
      <c r="AP157" s="229">
        <v>-0.04</v>
      </c>
      <c r="AQ157" s="229">
        <v>0.65</v>
      </c>
      <c r="AR157" s="224">
        <v>0.34</v>
      </c>
      <c r="AS157" s="220">
        <f t="shared" si="66"/>
        <v>0.94307455192647671</v>
      </c>
      <c r="AT157" s="228">
        <f t="shared" si="69"/>
        <v>1.2338482463810418</v>
      </c>
      <c r="AU157" s="229">
        <v>0.6</v>
      </c>
      <c r="AV157" s="229">
        <v>0.96</v>
      </c>
      <c r="AW157" s="229">
        <v>4.1900000000000004</v>
      </c>
      <c r="AX157" s="229">
        <v>3.11</v>
      </c>
      <c r="AY157" s="229">
        <v>2.44</v>
      </c>
      <c r="AZ157" s="228">
        <f t="shared" si="70"/>
        <v>-1.3243112614789831</v>
      </c>
      <c r="BA157" s="229">
        <v>-3.5</v>
      </c>
      <c r="BB157" s="229">
        <v>3.78</v>
      </c>
      <c r="BC157" s="229">
        <v>-2.84</v>
      </c>
      <c r="BD157" s="229">
        <v>6.09</v>
      </c>
      <c r="BE157" s="229">
        <v>2.6</v>
      </c>
      <c r="BF157" s="224">
        <v>1.66</v>
      </c>
    </row>
    <row r="158" spans="1:58" ht="12.75" customHeight="1" x14ac:dyDescent="0.25">
      <c r="A158" s="540"/>
      <c r="B158" s="53" t="s">
        <v>56</v>
      </c>
      <c r="C158" s="84">
        <f t="shared" si="68"/>
        <v>96.754050580688244</v>
      </c>
      <c r="D158" s="165">
        <f>+'Cuadro 4'!G159</f>
        <v>104.59</v>
      </c>
      <c r="E158" s="84">
        <v>103.8</v>
      </c>
      <c r="F158" s="84">
        <v>104.25</v>
      </c>
      <c r="G158" s="84">
        <v>107.11</v>
      </c>
      <c r="H158" s="84">
        <v>103.43</v>
      </c>
      <c r="I158" s="84">
        <v>108.81</v>
      </c>
      <c r="J158" s="105">
        <f>+'Cuadro 4'!H159</f>
        <v>102.69</v>
      </c>
      <c r="K158" s="84">
        <v>104.92</v>
      </c>
      <c r="L158" s="84">
        <v>107.27</v>
      </c>
      <c r="M158" s="84">
        <v>101.62</v>
      </c>
      <c r="N158" s="84">
        <v>103.65</v>
      </c>
      <c r="O158" s="84">
        <v>104.31</v>
      </c>
      <c r="P158" s="117">
        <v>104.24</v>
      </c>
      <c r="Q158" s="116">
        <f t="shared" si="63"/>
        <v>0.39614299441417367</v>
      </c>
      <c r="R158" s="105">
        <f>'Cuadro 4'!T159</f>
        <v>0.37</v>
      </c>
      <c r="S158" s="84">
        <v>0.27</v>
      </c>
      <c r="T158" s="84">
        <v>0.23</v>
      </c>
      <c r="U158" s="84">
        <v>1.35</v>
      </c>
      <c r="V158" s="84">
        <v>0.63</v>
      </c>
      <c r="W158" s="84">
        <v>0.91</v>
      </c>
      <c r="X158" s="105">
        <f>'Cuadro 4'!U159</f>
        <v>0.6</v>
      </c>
      <c r="Y158" s="84">
        <v>5.43</v>
      </c>
      <c r="Z158" s="84">
        <v>0.73</v>
      </c>
      <c r="AA158" s="84">
        <v>0.15</v>
      </c>
      <c r="AB158" s="84">
        <v>0.61</v>
      </c>
      <c r="AC158" s="84">
        <v>0.26</v>
      </c>
      <c r="AD158" s="117">
        <v>0.37</v>
      </c>
      <c r="AE158" s="116">
        <f t="shared" si="64"/>
        <v>0.48910590041465357</v>
      </c>
      <c r="AF158" s="105">
        <f>'Cuadro 4'!AG159</f>
        <v>0.43</v>
      </c>
      <c r="AG158" s="84">
        <v>0.4</v>
      </c>
      <c r="AH158" s="84">
        <v>0.46</v>
      </c>
      <c r="AI158" s="84">
        <v>0.97</v>
      </c>
      <c r="AJ158" s="84">
        <v>-0.41</v>
      </c>
      <c r="AK158" s="84">
        <v>1.04</v>
      </c>
      <c r="AL158" s="105">
        <f>'Cuadro 4'!AH159</f>
        <v>0.95</v>
      </c>
      <c r="AM158" s="84">
        <v>5.86</v>
      </c>
      <c r="AN158" s="84">
        <v>0.81</v>
      </c>
      <c r="AO158" s="84">
        <v>0.44</v>
      </c>
      <c r="AP158" s="84">
        <v>0.56000000000000005</v>
      </c>
      <c r="AQ158" s="84">
        <v>0.9</v>
      </c>
      <c r="AR158" s="117">
        <v>0.72</v>
      </c>
      <c r="AS158" s="116">
        <f t="shared" si="66"/>
        <v>0.68764652993932363</v>
      </c>
      <c r="AT158" s="105">
        <f t="shared" si="69"/>
        <v>0.91663450405248259</v>
      </c>
      <c r="AU158" s="84">
        <v>0.65</v>
      </c>
      <c r="AV158" s="84">
        <v>1</v>
      </c>
      <c r="AW158" s="84">
        <v>5.46</v>
      </c>
      <c r="AX158" s="84">
        <v>-0.68</v>
      </c>
      <c r="AY158" s="84">
        <v>2.4500000000000002</v>
      </c>
      <c r="AZ158" s="105">
        <f t="shared" si="70"/>
        <v>-1.0979485697775182</v>
      </c>
      <c r="BA158" s="84">
        <v>1.97</v>
      </c>
      <c r="BB158" s="84">
        <v>4.1100000000000003</v>
      </c>
      <c r="BC158" s="84">
        <v>-3.34</v>
      </c>
      <c r="BD158" s="84">
        <v>6.48</v>
      </c>
      <c r="BE158" s="84">
        <v>3.32</v>
      </c>
      <c r="BF158" s="117">
        <v>2.0699999999999998</v>
      </c>
    </row>
    <row r="159" spans="1:58" ht="12.75" customHeight="1" x14ac:dyDescent="0.25">
      <c r="A159" s="540"/>
      <c r="B159" s="53" t="s">
        <v>57</v>
      </c>
      <c r="C159" s="84">
        <f t="shared" si="68"/>
        <v>97.51795825987729</v>
      </c>
      <c r="D159" s="165">
        <f>+'Cuadro 4'!G160</f>
        <v>105.46</v>
      </c>
      <c r="E159" s="84">
        <v>104.45</v>
      </c>
      <c r="F159" s="84">
        <v>104.04</v>
      </c>
      <c r="G159" s="84">
        <v>108.88</v>
      </c>
      <c r="H159" s="84">
        <v>107.36</v>
      </c>
      <c r="I159" s="84">
        <v>111.44</v>
      </c>
      <c r="J159" s="105">
        <f>+'Cuadro 4'!H160</f>
        <v>103.13</v>
      </c>
      <c r="K159" s="84">
        <v>105.37</v>
      </c>
      <c r="L159" s="84">
        <v>107.75</v>
      </c>
      <c r="M159" s="84">
        <v>101.88</v>
      </c>
      <c r="N159" s="84">
        <v>103.74</v>
      </c>
      <c r="O159" s="84">
        <v>105.43</v>
      </c>
      <c r="P159" s="117">
        <v>104.78</v>
      </c>
      <c r="Q159" s="116">
        <f t="shared" si="63"/>
        <v>0.78453392275795875</v>
      </c>
      <c r="R159" s="105">
        <f>'Cuadro 4'!T160</f>
        <v>0.83</v>
      </c>
      <c r="S159" s="84">
        <v>0.18</v>
      </c>
      <c r="T159" s="84">
        <v>0.23</v>
      </c>
      <c r="U159" s="84">
        <v>1.65</v>
      </c>
      <c r="V159" s="84">
        <v>3.79</v>
      </c>
      <c r="W159" s="84">
        <v>2.42</v>
      </c>
      <c r="X159" s="105">
        <f>'Cuadro 4'!U160</f>
        <v>0.43</v>
      </c>
      <c r="Y159" s="84">
        <v>0.43</v>
      </c>
      <c r="Z159" s="84">
        <v>0.44</v>
      </c>
      <c r="AA159" s="84">
        <v>0.25</v>
      </c>
      <c r="AB159" s="84">
        <v>0.08</v>
      </c>
      <c r="AC159" s="84">
        <v>1.07</v>
      </c>
      <c r="AD159" s="117">
        <v>0.52</v>
      </c>
      <c r="AE159" s="116">
        <f t="shared" si="64"/>
        <v>1.2825031712415611</v>
      </c>
      <c r="AF159" s="105">
        <f>'Cuadro 4'!AG160</f>
        <v>1.27</v>
      </c>
      <c r="AG159" s="84">
        <v>0.64</v>
      </c>
      <c r="AH159" s="84">
        <v>0.63</v>
      </c>
      <c r="AI159" s="84">
        <v>2.64</v>
      </c>
      <c r="AJ159" s="84">
        <v>3.36</v>
      </c>
      <c r="AK159" s="84">
        <v>3.49</v>
      </c>
      <c r="AL159" s="105">
        <f>'Cuadro 4'!AH160</f>
        <v>1.38</v>
      </c>
      <c r="AM159" s="84">
        <v>6.31</v>
      </c>
      <c r="AN159" s="84">
        <v>1.26</v>
      </c>
      <c r="AO159" s="84">
        <v>0.7</v>
      </c>
      <c r="AP159" s="84">
        <v>0.65</v>
      </c>
      <c r="AQ159" s="84">
        <v>1.98</v>
      </c>
      <c r="AR159" s="117">
        <v>1.24</v>
      </c>
      <c r="AS159" s="116">
        <f t="shared" si="66"/>
        <v>1.1816003438159079</v>
      </c>
      <c r="AT159" s="105">
        <f t="shared" si="69"/>
        <v>1.4623821435443496</v>
      </c>
      <c r="AU159" s="84">
        <v>1.02</v>
      </c>
      <c r="AV159" s="84">
        <v>0.69</v>
      </c>
      <c r="AW159" s="84">
        <v>6.62</v>
      </c>
      <c r="AX159" s="84">
        <v>2.52</v>
      </c>
      <c r="AY159" s="84">
        <v>4.05</v>
      </c>
      <c r="AZ159" s="105">
        <f t="shared" si="70"/>
        <v>-1.0078709925129714</v>
      </c>
      <c r="BA159" s="84">
        <v>2.7</v>
      </c>
      <c r="BB159" s="84">
        <v>4.49</v>
      </c>
      <c r="BC159" s="84">
        <v>-3.56</v>
      </c>
      <c r="BD159" s="84">
        <v>6.41</v>
      </c>
      <c r="BE159" s="84">
        <v>4.26</v>
      </c>
      <c r="BF159" s="117">
        <v>2.34</v>
      </c>
    </row>
    <row r="160" spans="1:58" ht="12.75" customHeight="1" x14ac:dyDescent="0.25">
      <c r="A160" s="540"/>
      <c r="B160" s="53" t="s">
        <v>58</v>
      </c>
      <c r="C160" s="84">
        <f t="shared" si="68"/>
        <v>97.842258993476207</v>
      </c>
      <c r="D160" s="165">
        <f>+'Cuadro 4'!G161</f>
        <v>105.8</v>
      </c>
      <c r="E160" s="84">
        <v>104.3</v>
      </c>
      <c r="F160" s="84">
        <v>104.73</v>
      </c>
      <c r="G160" s="84">
        <v>108.61</v>
      </c>
      <c r="H160" s="84">
        <v>108.33</v>
      </c>
      <c r="I160" s="84">
        <v>111.78</v>
      </c>
      <c r="J160" s="105">
        <f>+'Cuadro 4'!H161</f>
        <v>103.53</v>
      </c>
      <c r="K160" s="84">
        <v>105.83</v>
      </c>
      <c r="L160" s="84">
        <v>108.67</v>
      </c>
      <c r="M160" s="84">
        <v>102.14</v>
      </c>
      <c r="N160" s="84">
        <v>104.43</v>
      </c>
      <c r="O160" s="84">
        <v>106.17</v>
      </c>
      <c r="P160" s="117">
        <v>105.17</v>
      </c>
      <c r="Q160" s="116">
        <f t="shared" si="63"/>
        <v>0.33681991158630614</v>
      </c>
      <c r="R160" s="105">
        <f>'Cuadro 4'!T161</f>
        <v>0.33</v>
      </c>
      <c r="S160" s="84">
        <v>0.25</v>
      </c>
      <c r="T160" s="84">
        <v>0.27</v>
      </c>
      <c r="U160" s="84">
        <v>-0.25</v>
      </c>
      <c r="V160" s="84">
        <v>0.91</v>
      </c>
      <c r="W160" s="84">
        <v>0.3</v>
      </c>
      <c r="X160" s="105">
        <f>'Cuadro 4'!U161</f>
        <v>0.39</v>
      </c>
      <c r="Y160" s="84">
        <v>0.43</v>
      </c>
      <c r="Z160" s="84">
        <v>0.85</v>
      </c>
      <c r="AA160" s="84">
        <v>0.26</v>
      </c>
      <c r="AB160" s="84">
        <v>0.67</v>
      </c>
      <c r="AC160" s="84">
        <v>0.7</v>
      </c>
      <c r="AD160" s="117">
        <v>0.37</v>
      </c>
      <c r="AE160" s="116">
        <f t="shared" si="64"/>
        <v>1.6193230828278675</v>
      </c>
      <c r="AF160" s="105">
        <f>'Cuadro 4'!AG161</f>
        <v>1.6</v>
      </c>
      <c r="AG160" s="84">
        <v>0.88</v>
      </c>
      <c r="AH160" s="84">
        <v>0.91</v>
      </c>
      <c r="AI160" s="84">
        <v>2.39</v>
      </c>
      <c r="AJ160" s="84">
        <v>4.3</v>
      </c>
      <c r="AK160" s="84">
        <v>3.8</v>
      </c>
      <c r="AL160" s="105">
        <f>'Cuadro 4'!AH161</f>
        <v>1.77</v>
      </c>
      <c r="AM160" s="84">
        <v>6.77</v>
      </c>
      <c r="AN160" s="84">
        <v>2.12</v>
      </c>
      <c r="AO160" s="84">
        <v>0.96</v>
      </c>
      <c r="AP160" s="84">
        <v>1.32</v>
      </c>
      <c r="AQ160" s="84">
        <v>2.7</v>
      </c>
      <c r="AR160" s="117">
        <v>1.62</v>
      </c>
      <c r="AS160" s="116">
        <f t="shared" si="66"/>
        <v>0.97351152340923663</v>
      </c>
      <c r="AT160" s="105">
        <f t="shared" si="69"/>
        <v>1.214962211805215</v>
      </c>
      <c r="AU160" s="84">
        <v>0.66</v>
      </c>
      <c r="AV160" s="84">
        <v>1.06</v>
      </c>
      <c r="AW160" s="84">
        <v>6.36</v>
      </c>
      <c r="AX160" s="84">
        <v>0.19</v>
      </c>
      <c r="AY160" s="84">
        <v>3.94</v>
      </c>
      <c r="AZ160" s="105">
        <f t="shared" si="70"/>
        <v>-0.90926493108729467</v>
      </c>
      <c r="BA160" s="84">
        <v>3.31</v>
      </c>
      <c r="BB160" s="84">
        <v>5.4</v>
      </c>
      <c r="BC160" s="84">
        <v>-3.64</v>
      </c>
      <c r="BD160" s="84">
        <v>6.74</v>
      </c>
      <c r="BE160" s="84">
        <v>4.66</v>
      </c>
      <c r="BF160" s="117">
        <v>2.2799999999999998</v>
      </c>
    </row>
    <row r="161" spans="1:58" ht="12.75" customHeight="1" x14ac:dyDescent="0.25">
      <c r="A161" s="540"/>
      <c r="B161" s="53" t="s">
        <v>59</v>
      </c>
      <c r="C161" s="84">
        <f t="shared" si="68"/>
        <v>97.939427411592916</v>
      </c>
      <c r="D161" s="165">
        <f>+'Cuadro 4'!G162</f>
        <v>105.87</v>
      </c>
      <c r="E161" s="84">
        <v>104.34</v>
      </c>
      <c r="F161" s="84">
        <v>104.78</v>
      </c>
      <c r="G161" s="84">
        <v>109.25</v>
      </c>
      <c r="H161" s="84">
        <v>108.49</v>
      </c>
      <c r="I161" s="84">
        <v>111.85</v>
      </c>
      <c r="J161" s="105">
        <f>+'Cuadro 4'!H162</f>
        <v>103.95</v>
      </c>
      <c r="K161" s="84">
        <v>106.34</v>
      </c>
      <c r="L161" s="84">
        <v>109.17</v>
      </c>
      <c r="M161" s="84">
        <v>102.38</v>
      </c>
      <c r="N161" s="84">
        <v>104.93</v>
      </c>
      <c r="O161" s="84">
        <v>107.24</v>
      </c>
      <c r="P161" s="117">
        <v>105.52</v>
      </c>
      <c r="Q161" s="116">
        <f t="shared" si="63"/>
        <v>9.9782817586786032E-2</v>
      </c>
      <c r="R161" s="105">
        <f>'Cuadro 4'!T162</f>
        <v>0.06</v>
      </c>
      <c r="S161" s="84">
        <v>0.05</v>
      </c>
      <c r="T161" s="84">
        <v>0.05</v>
      </c>
      <c r="U161" s="84">
        <v>0.59</v>
      </c>
      <c r="V161" s="84">
        <v>0.15</v>
      </c>
      <c r="W161" s="84">
        <v>0.06</v>
      </c>
      <c r="X161" s="105">
        <f>'Cuadro 4'!U162</f>
        <v>0.41</v>
      </c>
      <c r="Y161" s="84">
        <v>0.48</v>
      </c>
      <c r="Z161" s="84">
        <v>0.46</v>
      </c>
      <c r="AA161" s="84">
        <v>0.23</v>
      </c>
      <c r="AB161" s="84">
        <v>0.48</v>
      </c>
      <c r="AC161" s="84">
        <v>1.01</v>
      </c>
      <c r="AD161" s="117">
        <v>0.33</v>
      </c>
      <c r="AE161" s="116">
        <f t="shared" si="64"/>
        <v>1.7202425523457046</v>
      </c>
      <c r="AF161" s="105">
        <f>'Cuadro 4'!AG162</f>
        <v>1.66</v>
      </c>
      <c r="AG161" s="84">
        <v>0.92</v>
      </c>
      <c r="AH161" s="84">
        <v>0.96</v>
      </c>
      <c r="AI161" s="84">
        <v>2.99</v>
      </c>
      <c r="AJ161" s="84">
        <v>4.45</v>
      </c>
      <c r="AK161" s="84">
        <v>3.86</v>
      </c>
      <c r="AL161" s="105">
        <f>'Cuadro 4'!AH162</f>
        <v>2.19</v>
      </c>
      <c r="AM161" s="84">
        <v>7.29</v>
      </c>
      <c r="AN161" s="84">
        <v>2.6</v>
      </c>
      <c r="AO161" s="84">
        <v>1.19</v>
      </c>
      <c r="AP161" s="84">
        <v>1.8</v>
      </c>
      <c r="AQ161" s="84">
        <v>3.74</v>
      </c>
      <c r="AR161" s="117">
        <v>1.96</v>
      </c>
      <c r="AS161" s="116">
        <f t="shared" si="66"/>
        <v>1.6854830806599372</v>
      </c>
      <c r="AT161" s="105">
        <f t="shared" si="69"/>
        <v>1.7100586031319143</v>
      </c>
      <c r="AU161" s="84">
        <v>0.6</v>
      </c>
      <c r="AV161" s="84">
        <v>0.94</v>
      </c>
      <c r="AW161" s="84">
        <v>6.19</v>
      </c>
      <c r="AX161" s="84">
        <v>6.22</v>
      </c>
      <c r="AY161" s="84">
        <v>3.88</v>
      </c>
      <c r="AZ161" s="105">
        <f t="shared" si="70"/>
        <v>1.493848857644986</v>
      </c>
      <c r="BA161" s="84">
        <v>3.94</v>
      </c>
      <c r="BB161" s="84">
        <v>5.65</v>
      </c>
      <c r="BC161" s="84">
        <v>-0.31</v>
      </c>
      <c r="BD161" s="84">
        <v>6.61</v>
      </c>
      <c r="BE161" s="84">
        <v>5.29</v>
      </c>
      <c r="BF161" s="117">
        <v>2.75</v>
      </c>
    </row>
    <row r="162" spans="1:58" ht="12.75" customHeight="1" x14ac:dyDescent="0.25">
      <c r="A162" s="540"/>
      <c r="B162" s="53" t="s">
        <v>60</v>
      </c>
      <c r="C162" s="84">
        <f t="shared" si="68"/>
        <v>98.005743407982479</v>
      </c>
      <c r="D162" s="165">
        <f>+'Cuadro 4'!G163</f>
        <v>105.9</v>
      </c>
      <c r="E162" s="84">
        <v>104.33</v>
      </c>
      <c r="F162" s="84">
        <v>104.76</v>
      </c>
      <c r="G162" s="84">
        <v>110.77</v>
      </c>
      <c r="H162" s="84">
        <v>109.02</v>
      </c>
      <c r="I162" s="84">
        <v>111.69</v>
      </c>
      <c r="J162" s="105">
        <f>+'Cuadro 4'!H163</f>
        <v>104.41</v>
      </c>
      <c r="K162" s="84">
        <v>106.67</v>
      </c>
      <c r="L162" s="84">
        <v>109.24</v>
      </c>
      <c r="M162" s="84">
        <v>102.83</v>
      </c>
      <c r="N162" s="84">
        <v>105.95</v>
      </c>
      <c r="O162" s="84">
        <v>107.79</v>
      </c>
      <c r="P162" s="117">
        <v>105.87</v>
      </c>
      <c r="Q162" s="116">
        <f t="shared" si="63"/>
        <v>7.6602729173092216E-2</v>
      </c>
      <c r="R162" s="105">
        <f>'Cuadro 4'!T163</f>
        <v>0.03</v>
      </c>
      <c r="S162" s="84">
        <v>-0.02</v>
      </c>
      <c r="T162" s="84">
        <v>-0.01</v>
      </c>
      <c r="U162" s="84">
        <v>1.39</v>
      </c>
      <c r="V162" s="84">
        <v>0.49</v>
      </c>
      <c r="W162" s="84">
        <v>-0.13</v>
      </c>
      <c r="X162" s="105">
        <f>'Cuadro 4'!U163</f>
        <v>0.44</v>
      </c>
      <c r="Y162" s="84">
        <v>0.31</v>
      </c>
      <c r="Z162" s="84">
        <v>0.06</v>
      </c>
      <c r="AA162" s="84">
        <v>0.44</v>
      </c>
      <c r="AB162" s="84">
        <v>0.98</v>
      </c>
      <c r="AC162" s="84">
        <v>0.51</v>
      </c>
      <c r="AD162" s="117">
        <v>0.33</v>
      </c>
      <c r="AE162" s="116">
        <f t="shared" si="64"/>
        <v>1.7891185853808986</v>
      </c>
      <c r="AF162" s="105">
        <f>'Cuadro 4'!AG163</f>
        <v>1.68</v>
      </c>
      <c r="AG162" s="84">
        <v>0.91</v>
      </c>
      <c r="AH162" s="84">
        <v>0.95</v>
      </c>
      <c r="AI162" s="84">
        <v>4.42</v>
      </c>
      <c r="AJ162" s="84">
        <v>4.97</v>
      </c>
      <c r="AK162" s="84">
        <v>3.72</v>
      </c>
      <c r="AL162" s="105">
        <f>'Cuadro 4'!AH163</f>
        <v>2.64</v>
      </c>
      <c r="AM162" s="84">
        <v>7.62</v>
      </c>
      <c r="AN162" s="84">
        <v>2.66</v>
      </c>
      <c r="AO162" s="84">
        <v>1.64</v>
      </c>
      <c r="AP162" s="84">
        <v>2.8</v>
      </c>
      <c r="AQ162" s="84">
        <v>4.2699999999999996</v>
      </c>
      <c r="AR162" s="117">
        <v>2.2999999999999998</v>
      </c>
      <c r="AS162" s="116">
        <f t="shared" si="66"/>
        <v>2.8133251510739536</v>
      </c>
      <c r="AT162" s="105">
        <f>100*(D162/D150-1)</f>
        <v>2.8155339805825408</v>
      </c>
      <c r="AU162" s="84">
        <v>0.57999999999999996</v>
      </c>
      <c r="AV162" s="84">
        <v>0.88</v>
      </c>
      <c r="AW162" s="84">
        <v>7.61</v>
      </c>
      <c r="AX162" s="84">
        <v>13.99</v>
      </c>
      <c r="AY162" s="84">
        <v>7.64</v>
      </c>
      <c r="AZ162" s="105">
        <f t="shared" si="70"/>
        <v>2.7961012109875005</v>
      </c>
      <c r="BA162" s="84">
        <v>4.92</v>
      </c>
      <c r="BB162" s="84">
        <v>4.95</v>
      </c>
      <c r="BC162" s="84">
        <v>1.53</v>
      </c>
      <c r="BD162" s="84">
        <v>6.59</v>
      </c>
      <c r="BE162" s="84">
        <v>5.55</v>
      </c>
      <c r="BF162" s="117">
        <v>2.89</v>
      </c>
    </row>
    <row r="163" spans="1:58" ht="12.75" customHeight="1" x14ac:dyDescent="0.25">
      <c r="A163" s="540"/>
      <c r="B163" s="53" t="s">
        <v>61</v>
      </c>
      <c r="C163" s="84">
        <f>IF($B163="Enero",C162*(1+AE163/100),
IF($B163="Febrero",C161*(1+AE163/100),
IF($B163="Marzo",C160*(1+AE163/100),
IF($B163="Abril",C159*(1+AE163/100),
IF($B163="Mayo",C158*(1+AE163/100),
IF($B163="Junio",C157*(1+AE163/100),
IF($B163="Julio",C156*(1+AE163/100),
IF($B163="Agosto",C155*(1+AE163/100),
IF($B163="Septiembre",C154*(1+AE163/100),
IF($B163="Octubre",C153*(1+AE163/100),
IF($B163="Noviembre",C152*(1+AE163/100),
IF($B163="Diciembre",C151/(1+AE163/100),"Error"))))))))))))</f>
        <v>98.294371456906418</v>
      </c>
      <c r="D163" s="165">
        <f>+'Cuadro 4'!G164</f>
        <v>106.22</v>
      </c>
      <c r="E163" s="84">
        <v>104.46</v>
      </c>
      <c r="F163" s="84">
        <v>104.93</v>
      </c>
      <c r="G163" s="84">
        <v>112.37</v>
      </c>
      <c r="H163" s="84">
        <v>110.4</v>
      </c>
      <c r="I163" s="84">
        <v>112.2</v>
      </c>
      <c r="J163" s="105">
        <f>+'Cuadro 4'!H164</f>
        <v>104.64</v>
      </c>
      <c r="K163" s="84">
        <v>107.05</v>
      </c>
      <c r="L163" s="84">
        <v>109.29</v>
      </c>
      <c r="M163" s="84">
        <v>103.05</v>
      </c>
      <c r="N163" s="84">
        <v>106.31</v>
      </c>
      <c r="O163" s="84">
        <v>107.89</v>
      </c>
      <c r="P163" s="117">
        <v>106.42</v>
      </c>
      <c r="Q163" s="116">
        <f t="shared" si="63"/>
        <v>0.29090678455159175</v>
      </c>
      <c r="R163" s="105">
        <f>'Cuadro 4'!T164</f>
        <v>0.3</v>
      </c>
      <c r="S163" s="84">
        <v>0.13</v>
      </c>
      <c r="T163" s="84">
        <v>0.16</v>
      </c>
      <c r="U163" s="84">
        <v>1.45</v>
      </c>
      <c r="V163" s="84">
        <v>1.26</v>
      </c>
      <c r="W163" s="84">
        <v>0.46</v>
      </c>
      <c r="X163" s="105">
        <f>'Cuadro 4'!U164</f>
        <v>0.22</v>
      </c>
      <c r="Y163" s="84">
        <v>0.36</v>
      </c>
      <c r="Z163" s="84">
        <v>0.04</v>
      </c>
      <c r="AA163" s="84">
        <v>0.22</v>
      </c>
      <c r="AB163" s="84">
        <v>0.33</v>
      </c>
      <c r="AC163" s="84">
        <v>0.09</v>
      </c>
      <c r="AD163" s="117">
        <v>0.52</v>
      </c>
      <c r="AE163" s="116">
        <f t="shared" si="64"/>
        <v>2.0888887180014395</v>
      </c>
      <c r="AF163" s="105">
        <f>'Cuadro 4'!AG164</f>
        <v>1.99</v>
      </c>
      <c r="AG163" s="84">
        <v>1.04</v>
      </c>
      <c r="AH163" s="84">
        <v>1.1100000000000001</v>
      </c>
      <c r="AI163" s="84">
        <v>5.93</v>
      </c>
      <c r="AJ163" s="84">
        <v>6.29</v>
      </c>
      <c r="AK163" s="84">
        <v>4.1900000000000004</v>
      </c>
      <c r="AL163" s="105">
        <f>'Cuadro 4'!AH164</f>
        <v>2.86</v>
      </c>
      <c r="AM163" s="84">
        <v>8.01</v>
      </c>
      <c r="AN163" s="84">
        <v>2.7</v>
      </c>
      <c r="AO163" s="84">
        <v>1.86</v>
      </c>
      <c r="AP163" s="84">
        <v>3.14</v>
      </c>
      <c r="AQ163" s="84">
        <v>4.3600000000000003</v>
      </c>
      <c r="AR163" s="117">
        <v>2.83</v>
      </c>
      <c r="AS163" s="116">
        <f t="shared" si="66"/>
        <v>3.2488904907635079</v>
      </c>
      <c r="AT163" s="105">
        <f>100*(D163/D151-1)</f>
        <v>3.2766164316966551</v>
      </c>
      <c r="AU163" s="84">
        <v>0.67</v>
      </c>
      <c r="AV163" s="84">
        <v>1.02</v>
      </c>
      <c r="AW163" s="84">
        <v>6.79</v>
      </c>
      <c r="AX163" s="84">
        <v>18.3</v>
      </c>
      <c r="AY163" s="84">
        <v>7.86</v>
      </c>
      <c r="AZ163" s="105">
        <f t="shared" si="70"/>
        <v>3.0326900354470165</v>
      </c>
      <c r="BA163" s="84">
        <v>6.57</v>
      </c>
      <c r="BB163" s="84">
        <v>4.8600000000000003</v>
      </c>
      <c r="BC163" s="84">
        <v>1.85</v>
      </c>
      <c r="BD163" s="84">
        <v>5.46</v>
      </c>
      <c r="BE163" s="84">
        <v>5.07</v>
      </c>
      <c r="BF163" s="117">
        <v>3.24</v>
      </c>
    </row>
    <row r="164" spans="1:58" ht="12.75" customHeight="1" x14ac:dyDescent="0.25">
      <c r="A164" s="540"/>
      <c r="B164" s="53" t="s">
        <v>62</v>
      </c>
      <c r="C164" s="84">
        <f>IF($B164="Enero",C163*(1+AE164/100),
IF($B164="Febrero",C162*(1+AE164/100),
IF($B164="Marzo",C161*(1+AE164/100),
IF($B164="Abril",C160*(1+AE164/100),
IF($B164="Mayo",C159*(1+AE164/100),
IF($B164="Junio",C158*(1+AE164/100),
IF($B164="Julio",C157*(1+AE164/100),
IF($B164="Agosto",C156*(1+AE164/100),
IF($B164="Septiembre",C155*(1+AE164/100),
IF($B164="Octubre",C154*(1+AE164/100),
IF($B164="Noviembre",C153*(1+AE164/100),
IF($B164="Diciembre",C152/(1+AE164/100),"Error"))))))))))))</f>
        <v>98.377312623155646</v>
      </c>
      <c r="D164" s="165">
        <f>+'Cuadro 4'!G165</f>
        <v>106.27</v>
      </c>
      <c r="E164" s="84">
        <v>104.58</v>
      </c>
      <c r="F164" s="84">
        <v>105.05</v>
      </c>
      <c r="G164" s="84">
        <v>112.68</v>
      </c>
      <c r="H164" s="84">
        <v>111.46</v>
      </c>
      <c r="I164" s="84">
        <v>111.11</v>
      </c>
      <c r="J164" s="105">
        <f>+'Cuadro 4'!H165</f>
        <v>104.93</v>
      </c>
      <c r="K164" s="84">
        <v>107.72</v>
      </c>
      <c r="L164" s="84">
        <v>109.35</v>
      </c>
      <c r="M164" s="84">
        <v>103.24</v>
      </c>
      <c r="N164" s="84">
        <v>106.23</v>
      </c>
      <c r="O164" s="84">
        <v>108.45</v>
      </c>
      <c r="P164" s="117">
        <v>106.81</v>
      </c>
      <c r="Q164" s="116">
        <f t="shared" ref="Q164:Q189" si="71">+R164*0.886334806894897+X164*0.113665193105103</f>
        <v>7.6142994414173687E-2</v>
      </c>
      <c r="R164" s="105">
        <f>'Cuadro 4'!T165</f>
        <v>0.05</v>
      </c>
      <c r="S164" s="84">
        <v>0.11</v>
      </c>
      <c r="T164" s="84">
        <v>0.11</v>
      </c>
      <c r="U164" s="84">
        <v>0.27</v>
      </c>
      <c r="V164" s="84">
        <v>0.96</v>
      </c>
      <c r="W164" s="84">
        <v>-0.97</v>
      </c>
      <c r="X164" s="105">
        <f>'Cuadro 4'!U165</f>
        <v>0.28000000000000003</v>
      </c>
      <c r="Y164" s="84">
        <v>0.63</v>
      </c>
      <c r="Z164" s="84">
        <v>0.06</v>
      </c>
      <c r="AA164" s="84">
        <v>0.18</v>
      </c>
      <c r="AB164" s="84">
        <v>-7.0000000000000007E-2</v>
      </c>
      <c r="AC164" s="84">
        <v>0.52</v>
      </c>
      <c r="AD164" s="117">
        <v>0.36</v>
      </c>
      <c r="AE164" s="116">
        <f t="shared" si="64"/>
        <v>2.1750317124156129</v>
      </c>
      <c r="AF164" s="105">
        <f>'Cuadro 4'!AG165</f>
        <v>2.0499999999999998</v>
      </c>
      <c r="AG164" s="84">
        <v>1.1499999999999999</v>
      </c>
      <c r="AH164" s="84">
        <v>1.22</v>
      </c>
      <c r="AI164" s="84">
        <v>6.22</v>
      </c>
      <c r="AJ164" s="84">
        <v>7.31</v>
      </c>
      <c r="AK164" s="84">
        <v>3.18</v>
      </c>
      <c r="AL164" s="105">
        <f>'Cuadro 4'!AH165</f>
        <v>3.15</v>
      </c>
      <c r="AM164" s="84">
        <v>8.69</v>
      </c>
      <c r="AN164" s="84">
        <v>2.76</v>
      </c>
      <c r="AO164" s="84">
        <v>2.0499999999999998</v>
      </c>
      <c r="AP164" s="84">
        <v>3.07</v>
      </c>
      <c r="AQ164" s="84">
        <v>4.9000000000000004</v>
      </c>
      <c r="AR164" s="117">
        <v>3.2</v>
      </c>
      <c r="AS164" s="116">
        <f t="shared" si="66"/>
        <v>3.4972683449745574</v>
      </c>
      <c r="AT164" s="105">
        <f>100*(D164/D152-1)</f>
        <v>3.4862206641347759</v>
      </c>
      <c r="AU164" s="84">
        <v>1.01</v>
      </c>
      <c r="AV164" s="84">
        <v>1.1200000000000001</v>
      </c>
      <c r="AW164" s="84">
        <v>7.08</v>
      </c>
      <c r="AX164" s="84">
        <v>20.190000000000001</v>
      </c>
      <c r="AY164" s="84">
        <v>7.04</v>
      </c>
      <c r="AZ164" s="105">
        <f t="shared" si="70"/>
        <v>3.5834155972359394</v>
      </c>
      <c r="BA164" s="84">
        <v>7.01</v>
      </c>
      <c r="BB164" s="84">
        <v>4.22</v>
      </c>
      <c r="BC164" s="84">
        <v>2.44</v>
      </c>
      <c r="BD164" s="84">
        <v>4.59</v>
      </c>
      <c r="BE164" s="84">
        <v>5.86</v>
      </c>
      <c r="BF164" s="117">
        <v>4.07</v>
      </c>
    </row>
    <row r="165" spans="1:58" ht="12.75" customHeight="1" x14ac:dyDescent="0.25">
      <c r="A165" s="540"/>
      <c r="B165" s="53" t="s">
        <v>63</v>
      </c>
      <c r="C165" s="84">
        <f>IF($B165="Enero",C164*(1+AE165/100),
IF($B165="Febrero",C163*(1+AE165/100),
IF($B165="Marzo",C162*(1+AE165/100),
IF($B165="Abril",C161*(1+AE165/100),
IF($B165="Mayo",C160*(1+AE165/100),
IF($B165="Junio",C159*(1+AE165/100),
IF($B165="Julio",C158*(1+AE165/100),
IF($B165="Agosto",C157*(1+AE165/100),
IF($B165="Septiembre",C156*(1+AE165/100),
IF($B165="Octubre",C155*(1+AE165/100),
IF($B165="Noviembre",C154*(1+AE165/100),
IF($B165="Diciembre",C153/(1+AE165/100),"Error"))))))))))))</f>
        <v>98.648872855231303</v>
      </c>
      <c r="D165" s="165">
        <f>+'Cuadro 4'!G166</f>
        <v>106.58</v>
      </c>
      <c r="E165" s="84">
        <v>104.71</v>
      </c>
      <c r="F165" s="84">
        <v>105.25</v>
      </c>
      <c r="G165" s="84">
        <v>115.51</v>
      </c>
      <c r="H165" s="84">
        <v>111.01</v>
      </c>
      <c r="I165" s="84">
        <v>112.79</v>
      </c>
      <c r="J165" s="105">
        <f>+'Cuadro 4'!H166</f>
        <v>105.15</v>
      </c>
      <c r="K165" s="84">
        <v>108.45</v>
      </c>
      <c r="L165" s="84">
        <v>109.25</v>
      </c>
      <c r="M165" s="84">
        <v>103.42</v>
      </c>
      <c r="N165" s="84">
        <v>106.46</v>
      </c>
      <c r="O165" s="84">
        <v>108.55</v>
      </c>
      <c r="P165" s="117">
        <v>107.6</v>
      </c>
      <c r="Q165" s="116">
        <f t="shared" si="71"/>
        <v>0.2820434364826428</v>
      </c>
      <c r="R165" s="105">
        <f>'Cuadro 4'!T166</f>
        <v>0.28999999999999998</v>
      </c>
      <c r="S165" s="84">
        <v>0.13</v>
      </c>
      <c r="T165" s="84">
        <v>0.2</v>
      </c>
      <c r="U165" s="84">
        <v>2.5099999999999998</v>
      </c>
      <c r="V165" s="84">
        <v>-0.4</v>
      </c>
      <c r="W165" s="84">
        <v>1.51</v>
      </c>
      <c r="X165" s="105">
        <f>'Cuadro 4'!U166</f>
        <v>0.22</v>
      </c>
      <c r="Y165" s="84">
        <v>0.68</v>
      </c>
      <c r="Z165" s="84">
        <v>-0.09</v>
      </c>
      <c r="AA165" s="84">
        <v>0.18</v>
      </c>
      <c r="AB165" s="84">
        <v>0.21</v>
      </c>
      <c r="AC165" s="84">
        <v>0.09</v>
      </c>
      <c r="AD165" s="117">
        <v>0.74</v>
      </c>
      <c r="AE165" s="116">
        <f t="shared" ref="AE165:AE189" si="72">+AF165*0.886334806894897+AL165*0.113665193105103</f>
        <v>2.4570751488982556</v>
      </c>
      <c r="AF165" s="105">
        <f>'Cuadro 4'!AG166</f>
        <v>2.34</v>
      </c>
      <c r="AG165" s="84">
        <v>1.28</v>
      </c>
      <c r="AH165" s="84">
        <v>1.42</v>
      </c>
      <c r="AI165" s="84">
        <v>8.89</v>
      </c>
      <c r="AJ165" s="84">
        <v>6.88</v>
      </c>
      <c r="AK165" s="84">
        <v>4.74</v>
      </c>
      <c r="AL165" s="105">
        <f>'Cuadro 4'!AH166</f>
        <v>3.37</v>
      </c>
      <c r="AM165" s="84">
        <v>9.42</v>
      </c>
      <c r="AN165" s="84">
        <v>2.67</v>
      </c>
      <c r="AO165" s="84">
        <v>2.23</v>
      </c>
      <c r="AP165" s="84">
        <v>3.28</v>
      </c>
      <c r="AQ165" s="84">
        <v>5</v>
      </c>
      <c r="AR165" s="117">
        <v>3.97</v>
      </c>
      <c r="AS165" s="116">
        <f t="shared" si="66"/>
        <v>2.6878813403723942</v>
      </c>
      <c r="AT165" s="105">
        <f>100*(D165/D153-1)</f>
        <v>2.5399268808928177</v>
      </c>
      <c r="AU165" s="84">
        <v>1.24</v>
      </c>
      <c r="AV165" s="84">
        <v>1.37</v>
      </c>
      <c r="AW165" s="84">
        <v>9.01</v>
      </c>
      <c r="AX165" s="84">
        <v>9.0299999999999994</v>
      </c>
      <c r="AY165" s="84">
        <v>5.0599999999999996</v>
      </c>
      <c r="AZ165" s="105">
        <f>100*(J165/J153-1)</f>
        <v>3.8415958917637827</v>
      </c>
      <c r="BA165" s="84">
        <v>6.83</v>
      </c>
      <c r="BB165" s="84">
        <v>3.7</v>
      </c>
      <c r="BC165" s="84">
        <v>2.75</v>
      </c>
      <c r="BD165" s="84">
        <v>4.17</v>
      </c>
      <c r="BE165" s="84">
        <v>6.24</v>
      </c>
      <c r="BF165" s="117">
        <v>4.83</v>
      </c>
    </row>
    <row r="166" spans="1:58" ht="12.75" customHeight="1" x14ac:dyDescent="0.25">
      <c r="A166" s="540"/>
      <c r="B166" s="53" t="s">
        <v>64</v>
      </c>
      <c r="C166" s="84">
        <f t="shared" ref="C166:C177" si="73">IF($B166="Enero",C165*(1+AE166/100),
IF($B166="Febrero",C164*(1+AE166/100),
IF($B166="Marzo",C163*(1+AE166/100),
IF($B166="Abril",C162*(1+AE166/100),
IF($B166="Mayo",C161*(1+AE166/100),
IF($B166="Junio",C160*(1+AE166/100),
IF($B166="Julio",C159*(1+AE166/100),
IF($B166="Agosto",C158*(1+AE166/100),
IF($B166="Septiembre",C157*(1+AE166/100),
IF($B166="Octubre",C156*(1+AE166/100),
IF($B166="Noviembre",C155*(1+AE166/100),
IF($B166="Diciembre",C154/(1+AE166/100),"Error"))))))))))))</f>
        <v>99.016716211446393</v>
      </c>
      <c r="D166" s="165">
        <f>+'Cuadro 4'!G167</f>
        <v>106.99</v>
      </c>
      <c r="E166" s="84">
        <v>105.21</v>
      </c>
      <c r="F166" s="84">
        <v>105.81</v>
      </c>
      <c r="G166" s="84">
        <v>116.98</v>
      </c>
      <c r="H166" s="84">
        <v>110.52</v>
      </c>
      <c r="I166" s="84">
        <v>113.03</v>
      </c>
      <c r="J166" s="105">
        <f>+'Cuadro 4'!H167</f>
        <v>105.48</v>
      </c>
      <c r="K166" s="84">
        <v>108.14</v>
      </c>
      <c r="L166" s="84">
        <v>110.56</v>
      </c>
      <c r="M166" s="84">
        <v>103.53</v>
      </c>
      <c r="N166" s="84">
        <v>106.47</v>
      </c>
      <c r="O166" s="84">
        <v>109.81</v>
      </c>
      <c r="P166" s="117">
        <v>107.86</v>
      </c>
      <c r="Q166" s="116">
        <f t="shared" si="71"/>
        <v>0.37204343648264276</v>
      </c>
      <c r="R166" s="105">
        <f>'Cuadro 4'!T167</f>
        <v>0.38</v>
      </c>
      <c r="S166" s="84">
        <v>0.48</v>
      </c>
      <c r="T166" s="84">
        <v>0.53</v>
      </c>
      <c r="U166" s="84">
        <v>1.28</v>
      </c>
      <c r="V166" s="84">
        <v>-0.44</v>
      </c>
      <c r="W166" s="84">
        <v>0.21</v>
      </c>
      <c r="X166" s="105">
        <f>'Cuadro 4'!U167</f>
        <v>0.31</v>
      </c>
      <c r="Y166" s="84">
        <v>-0.28000000000000003</v>
      </c>
      <c r="Z166" s="84">
        <v>1.2</v>
      </c>
      <c r="AA166" s="84">
        <v>0.1</v>
      </c>
      <c r="AB166" s="84">
        <v>0.02</v>
      </c>
      <c r="AC166" s="84">
        <v>1.17</v>
      </c>
      <c r="AD166" s="117">
        <v>0.24</v>
      </c>
      <c r="AE166" s="116">
        <f t="shared" si="72"/>
        <v>2.8391185853808985</v>
      </c>
      <c r="AF166" s="105">
        <f>'Cuadro 4'!AG167</f>
        <v>2.73</v>
      </c>
      <c r="AG166" s="84">
        <v>1.76</v>
      </c>
      <c r="AH166" s="84">
        <v>1.96</v>
      </c>
      <c r="AI166" s="84">
        <v>10.28</v>
      </c>
      <c r="AJ166" s="84">
        <v>6.41</v>
      </c>
      <c r="AK166" s="84">
        <v>4.96</v>
      </c>
      <c r="AL166" s="105">
        <f>'Cuadro 4'!AH167</f>
        <v>3.69</v>
      </c>
      <c r="AM166" s="84">
        <v>9.11</v>
      </c>
      <c r="AN166" s="84">
        <v>3.9</v>
      </c>
      <c r="AO166" s="84">
        <v>2.33</v>
      </c>
      <c r="AP166" s="84">
        <v>3.3</v>
      </c>
      <c r="AQ166" s="84">
        <v>6.22</v>
      </c>
      <c r="AR166" s="117">
        <v>4.22</v>
      </c>
      <c r="AS166" s="116">
        <f t="shared" si="66"/>
        <v>3.1895783201398173</v>
      </c>
      <c r="AT166" s="105">
        <f>'Cuadro 4'!AT167</f>
        <v>3.06</v>
      </c>
      <c r="AU166" s="84">
        <v>1.93</v>
      </c>
      <c r="AV166" s="84">
        <v>2.04</v>
      </c>
      <c r="AW166" s="84">
        <v>10.119999999999999</v>
      </c>
      <c r="AX166" s="84">
        <v>8.66</v>
      </c>
      <c r="AY166" s="84">
        <v>5.23</v>
      </c>
      <c r="AZ166" s="105">
        <f>'Cuadro 4'!AU167</f>
        <v>4.2</v>
      </c>
      <c r="BA166" s="84">
        <v>6.57</v>
      </c>
      <c r="BB166" s="84">
        <v>4.45</v>
      </c>
      <c r="BC166" s="84">
        <v>2.94</v>
      </c>
      <c r="BD166" s="84">
        <v>3.7</v>
      </c>
      <c r="BE166" s="84">
        <v>7.7</v>
      </c>
      <c r="BF166" s="117">
        <v>4.63</v>
      </c>
    </row>
    <row r="167" spans="1:58" ht="12.75" customHeight="1" x14ac:dyDescent="0.25">
      <c r="A167" s="540"/>
      <c r="B167" s="53" t="s">
        <v>65</v>
      </c>
      <c r="C167" s="84">
        <f t="shared" si="73"/>
        <v>99.330072905147247</v>
      </c>
      <c r="D167" s="165">
        <f>+'Cuadro 4'!G168</f>
        <v>107.33</v>
      </c>
      <c r="E167" s="84">
        <v>105.2</v>
      </c>
      <c r="F167" s="84">
        <v>105.8</v>
      </c>
      <c r="G167" s="84">
        <v>121.96</v>
      </c>
      <c r="H167" s="84">
        <v>113.76</v>
      </c>
      <c r="I167" s="84">
        <v>113.22</v>
      </c>
      <c r="J167" s="105">
        <f>+'Cuadro 4'!H168</f>
        <v>105.78</v>
      </c>
      <c r="K167" s="84">
        <v>106.3</v>
      </c>
      <c r="L167" s="84">
        <v>110.49</v>
      </c>
      <c r="M167" s="84">
        <v>103.92</v>
      </c>
      <c r="N167" s="84">
        <v>106.57</v>
      </c>
      <c r="O167" s="84">
        <v>110.78</v>
      </c>
      <c r="P167" s="117">
        <v>108.24</v>
      </c>
      <c r="Q167" s="116">
        <f t="shared" si="71"/>
        <v>0.31545339227579589</v>
      </c>
      <c r="R167" s="105">
        <f>'Cuadro 4'!T168</f>
        <v>0.32</v>
      </c>
      <c r="S167" s="84">
        <v>-0.01</v>
      </c>
      <c r="T167" s="84">
        <v>-0.01</v>
      </c>
      <c r="U167" s="84">
        <v>4.25</v>
      </c>
      <c r="V167" s="84">
        <v>2.93</v>
      </c>
      <c r="W167" s="84">
        <v>0.17</v>
      </c>
      <c r="X167" s="105">
        <f>'Cuadro 4'!U168</f>
        <v>0.28000000000000003</v>
      </c>
      <c r="Y167" s="84">
        <v>-1.71</v>
      </c>
      <c r="Z167" s="84">
        <v>-7.0000000000000007E-2</v>
      </c>
      <c r="AA167" s="84">
        <v>0.37</v>
      </c>
      <c r="AB167" s="84">
        <v>0.09</v>
      </c>
      <c r="AC167" s="84">
        <v>0.88</v>
      </c>
      <c r="AD167" s="117">
        <v>0.35</v>
      </c>
      <c r="AE167" s="116">
        <f t="shared" si="72"/>
        <v>3.1645719776566947</v>
      </c>
      <c r="AF167" s="105">
        <f>'Cuadro 4'!AG168</f>
        <v>3.06</v>
      </c>
      <c r="AG167" s="84">
        <v>1.76</v>
      </c>
      <c r="AH167" s="84">
        <v>1.95</v>
      </c>
      <c r="AI167" s="84">
        <v>14.97</v>
      </c>
      <c r="AJ167" s="84">
        <v>9.5299999999999994</v>
      </c>
      <c r="AK167" s="84">
        <v>5.14</v>
      </c>
      <c r="AL167" s="105">
        <f>'Cuadro 4'!AH168</f>
        <v>3.98</v>
      </c>
      <c r="AM167" s="84">
        <v>7.25</v>
      </c>
      <c r="AN167" s="84">
        <v>3.83</v>
      </c>
      <c r="AO167" s="84">
        <v>2.71</v>
      </c>
      <c r="AP167" s="84">
        <v>3.39</v>
      </c>
      <c r="AQ167" s="84">
        <v>7.16</v>
      </c>
      <c r="AR167" s="117">
        <v>4.58</v>
      </c>
      <c r="AS167" s="116">
        <f t="shared" si="66"/>
        <v>3.3645846626229399</v>
      </c>
      <c r="AT167" s="105">
        <f>'Cuadro 4'!AT168</f>
        <v>3.21</v>
      </c>
      <c r="AU167" s="84">
        <v>1.82</v>
      </c>
      <c r="AV167" s="84">
        <v>1.96</v>
      </c>
      <c r="AW167" s="84">
        <v>14.8</v>
      </c>
      <c r="AX167" s="84">
        <v>10.83</v>
      </c>
      <c r="AY167" s="84">
        <v>5.21</v>
      </c>
      <c r="AZ167" s="105">
        <f>'Cuadro 4'!AU168</f>
        <v>4.57</v>
      </c>
      <c r="BA167" s="84">
        <v>8.18</v>
      </c>
      <c r="BB167" s="84">
        <v>4</v>
      </c>
      <c r="BC167" s="84">
        <v>3.24</v>
      </c>
      <c r="BD167" s="84">
        <v>3.65</v>
      </c>
      <c r="BE167" s="84">
        <v>8.0399999999999991</v>
      </c>
      <c r="BF167" s="117">
        <v>4.91</v>
      </c>
    </row>
    <row r="168" spans="1:58" ht="12.75" customHeight="1" x14ac:dyDescent="0.25">
      <c r="A168" s="541"/>
      <c r="B168" s="54" t="s">
        <v>66</v>
      </c>
      <c r="C168" s="88">
        <f t="shared" si="73"/>
        <v>93.230233053156098</v>
      </c>
      <c r="D168" s="166">
        <f>+'Cuadro 4'!G169</f>
        <v>107.44</v>
      </c>
      <c r="E168" s="88">
        <v>105.18</v>
      </c>
      <c r="F168" s="88">
        <v>105.71</v>
      </c>
      <c r="G168" s="88">
        <v>123.33</v>
      </c>
      <c r="H168" s="88">
        <v>115.3</v>
      </c>
      <c r="I168" s="88">
        <v>113.25</v>
      </c>
      <c r="J168" s="108">
        <f>+'Cuadro 4'!H169</f>
        <v>105.89</v>
      </c>
      <c r="K168" s="88">
        <v>104.98</v>
      </c>
      <c r="L168" s="88">
        <v>111.08</v>
      </c>
      <c r="M168" s="88">
        <v>104.06</v>
      </c>
      <c r="N168" s="88">
        <v>105.41</v>
      </c>
      <c r="O168" s="88">
        <v>111.44</v>
      </c>
      <c r="P168" s="119">
        <v>108.49</v>
      </c>
      <c r="Q168" s="118">
        <f t="shared" si="71"/>
        <v>0.10113665193105104</v>
      </c>
      <c r="R168" s="108">
        <f>'Cuadro 4'!T169</f>
        <v>0.1</v>
      </c>
      <c r="S168" s="88">
        <v>-0.03</v>
      </c>
      <c r="T168" s="88">
        <v>-0.09</v>
      </c>
      <c r="U168" s="88">
        <v>1.1299999999999999</v>
      </c>
      <c r="V168" s="88">
        <v>1.35</v>
      </c>
      <c r="W168" s="88">
        <v>0.03</v>
      </c>
      <c r="X168" s="108">
        <f>'Cuadro 4'!U169</f>
        <v>0.11</v>
      </c>
      <c r="Y168" s="88">
        <v>-1.24</v>
      </c>
      <c r="Z168" s="88">
        <v>0.54</v>
      </c>
      <c r="AA168" s="88">
        <v>0.14000000000000001</v>
      </c>
      <c r="AB168" s="88">
        <v>-1.0900000000000001</v>
      </c>
      <c r="AC168" s="88">
        <v>0.6</v>
      </c>
      <c r="AD168" s="119">
        <v>0.23</v>
      </c>
      <c r="AE168" s="118">
        <f t="shared" si="72"/>
        <v>3.2745719776566946</v>
      </c>
      <c r="AF168" s="108">
        <f>'Cuadro 4'!AG169</f>
        <v>3.17</v>
      </c>
      <c r="AG168" s="88">
        <v>1.73</v>
      </c>
      <c r="AH168" s="88">
        <v>1.86</v>
      </c>
      <c r="AI168" s="88">
        <v>16.27</v>
      </c>
      <c r="AJ168" s="88">
        <v>11.01</v>
      </c>
      <c r="AK168" s="88">
        <v>5.16</v>
      </c>
      <c r="AL168" s="108">
        <f>'Cuadro 4'!AH169</f>
        <v>4.09</v>
      </c>
      <c r="AM168" s="88">
        <v>5.92</v>
      </c>
      <c r="AN168" s="88">
        <v>4.3899999999999997</v>
      </c>
      <c r="AO168" s="88">
        <v>2.86</v>
      </c>
      <c r="AP168" s="88">
        <v>2.27</v>
      </c>
      <c r="AQ168" s="88">
        <v>7.8</v>
      </c>
      <c r="AR168" s="119">
        <v>4.83</v>
      </c>
      <c r="AS168" s="118">
        <f t="shared" si="66"/>
        <v>3.2745719776566946</v>
      </c>
      <c r="AT168" s="108">
        <f>'Cuadro 4'!AT169</f>
        <v>3.17</v>
      </c>
      <c r="AU168" s="88">
        <v>1.73</v>
      </c>
      <c r="AV168" s="88">
        <v>1.86</v>
      </c>
      <c r="AW168" s="88">
        <v>16.27</v>
      </c>
      <c r="AX168" s="88">
        <v>11.01</v>
      </c>
      <c r="AY168" s="88">
        <v>5.16</v>
      </c>
      <c r="AZ168" s="108">
        <f>'Cuadro 4'!AU169</f>
        <v>4.09</v>
      </c>
      <c r="BA168" s="88">
        <v>5.92</v>
      </c>
      <c r="BB168" s="88">
        <v>4.3899999999999997</v>
      </c>
      <c r="BC168" s="88">
        <v>2.86</v>
      </c>
      <c r="BD168" s="88">
        <v>2.27</v>
      </c>
      <c r="BE168" s="88">
        <v>7.8</v>
      </c>
      <c r="BF168" s="119">
        <v>4.83</v>
      </c>
    </row>
    <row r="169" spans="1:58" ht="12.75" customHeight="1" x14ac:dyDescent="0.25">
      <c r="A169" s="539">
        <v>2022</v>
      </c>
      <c r="B169" s="236" t="s">
        <v>55</v>
      </c>
      <c r="C169" s="229">
        <f t="shared" si="73"/>
        <v>93.910444273774942</v>
      </c>
      <c r="D169" s="292">
        <f>+'Cuadro 4'!G170</f>
        <v>107.98</v>
      </c>
      <c r="E169" s="229">
        <v>105.43</v>
      </c>
      <c r="F169" s="229">
        <v>106</v>
      </c>
      <c r="G169" s="229">
        <v>125.15</v>
      </c>
      <c r="H169" s="229">
        <v>118.02</v>
      </c>
      <c r="I169" s="229">
        <v>113.71</v>
      </c>
      <c r="J169" s="228">
        <f>+'Cuadro 4'!H170</f>
        <v>108.56</v>
      </c>
      <c r="K169" s="229">
        <v>107.69</v>
      </c>
      <c r="L169" s="229">
        <v>111.93</v>
      </c>
      <c r="M169" s="229">
        <v>107.55</v>
      </c>
      <c r="N169" s="229">
        <v>106.09</v>
      </c>
      <c r="O169" s="229">
        <v>112.2</v>
      </c>
      <c r="P169" s="224">
        <v>109.16</v>
      </c>
      <c r="Q169" s="220">
        <f t="shared" si="71"/>
        <v>0.72960369007230796</v>
      </c>
      <c r="R169" s="228">
        <f>'Cuadro 4'!T170</f>
        <v>0.5</v>
      </c>
      <c r="S169" s="229">
        <v>0.24</v>
      </c>
      <c r="T169" s="229">
        <v>0.28000000000000003</v>
      </c>
      <c r="U169" s="229">
        <v>1.47</v>
      </c>
      <c r="V169" s="229">
        <v>2.36</v>
      </c>
      <c r="W169" s="229">
        <v>0.41</v>
      </c>
      <c r="X169" s="228">
        <f>'Cuadro 4'!U170</f>
        <v>2.52</v>
      </c>
      <c r="Y169" s="229">
        <v>2.58</v>
      </c>
      <c r="Z169" s="229">
        <v>0.76</v>
      </c>
      <c r="AA169" s="229">
        <v>3.35</v>
      </c>
      <c r="AB169" s="229">
        <v>0.64</v>
      </c>
      <c r="AC169" s="229">
        <v>0.68</v>
      </c>
      <c r="AD169" s="224">
        <v>0.62</v>
      </c>
      <c r="AE169" s="220">
        <f t="shared" si="72"/>
        <v>0.72960369007230796</v>
      </c>
      <c r="AF169" s="228">
        <f>'Cuadro 4'!AG170</f>
        <v>0.5</v>
      </c>
      <c r="AG169" s="229">
        <v>0.24</v>
      </c>
      <c r="AH169" s="229">
        <v>0.28000000000000003</v>
      </c>
      <c r="AI169" s="229">
        <v>1.47</v>
      </c>
      <c r="AJ169" s="229">
        <v>2.36</v>
      </c>
      <c r="AK169" s="229">
        <v>0.41</v>
      </c>
      <c r="AL169" s="228">
        <f>'Cuadro 4'!AH170</f>
        <v>2.52</v>
      </c>
      <c r="AM169" s="229">
        <v>2.58</v>
      </c>
      <c r="AN169" s="229">
        <v>0.76</v>
      </c>
      <c r="AO169" s="229">
        <v>3.35</v>
      </c>
      <c r="AP169" s="229">
        <v>0.64</v>
      </c>
      <c r="AQ169" s="229">
        <v>0.68</v>
      </c>
      <c r="AR169" s="224">
        <v>0.62</v>
      </c>
      <c r="AS169" s="220">
        <f t="shared" si="66"/>
        <v>3.9380326733148285</v>
      </c>
      <c r="AT169" s="228">
        <f>'Cuadro 4'!AT170</f>
        <v>3.63</v>
      </c>
      <c r="AU169" s="229">
        <v>1.85</v>
      </c>
      <c r="AV169" s="229">
        <v>1.91</v>
      </c>
      <c r="AW169" s="229">
        <v>18.41</v>
      </c>
      <c r="AX169" s="229">
        <v>14.82</v>
      </c>
      <c r="AY169" s="229">
        <v>5.46</v>
      </c>
      <c r="AZ169" s="228">
        <f>'Cuadro 4'!AU170</f>
        <v>6.34</v>
      </c>
      <c r="BA169" s="229">
        <v>8.2100000000000009</v>
      </c>
      <c r="BB169" s="229">
        <v>5.1100000000000003</v>
      </c>
      <c r="BC169" s="229">
        <v>6</v>
      </c>
      <c r="BD169" s="229">
        <v>2.98</v>
      </c>
      <c r="BE169" s="229">
        <v>7.84</v>
      </c>
      <c r="BF169" s="224">
        <v>5.1100000000000003</v>
      </c>
    </row>
    <row r="170" spans="1:58" ht="12.75" customHeight="1" x14ac:dyDescent="0.25">
      <c r="A170" s="540"/>
      <c r="B170" s="53" t="s">
        <v>56</v>
      </c>
      <c r="C170" s="84">
        <f t="shared" si="73"/>
        <v>94.667573393218547</v>
      </c>
      <c r="D170" s="165">
        <f>+'Cuadro 4'!G171</f>
        <v>108.59</v>
      </c>
      <c r="E170" s="84">
        <v>105.82</v>
      </c>
      <c r="F170" s="84">
        <v>106.51</v>
      </c>
      <c r="G170" s="84">
        <v>125.93</v>
      </c>
      <c r="H170" s="84">
        <v>120.6</v>
      </c>
      <c r="I170" s="84">
        <v>113.77</v>
      </c>
      <c r="J170" s="105">
        <f>+'Cuadro 4'!H171</f>
        <v>111.42</v>
      </c>
      <c r="K170" s="84">
        <v>110.46</v>
      </c>
      <c r="L170" s="84">
        <v>112.98</v>
      </c>
      <c r="M170" s="84">
        <v>111.18</v>
      </c>
      <c r="N170" s="84">
        <v>107.33</v>
      </c>
      <c r="O170" s="84">
        <v>113.5</v>
      </c>
      <c r="P170" s="117">
        <v>109.48</v>
      </c>
      <c r="Q170" s="116">
        <f t="shared" si="71"/>
        <v>0.8052869497275631</v>
      </c>
      <c r="R170" s="105">
        <f>'Cuadro 4'!T171</f>
        <v>0.56999999999999995</v>
      </c>
      <c r="S170" s="84">
        <v>0.37</v>
      </c>
      <c r="T170" s="84">
        <v>0.48</v>
      </c>
      <c r="U170" s="84">
        <v>0.63</v>
      </c>
      <c r="V170" s="84">
        <v>2.19</v>
      </c>
      <c r="W170" s="84">
        <v>0.05</v>
      </c>
      <c r="X170" s="105">
        <f>'Cuadro 4'!U171</f>
        <v>2.64</v>
      </c>
      <c r="Y170" s="84">
        <v>2.57</v>
      </c>
      <c r="Z170" s="84">
        <v>0.93</v>
      </c>
      <c r="AA170" s="84">
        <v>3.37</v>
      </c>
      <c r="AB170" s="84">
        <v>1.17</v>
      </c>
      <c r="AC170" s="84">
        <v>1.1599999999999999</v>
      </c>
      <c r="AD170" s="117">
        <v>0.28999999999999998</v>
      </c>
      <c r="AE170" s="116">
        <f t="shared" si="72"/>
        <v>1.5417105513861773</v>
      </c>
      <c r="AF170" s="105">
        <f>'Cuadro 4'!AG171</f>
        <v>1.07</v>
      </c>
      <c r="AG170" s="84">
        <v>0.61</v>
      </c>
      <c r="AH170" s="84">
        <v>0.75</v>
      </c>
      <c r="AI170" s="84">
        <v>2.11</v>
      </c>
      <c r="AJ170" s="84">
        <v>4.5999999999999996</v>
      </c>
      <c r="AK170" s="84">
        <v>0.46</v>
      </c>
      <c r="AL170" s="105">
        <f>'Cuadro 4'!AH171</f>
        <v>5.22</v>
      </c>
      <c r="AM170" s="84">
        <v>5.21</v>
      </c>
      <c r="AN170" s="84">
        <v>1.71</v>
      </c>
      <c r="AO170" s="84">
        <v>6.84</v>
      </c>
      <c r="AP170" s="84">
        <v>1.82</v>
      </c>
      <c r="AQ170" s="84">
        <v>1.85</v>
      </c>
      <c r="AR170" s="117">
        <v>0.91</v>
      </c>
      <c r="AS170" s="116">
        <f t="shared" si="66"/>
        <v>4.3519531037318817</v>
      </c>
      <c r="AT170" s="105">
        <f>'Cuadro 4'!AT171</f>
        <v>3.82</v>
      </c>
      <c r="AU170" s="84">
        <v>1.95</v>
      </c>
      <c r="AV170" s="84">
        <v>2.16</v>
      </c>
      <c r="AW170" s="84">
        <v>17.57</v>
      </c>
      <c r="AX170" s="84">
        <v>16.600000000000001</v>
      </c>
      <c r="AY170" s="84">
        <v>4.5599999999999996</v>
      </c>
      <c r="AZ170" s="105">
        <f>'Cuadro 4'!AU171</f>
        <v>8.5</v>
      </c>
      <c r="BA170" s="84">
        <v>5.28</v>
      </c>
      <c r="BB170" s="84">
        <v>5.32</v>
      </c>
      <c r="BC170" s="84">
        <v>9.41</v>
      </c>
      <c r="BD170" s="84">
        <v>3.55</v>
      </c>
      <c r="BE170" s="84">
        <v>8.8000000000000007</v>
      </c>
      <c r="BF170" s="117">
        <v>5.03</v>
      </c>
    </row>
    <row r="171" spans="1:58" ht="12.75" customHeight="1" x14ac:dyDescent="0.25">
      <c r="A171" s="540"/>
      <c r="B171" s="53" t="s">
        <v>57</v>
      </c>
      <c r="C171" s="84">
        <f t="shared" si="73"/>
        <v>95.085251646257035</v>
      </c>
      <c r="D171" s="165">
        <f>+'Cuadro 4'!G172</f>
        <v>108.84</v>
      </c>
      <c r="E171" s="84">
        <v>106.23</v>
      </c>
      <c r="F171" s="84">
        <v>106.8</v>
      </c>
      <c r="G171" s="84">
        <v>127.47</v>
      </c>
      <c r="H171" s="84">
        <v>119.33</v>
      </c>
      <c r="I171" s="84">
        <v>114.58</v>
      </c>
      <c r="J171" s="105">
        <f>+'Cuadro 4'!H172</f>
        <v>113.61</v>
      </c>
      <c r="K171" s="84">
        <v>110.7</v>
      </c>
      <c r="L171" s="84">
        <v>114.52</v>
      </c>
      <c r="M171" s="84">
        <v>113.89</v>
      </c>
      <c r="N171" s="84">
        <v>109.66</v>
      </c>
      <c r="O171" s="84">
        <v>114.99</v>
      </c>
      <c r="P171" s="117">
        <v>110.5</v>
      </c>
      <c r="Q171" s="116">
        <f t="shared" si="71"/>
        <v>0.42777743600287921</v>
      </c>
      <c r="R171" s="105">
        <f>'Cuadro 4'!T172</f>
        <v>0.23</v>
      </c>
      <c r="S171" s="84">
        <v>0.39</v>
      </c>
      <c r="T171" s="84">
        <v>0.28000000000000003</v>
      </c>
      <c r="U171" s="84">
        <v>1.22</v>
      </c>
      <c r="V171" s="84">
        <v>-1.05</v>
      </c>
      <c r="W171" s="84">
        <v>0.71</v>
      </c>
      <c r="X171" s="105">
        <f>'Cuadro 4'!U172</f>
        <v>1.97</v>
      </c>
      <c r="Y171" s="84">
        <v>0.22</v>
      </c>
      <c r="Z171" s="84">
        <v>1.36</v>
      </c>
      <c r="AA171" s="84">
        <v>2.44</v>
      </c>
      <c r="AB171" s="84">
        <v>2.17</v>
      </c>
      <c r="AC171" s="84">
        <v>1.31</v>
      </c>
      <c r="AD171" s="117">
        <v>0.94</v>
      </c>
      <c r="AE171" s="116">
        <f t="shared" si="72"/>
        <v>1.9897178547685159</v>
      </c>
      <c r="AF171" s="105">
        <f>'Cuadro 4'!AG172</f>
        <v>1.31</v>
      </c>
      <c r="AG171" s="84">
        <v>1</v>
      </c>
      <c r="AH171" s="84">
        <v>1.03</v>
      </c>
      <c r="AI171" s="84">
        <v>3.35</v>
      </c>
      <c r="AJ171" s="84">
        <v>3.5</v>
      </c>
      <c r="AK171" s="84">
        <v>1.17</v>
      </c>
      <c r="AL171" s="105">
        <f>'Cuadro 4'!AH172</f>
        <v>7.29</v>
      </c>
      <c r="AM171" s="84">
        <v>5.45</v>
      </c>
      <c r="AN171" s="84">
        <v>3.09</v>
      </c>
      <c r="AO171" s="84">
        <v>9.4499999999999993</v>
      </c>
      <c r="AP171" s="84">
        <v>4.03</v>
      </c>
      <c r="AQ171" s="84">
        <v>3.18</v>
      </c>
      <c r="AR171" s="117">
        <v>1.86</v>
      </c>
      <c r="AS171" s="116">
        <f t="shared" si="66"/>
        <v>3.9999730920804657</v>
      </c>
      <c r="AT171" s="105">
        <f>'Cuadro 4'!AT172</f>
        <v>3.21</v>
      </c>
      <c r="AU171" s="84">
        <v>2.11</v>
      </c>
      <c r="AV171" s="84">
        <v>2.2599999999999998</v>
      </c>
      <c r="AW171" s="84">
        <v>17.07</v>
      </c>
      <c r="AX171" s="84">
        <v>11.15</v>
      </c>
      <c r="AY171" s="84">
        <v>2.81</v>
      </c>
      <c r="AZ171" s="105">
        <f>'Cuadro 4'!AU172</f>
        <v>10.16</v>
      </c>
      <c r="BA171" s="84">
        <v>5.0599999999999996</v>
      </c>
      <c r="BB171" s="84">
        <v>6.28</v>
      </c>
      <c r="BC171" s="84">
        <v>11.79</v>
      </c>
      <c r="BD171" s="84">
        <v>5.71</v>
      </c>
      <c r="BE171" s="84">
        <v>9.07</v>
      </c>
      <c r="BF171" s="117">
        <v>5.46</v>
      </c>
    </row>
    <row r="172" spans="1:58" ht="12.75" customHeight="1" x14ac:dyDescent="0.25">
      <c r="A172" s="540"/>
      <c r="B172" s="53" t="s">
        <v>58</v>
      </c>
      <c r="C172" s="84">
        <f t="shared" si="73"/>
        <v>96.217159493613934</v>
      </c>
      <c r="D172" s="165">
        <f>+'Cuadro 4'!G173</f>
        <v>110.11</v>
      </c>
      <c r="E172" s="84">
        <v>106.86</v>
      </c>
      <c r="F172" s="84">
        <v>107.24</v>
      </c>
      <c r="G172" s="84">
        <v>129.18</v>
      </c>
      <c r="H172" s="84">
        <v>124.96</v>
      </c>
      <c r="I172" s="84">
        <v>117.17</v>
      </c>
      <c r="J172" s="105">
        <f>+'Cuadro 4'!H173</f>
        <v>115.18</v>
      </c>
      <c r="K172" s="84">
        <v>111.44</v>
      </c>
      <c r="L172" s="84">
        <v>115.46</v>
      </c>
      <c r="M172" s="84">
        <v>115.76</v>
      </c>
      <c r="N172" s="84">
        <v>111.72</v>
      </c>
      <c r="O172" s="84">
        <v>115.97</v>
      </c>
      <c r="P172" s="117">
        <v>111.61</v>
      </c>
      <c r="Q172" s="116">
        <f t="shared" si="71"/>
        <v>1.1850063424831225</v>
      </c>
      <c r="R172" s="105">
        <f>'Cuadro 4'!T173</f>
        <v>1.1599999999999999</v>
      </c>
      <c r="S172" s="84">
        <v>0.59</v>
      </c>
      <c r="T172" s="84">
        <v>0.41</v>
      </c>
      <c r="U172" s="84">
        <v>1.35</v>
      </c>
      <c r="V172" s="84">
        <v>4.71</v>
      </c>
      <c r="W172" s="84">
        <v>2.2599999999999998</v>
      </c>
      <c r="X172" s="105">
        <f>'Cuadro 4'!U173</f>
        <v>1.38</v>
      </c>
      <c r="Y172" s="84">
        <v>0.66</v>
      </c>
      <c r="Z172" s="84">
        <v>0.83</v>
      </c>
      <c r="AA172" s="84">
        <v>1.64</v>
      </c>
      <c r="AB172" s="84">
        <v>1.87</v>
      </c>
      <c r="AC172" s="84">
        <v>0.85</v>
      </c>
      <c r="AD172" s="117">
        <v>1</v>
      </c>
      <c r="AE172" s="116">
        <f t="shared" si="72"/>
        <v>3.2038174127000469</v>
      </c>
      <c r="AF172" s="105">
        <f>'Cuadro 4'!AG173</f>
        <v>2.4900000000000002</v>
      </c>
      <c r="AG172" s="84">
        <v>1.6</v>
      </c>
      <c r="AH172" s="84">
        <v>1.45</v>
      </c>
      <c r="AI172" s="84">
        <v>4.74</v>
      </c>
      <c r="AJ172" s="84">
        <v>8.3800000000000008</v>
      </c>
      <c r="AK172" s="84">
        <v>3.46</v>
      </c>
      <c r="AL172" s="105">
        <f>'Cuadro 4'!AH173</f>
        <v>8.77</v>
      </c>
      <c r="AM172" s="84">
        <v>6.15</v>
      </c>
      <c r="AN172" s="84">
        <v>3.94</v>
      </c>
      <c r="AO172" s="84">
        <v>11.24</v>
      </c>
      <c r="AP172" s="84">
        <v>5.98</v>
      </c>
      <c r="AQ172" s="84">
        <v>4.07</v>
      </c>
      <c r="AR172" s="117">
        <v>2.88</v>
      </c>
      <c r="AS172" s="116">
        <f t="shared" si="66"/>
        <v>4.8861160864946394</v>
      </c>
      <c r="AT172" s="105">
        <f>'Cuadro 4'!AT173</f>
        <v>4.07</v>
      </c>
      <c r="AU172" s="84">
        <v>2.46</v>
      </c>
      <c r="AV172" s="84">
        <v>2.4</v>
      </c>
      <c r="AW172" s="84">
        <v>18.940000000000001</v>
      </c>
      <c r="AX172" s="84">
        <v>15.35</v>
      </c>
      <c r="AY172" s="84">
        <v>4.83</v>
      </c>
      <c r="AZ172" s="105">
        <f>'Cuadro 4'!AU173</f>
        <v>11.25</v>
      </c>
      <c r="BA172" s="84">
        <v>5.3</v>
      </c>
      <c r="BB172" s="84">
        <v>6.25</v>
      </c>
      <c r="BC172" s="84">
        <v>13.33</v>
      </c>
      <c r="BD172" s="84">
        <v>6.98</v>
      </c>
      <c r="BE172" s="84">
        <v>9.23</v>
      </c>
      <c r="BF172" s="117">
        <v>6.13</v>
      </c>
    </row>
    <row r="173" spans="1:58" ht="12.75" customHeight="1" x14ac:dyDescent="0.25">
      <c r="A173" s="540"/>
      <c r="B173" s="53" t="s">
        <v>59</v>
      </c>
      <c r="C173" s="84">
        <f t="shared" si="73"/>
        <v>96.918505648001272</v>
      </c>
      <c r="D173" s="165">
        <f>+'Cuadro 4'!G174</f>
        <v>110.92</v>
      </c>
      <c r="E173" s="84">
        <v>107.6</v>
      </c>
      <c r="F173" s="84">
        <v>108.22</v>
      </c>
      <c r="G173" s="84">
        <v>128.22</v>
      </c>
      <c r="H173" s="84">
        <v>125.7</v>
      </c>
      <c r="I173" s="84">
        <v>117.68</v>
      </c>
      <c r="J173" s="105">
        <f>+'Cuadro 4'!H174</f>
        <v>115.99</v>
      </c>
      <c r="K173" s="84">
        <v>111.98</v>
      </c>
      <c r="L173" s="84">
        <v>115.73</v>
      </c>
      <c r="M173" s="84">
        <v>116.72</v>
      </c>
      <c r="N173" s="84">
        <v>112.41</v>
      </c>
      <c r="O173" s="84">
        <v>116.52</v>
      </c>
      <c r="P173" s="117">
        <v>112.31</v>
      </c>
      <c r="Q173" s="116">
        <f t="shared" si="71"/>
        <v>0.73545339227579587</v>
      </c>
      <c r="R173" s="105">
        <f>'Cuadro 4'!T174</f>
        <v>0.74</v>
      </c>
      <c r="S173" s="84">
        <v>0.69</v>
      </c>
      <c r="T173" s="84">
        <v>0.92</v>
      </c>
      <c r="U173" s="84">
        <v>-0.75</v>
      </c>
      <c r="V173" s="84">
        <v>0.6</v>
      </c>
      <c r="W173" s="84">
        <v>0.43</v>
      </c>
      <c r="X173" s="105">
        <f>'Cuadro 4'!U174</f>
        <v>0.7</v>
      </c>
      <c r="Y173" s="84">
        <v>0.48</v>
      </c>
      <c r="Z173" s="84">
        <v>0.24</v>
      </c>
      <c r="AA173" s="84">
        <v>0.83</v>
      </c>
      <c r="AB173" s="84">
        <v>0.62</v>
      </c>
      <c r="AC173" s="84">
        <v>0.47</v>
      </c>
      <c r="AD173" s="117">
        <v>0.62</v>
      </c>
      <c r="AE173" s="116">
        <f t="shared" si="72"/>
        <v>3.9560907165621488</v>
      </c>
      <c r="AF173" s="105">
        <f>'Cuadro 4'!AG174</f>
        <v>3.24</v>
      </c>
      <c r="AG173" s="84">
        <v>2.2999999999999998</v>
      </c>
      <c r="AH173" s="84">
        <v>2.38</v>
      </c>
      <c r="AI173" s="84">
        <v>3.96</v>
      </c>
      <c r="AJ173" s="84">
        <v>9.02</v>
      </c>
      <c r="AK173" s="84">
        <v>3.91</v>
      </c>
      <c r="AL173" s="105">
        <f>'Cuadro 4'!AH174</f>
        <v>9.5399999999999991</v>
      </c>
      <c r="AM173" s="84">
        <v>6.66</v>
      </c>
      <c r="AN173" s="84">
        <v>4.1900000000000004</v>
      </c>
      <c r="AO173" s="84">
        <v>12.16</v>
      </c>
      <c r="AP173" s="84">
        <v>6.64</v>
      </c>
      <c r="AQ173" s="84">
        <v>4.55</v>
      </c>
      <c r="AR173" s="117">
        <v>3.52</v>
      </c>
      <c r="AS173" s="116">
        <f t="shared" si="66"/>
        <v>5.5440599650457507</v>
      </c>
      <c r="AT173" s="105">
        <f>'Cuadro 4'!AT174</f>
        <v>4.7699999999999996</v>
      </c>
      <c r="AU173" s="84">
        <v>3.12</v>
      </c>
      <c r="AV173" s="84">
        <v>3.29</v>
      </c>
      <c r="AW173" s="84">
        <v>17.36</v>
      </c>
      <c r="AX173" s="84">
        <v>15.86</v>
      </c>
      <c r="AY173" s="84">
        <v>5.21</v>
      </c>
      <c r="AZ173" s="105">
        <f>'Cuadro 4'!AU174</f>
        <v>11.58</v>
      </c>
      <c r="BA173" s="84">
        <v>5.3</v>
      </c>
      <c r="BB173" s="84">
        <v>6.01</v>
      </c>
      <c r="BC173" s="84">
        <v>14.01</v>
      </c>
      <c r="BD173" s="84">
        <v>7.13</v>
      </c>
      <c r="BE173" s="84">
        <v>8.65</v>
      </c>
      <c r="BF173" s="117">
        <v>6.43</v>
      </c>
    </row>
    <row r="174" spans="1:58" ht="12.75" customHeight="1" x14ac:dyDescent="0.25">
      <c r="A174" s="540"/>
      <c r="B174" s="53" t="s">
        <v>60</v>
      </c>
      <c r="C174" s="84">
        <f t="shared" si="73"/>
        <v>97.5541738536878</v>
      </c>
      <c r="D174" s="165">
        <f>+'Cuadro 4'!G175</f>
        <v>111.62</v>
      </c>
      <c r="E174" s="84">
        <v>107.75</v>
      </c>
      <c r="F174" s="84">
        <v>108.26</v>
      </c>
      <c r="G174" s="84">
        <v>131.18</v>
      </c>
      <c r="H174" s="84">
        <v>129.18</v>
      </c>
      <c r="I174" s="84">
        <v>120.04</v>
      </c>
      <c r="J174" s="105">
        <f>+'Cuadro 4'!H175</f>
        <v>116.98</v>
      </c>
      <c r="K174" s="84">
        <v>112.5</v>
      </c>
      <c r="L174" s="84">
        <v>116.14</v>
      </c>
      <c r="M174" s="84">
        <v>117.94</v>
      </c>
      <c r="N174" s="84">
        <v>113.58</v>
      </c>
      <c r="O174" s="84">
        <v>117.01</v>
      </c>
      <c r="P174" s="117">
        <v>112.93</v>
      </c>
      <c r="Q174" s="116">
        <f t="shared" si="71"/>
        <v>0.65500634248312262</v>
      </c>
      <c r="R174" s="105">
        <f>'Cuadro 4'!T175</f>
        <v>0.63</v>
      </c>
      <c r="S174" s="84">
        <v>0.14000000000000001</v>
      </c>
      <c r="T174" s="84">
        <v>0.03</v>
      </c>
      <c r="U174" s="84">
        <v>2.31</v>
      </c>
      <c r="V174" s="84">
        <v>2.77</v>
      </c>
      <c r="W174" s="84">
        <v>2.0099999999999998</v>
      </c>
      <c r="X174" s="105">
        <f>'Cuadro 4'!U175</f>
        <v>0.85</v>
      </c>
      <c r="Y174" s="84">
        <v>0.47</v>
      </c>
      <c r="Z174" s="84">
        <v>0.35</v>
      </c>
      <c r="AA174" s="84">
        <v>1.05</v>
      </c>
      <c r="AB174" s="84">
        <v>1.04</v>
      </c>
      <c r="AC174" s="84">
        <v>0.42</v>
      </c>
      <c r="AD174" s="117">
        <v>0.55000000000000004</v>
      </c>
      <c r="AE174" s="116">
        <f t="shared" si="72"/>
        <v>4.6379169706315775</v>
      </c>
      <c r="AF174" s="105">
        <f>'Cuadro 4'!AG175</f>
        <v>3.89</v>
      </c>
      <c r="AG174" s="84">
        <v>2.44</v>
      </c>
      <c r="AH174" s="84">
        <v>2.41</v>
      </c>
      <c r="AI174" s="84">
        <v>6.36</v>
      </c>
      <c r="AJ174" s="84">
        <v>12.04</v>
      </c>
      <c r="AK174" s="84">
        <v>6</v>
      </c>
      <c r="AL174" s="105">
        <f>'Cuadro 4'!AH175</f>
        <v>10.47</v>
      </c>
      <c r="AM174" s="84">
        <v>7.17</v>
      </c>
      <c r="AN174" s="84">
        <v>4.55</v>
      </c>
      <c r="AO174" s="84">
        <v>13.33</v>
      </c>
      <c r="AP174" s="84">
        <v>7.75</v>
      </c>
      <c r="AQ174" s="84">
        <v>4.99</v>
      </c>
      <c r="AR174" s="117">
        <v>4.09</v>
      </c>
      <c r="AS174" s="116">
        <f t="shared" si="66"/>
        <v>6.1636002302868329</v>
      </c>
      <c r="AT174" s="105">
        <f>'Cuadro 4'!AT175</f>
        <v>5.41</v>
      </c>
      <c r="AU174" s="84">
        <v>3.28</v>
      </c>
      <c r="AV174" s="84">
        <v>3.34</v>
      </c>
      <c r="AW174" s="84">
        <v>18.43</v>
      </c>
      <c r="AX174" s="84">
        <v>18.48</v>
      </c>
      <c r="AY174" s="84">
        <v>7.47</v>
      </c>
      <c r="AZ174" s="105">
        <f>'Cuadro 4'!AU175</f>
        <v>12.04</v>
      </c>
      <c r="BA174" s="84">
        <v>5.47</v>
      </c>
      <c r="BB174" s="84">
        <v>6.31</v>
      </c>
      <c r="BC174" s="84">
        <v>14.69</v>
      </c>
      <c r="BD174" s="84">
        <v>7.2</v>
      </c>
      <c r="BE174" s="84">
        <v>8.5500000000000007</v>
      </c>
      <c r="BF174" s="117">
        <v>6.67</v>
      </c>
    </row>
    <row r="175" spans="1:58" ht="12.75" customHeight="1" x14ac:dyDescent="0.25">
      <c r="A175" s="540"/>
      <c r="B175" s="53" t="s">
        <v>61</v>
      </c>
      <c r="C175" s="84">
        <f t="shared" si="73"/>
        <v>97.809515030675044</v>
      </c>
      <c r="D175" s="165">
        <f>+'Cuadro 4'!G176</f>
        <v>111.83</v>
      </c>
      <c r="E175" s="84">
        <v>107.78</v>
      </c>
      <c r="F175" s="84">
        <v>108.24</v>
      </c>
      <c r="G175" s="84">
        <v>132.47</v>
      </c>
      <c r="H175" s="84">
        <v>129.79</v>
      </c>
      <c r="I175" s="84">
        <v>121.21</v>
      </c>
      <c r="J175" s="105">
        <f>+'Cuadro 4'!H176</f>
        <v>117.88</v>
      </c>
      <c r="K175" s="84">
        <v>113.11</v>
      </c>
      <c r="L175" s="84">
        <v>116.09</v>
      </c>
      <c r="M175" s="84">
        <v>118.92</v>
      </c>
      <c r="N175" s="84">
        <v>114.01</v>
      </c>
      <c r="O175" s="84">
        <v>118.04</v>
      </c>
      <c r="P175" s="117">
        <v>113.61</v>
      </c>
      <c r="Q175" s="116">
        <f t="shared" si="71"/>
        <v>0.25592581200095976</v>
      </c>
      <c r="R175" s="105">
        <f>'Cuadro 4'!T176</f>
        <v>0.19</v>
      </c>
      <c r="S175" s="84">
        <v>0.03</v>
      </c>
      <c r="T175" s="84">
        <v>-0.01</v>
      </c>
      <c r="U175" s="84">
        <v>0.98</v>
      </c>
      <c r="V175" s="84">
        <v>0.47</v>
      </c>
      <c r="W175" s="84">
        <v>0.97</v>
      </c>
      <c r="X175" s="105">
        <f>'Cuadro 4'!U176</f>
        <v>0.77</v>
      </c>
      <c r="Y175" s="84">
        <v>0.54</v>
      </c>
      <c r="Z175" s="84">
        <v>-0.04</v>
      </c>
      <c r="AA175" s="84">
        <v>0.83</v>
      </c>
      <c r="AB175" s="84">
        <v>0.38</v>
      </c>
      <c r="AC175" s="84">
        <v>0.88</v>
      </c>
      <c r="AD175" s="117">
        <v>0.6</v>
      </c>
      <c r="AE175" s="116">
        <f t="shared" si="72"/>
        <v>4.9117993461498948</v>
      </c>
      <c r="AF175" s="105">
        <f>'Cuadro 4'!AG176</f>
        <v>4.09</v>
      </c>
      <c r="AG175" s="84">
        <v>2.4700000000000002</v>
      </c>
      <c r="AH175" s="84">
        <v>2.4</v>
      </c>
      <c r="AI175" s="84">
        <v>7.4</v>
      </c>
      <c r="AJ175" s="84">
        <v>12.57</v>
      </c>
      <c r="AK175" s="84">
        <v>7.03</v>
      </c>
      <c r="AL175" s="105">
        <f>'Cuadro 4'!AH176</f>
        <v>11.32</v>
      </c>
      <c r="AM175" s="84">
        <v>7.75</v>
      </c>
      <c r="AN175" s="84">
        <v>4.51</v>
      </c>
      <c r="AO175" s="84">
        <v>14.27</v>
      </c>
      <c r="AP175" s="84">
        <v>8.16</v>
      </c>
      <c r="AQ175" s="84">
        <v>5.92</v>
      </c>
      <c r="AR175" s="117">
        <v>4.72</v>
      </c>
      <c r="AS175" s="116">
        <f t="shared" si="66"/>
        <v>6.1265758212535584</v>
      </c>
      <c r="AT175" s="105">
        <f>'Cuadro 4'!AT176</f>
        <v>5.29</v>
      </c>
      <c r="AU175" s="84">
        <v>3.17</v>
      </c>
      <c r="AV175" s="84">
        <v>3.16</v>
      </c>
      <c r="AW175" s="84">
        <v>17.88</v>
      </c>
      <c r="AX175" s="84">
        <v>17.57</v>
      </c>
      <c r="AY175" s="84">
        <v>8.0299999999999994</v>
      </c>
      <c r="AZ175" s="105">
        <f>'Cuadro 4'!AU176</f>
        <v>12.65</v>
      </c>
      <c r="BA175" s="84">
        <v>5.67</v>
      </c>
      <c r="BB175" s="84">
        <v>6.23</v>
      </c>
      <c r="BC175" s="84">
        <v>15.39</v>
      </c>
      <c r="BD175" s="84">
        <v>7.25</v>
      </c>
      <c r="BE175" s="84">
        <v>9.41</v>
      </c>
      <c r="BF175" s="117">
        <v>6.75</v>
      </c>
    </row>
    <row r="176" spans="1:58" ht="12.75" customHeight="1" x14ac:dyDescent="0.25">
      <c r="A176" s="540"/>
      <c r="B176" s="53" t="s">
        <v>62</v>
      </c>
      <c r="C176" s="84">
        <f t="shared" si="73"/>
        <v>98.281416976396784</v>
      </c>
      <c r="D176" s="165">
        <f>+'Cuadro 4'!G177</f>
        <v>112.25</v>
      </c>
      <c r="E176" s="84">
        <v>108.13</v>
      </c>
      <c r="F176" s="84">
        <v>108.65</v>
      </c>
      <c r="G176" s="84">
        <v>136.83000000000001</v>
      </c>
      <c r="H176" s="84">
        <v>132.88</v>
      </c>
      <c r="I176" s="84">
        <v>119.59</v>
      </c>
      <c r="J176" s="105">
        <f>+'Cuadro 4'!H177</f>
        <v>119.45</v>
      </c>
      <c r="K176" s="84">
        <v>114.69</v>
      </c>
      <c r="L176" s="84">
        <v>115.92</v>
      </c>
      <c r="M176" s="84">
        <v>120.91</v>
      </c>
      <c r="N176" s="84">
        <v>114.37</v>
      </c>
      <c r="O176" s="84">
        <v>118.83</v>
      </c>
      <c r="P176" s="117">
        <v>114.03</v>
      </c>
      <c r="Q176" s="116">
        <f t="shared" si="71"/>
        <v>0.47911858538089891</v>
      </c>
      <c r="R176" s="105">
        <f>'Cuadro 4'!T177</f>
        <v>0.37</v>
      </c>
      <c r="S176" s="84">
        <v>0.32</v>
      </c>
      <c r="T176" s="84">
        <v>0.38</v>
      </c>
      <c r="U176" s="84">
        <v>3.29</v>
      </c>
      <c r="V176" s="84">
        <v>2.38</v>
      </c>
      <c r="W176" s="84">
        <v>-1.34</v>
      </c>
      <c r="X176" s="105">
        <f>'Cuadro 4'!U177</f>
        <v>1.33</v>
      </c>
      <c r="Y176" s="84">
        <v>1.39</v>
      </c>
      <c r="Z176" s="84">
        <v>-0.15</v>
      </c>
      <c r="AA176" s="84">
        <v>1.68</v>
      </c>
      <c r="AB176" s="84">
        <v>0.31</v>
      </c>
      <c r="AC176" s="84">
        <v>0.67</v>
      </c>
      <c r="AD176" s="117">
        <v>0.37</v>
      </c>
      <c r="AE176" s="116">
        <f t="shared" si="72"/>
        <v>5.4179677104965585</v>
      </c>
      <c r="AF176" s="105">
        <f>'Cuadro 4'!AG177</f>
        <v>4.47</v>
      </c>
      <c r="AG176" s="84">
        <v>2.8</v>
      </c>
      <c r="AH176" s="84">
        <v>2.78</v>
      </c>
      <c r="AI176" s="84">
        <v>10.94</v>
      </c>
      <c r="AJ176" s="84">
        <v>15.25</v>
      </c>
      <c r="AK176" s="84">
        <v>5.6</v>
      </c>
      <c r="AL176" s="105">
        <f>'Cuadro 4'!AH177</f>
        <v>12.81</v>
      </c>
      <c r="AM176" s="84">
        <v>9.25</v>
      </c>
      <c r="AN176" s="84">
        <v>4.3600000000000003</v>
      </c>
      <c r="AO176" s="84">
        <v>16.190000000000001</v>
      </c>
      <c r="AP176" s="84">
        <v>8.5</v>
      </c>
      <c r="AQ176" s="84">
        <v>6.63</v>
      </c>
      <c r="AR176" s="117">
        <v>5.1100000000000003</v>
      </c>
      <c r="AS176" s="116">
        <f t="shared" si="66"/>
        <v>6.5543278873239466</v>
      </c>
      <c r="AT176" s="105">
        <f>'Cuadro 4'!AT177</f>
        <v>5.62</v>
      </c>
      <c r="AU176" s="84">
        <v>3.4</v>
      </c>
      <c r="AV176" s="84">
        <v>3.43</v>
      </c>
      <c r="AW176" s="84">
        <v>21.43</v>
      </c>
      <c r="AX176" s="84">
        <v>19.22</v>
      </c>
      <c r="AY176" s="84">
        <v>7.63</v>
      </c>
      <c r="AZ176" s="105">
        <f>'Cuadro 4'!AU177</f>
        <v>13.84</v>
      </c>
      <c r="BA176" s="84">
        <v>6.47</v>
      </c>
      <c r="BB176" s="84">
        <v>6.01</v>
      </c>
      <c r="BC176" s="84">
        <v>17.12</v>
      </c>
      <c r="BD176" s="84">
        <v>7.66</v>
      </c>
      <c r="BE176" s="84">
        <v>9.58</v>
      </c>
      <c r="BF176" s="117">
        <v>6.76</v>
      </c>
    </row>
    <row r="177" spans="1:58" ht="12.75" customHeight="1" x14ac:dyDescent="0.25">
      <c r="A177" s="540"/>
      <c r="B177" s="53" t="s">
        <v>63</v>
      </c>
      <c r="C177" s="84">
        <f t="shared" si="73"/>
        <v>98.902915906790753</v>
      </c>
      <c r="D177" s="165">
        <f>+'Cuadro 4'!G178</f>
        <v>112.8</v>
      </c>
      <c r="E177" s="84">
        <v>108.32</v>
      </c>
      <c r="F177" s="84">
        <v>108.87</v>
      </c>
      <c r="G177" s="84">
        <v>141.1</v>
      </c>
      <c r="H177" s="84">
        <v>136.91</v>
      </c>
      <c r="I177" s="84">
        <v>119.57</v>
      </c>
      <c r="J177" s="105">
        <f>+'Cuadro 4'!H178</f>
        <v>121.38</v>
      </c>
      <c r="K177" s="84">
        <v>117.61</v>
      </c>
      <c r="L177" s="84">
        <v>116.84</v>
      </c>
      <c r="M177" s="84">
        <v>123.24</v>
      </c>
      <c r="N177" s="84">
        <v>114.79</v>
      </c>
      <c r="O177" s="84">
        <v>119.68</v>
      </c>
      <c r="P177" s="117">
        <v>114.22</v>
      </c>
      <c r="Q177" s="116">
        <f t="shared" si="71"/>
        <v>0.62616836434666434</v>
      </c>
      <c r="R177" s="105">
        <f>'Cuadro 4'!T178</f>
        <v>0.5</v>
      </c>
      <c r="S177" s="84">
        <v>0.17</v>
      </c>
      <c r="T177" s="84">
        <v>0.2</v>
      </c>
      <c r="U177" s="84">
        <v>3.12</v>
      </c>
      <c r="V177" s="84">
        <v>3.03</v>
      </c>
      <c r="W177" s="84">
        <v>-0.02</v>
      </c>
      <c r="X177" s="105">
        <f>'Cuadro 4'!U178</f>
        <v>1.61</v>
      </c>
      <c r="Y177" s="84">
        <v>2.54</v>
      </c>
      <c r="Z177" s="84">
        <v>0.79</v>
      </c>
      <c r="AA177" s="84">
        <v>1.93</v>
      </c>
      <c r="AB177" s="84">
        <v>0.36</v>
      </c>
      <c r="AC177" s="84">
        <v>0.71</v>
      </c>
      <c r="AD177" s="117">
        <v>0.16</v>
      </c>
      <c r="AE177" s="116">
        <f t="shared" si="72"/>
        <v>6.084595809602142</v>
      </c>
      <c r="AF177" s="105">
        <f>'Cuadro 4'!AG178</f>
        <v>4.99</v>
      </c>
      <c r="AG177" s="84">
        <v>2.98</v>
      </c>
      <c r="AH177" s="84">
        <v>2.99</v>
      </c>
      <c r="AI177" s="84">
        <v>14.4</v>
      </c>
      <c r="AJ177" s="84">
        <v>18.739999999999998</v>
      </c>
      <c r="AK177" s="84">
        <v>5.58</v>
      </c>
      <c r="AL177" s="105">
        <f>'Cuadro 4'!AH178</f>
        <v>14.62</v>
      </c>
      <c r="AM177" s="84">
        <v>12.03</v>
      </c>
      <c r="AN177" s="84">
        <v>5.18</v>
      </c>
      <c r="AO177" s="84">
        <v>18.43</v>
      </c>
      <c r="AP177" s="84">
        <v>8.89</v>
      </c>
      <c r="AQ177" s="84">
        <v>7.39</v>
      </c>
      <c r="AR177" s="117">
        <v>5.28</v>
      </c>
      <c r="AS177" s="116">
        <f t="shared" si="66"/>
        <v>6.9300492018779369</v>
      </c>
      <c r="AT177" s="105">
        <f>'Cuadro 4'!AT178</f>
        <v>5.84</v>
      </c>
      <c r="AU177" s="84">
        <v>3.45</v>
      </c>
      <c r="AV177" s="84">
        <v>3.43</v>
      </c>
      <c r="AW177" s="84">
        <v>22.16</v>
      </c>
      <c r="AX177" s="84">
        <v>23.32</v>
      </c>
      <c r="AY177" s="84">
        <v>6.01</v>
      </c>
      <c r="AZ177" s="105">
        <f>'Cuadro 4'!AU178</f>
        <v>15.43</v>
      </c>
      <c r="BA177" s="84">
        <v>8.44</v>
      </c>
      <c r="BB177" s="84">
        <v>6.95</v>
      </c>
      <c r="BC177" s="84">
        <v>19.16</v>
      </c>
      <c r="BD177" s="84">
        <v>7.82</v>
      </c>
      <c r="BE177" s="84">
        <v>10.26</v>
      </c>
      <c r="BF177" s="117">
        <v>6.15</v>
      </c>
    </row>
    <row r="178" spans="1:58" ht="12.75" customHeight="1" x14ac:dyDescent="0.25">
      <c r="A178" s="540"/>
      <c r="B178" s="53" t="s">
        <v>64</v>
      </c>
      <c r="C178" s="84">
        <f t="shared" ref="C178:C183" si="74">IF($B178="Enero",C177*(1+AE178/100),
IF($B178="Febrero",C176*(1+AE178/100),
IF($B178="Marzo",C175*(1+AE178/100),
IF($B178="Abril",C174*(1+AE178/100),
IF($B178="Mayo",C173*(1+AE178/100),
IF($B178="Junio",C172*(1+AE178/100),
IF($B178="Julio",C171*(1+AE178/100),
IF($B178="Agosto",C170*(1+AE178/100),
IF($B178="Septiembre",C169*(1+AE178/100),
IF($B178="Octubre",C168*(1+AE178/100),
IF($B178="Noviembre",C167*(1+AE178/100),
IF($B178="Diciembre",C166/(1+AE178/100),"Error"))))))))))))</f>
        <v>99.37563959741604</v>
      </c>
      <c r="D178" s="165">
        <f>+'Cuadro 4'!G179</f>
        <v>113.33</v>
      </c>
      <c r="E178" s="84">
        <v>108.61</v>
      </c>
      <c r="F178" s="84">
        <v>109.14</v>
      </c>
      <c r="G178" s="84">
        <v>143.35</v>
      </c>
      <c r="H178" s="84">
        <v>137.19999999999999</v>
      </c>
      <c r="I178" s="84">
        <v>121.76</v>
      </c>
      <c r="J178" s="105">
        <f>+'Cuadro 4'!H179</f>
        <v>122.05</v>
      </c>
      <c r="K178" s="84">
        <v>117.73</v>
      </c>
      <c r="L178" s="84">
        <v>117.8</v>
      </c>
      <c r="M178" s="84">
        <v>124.24</v>
      </c>
      <c r="N178" s="84">
        <v>116</v>
      </c>
      <c r="O178" s="84">
        <v>119.35</v>
      </c>
      <c r="P178" s="117">
        <v>114.51</v>
      </c>
      <c r="Q178" s="116">
        <f t="shared" si="71"/>
        <v>0.47022986737945927</v>
      </c>
      <c r="R178" s="105">
        <f>'Cuadro 4'!T179</f>
        <v>0.46</v>
      </c>
      <c r="S178" s="84">
        <v>0.27</v>
      </c>
      <c r="T178" s="84">
        <v>0.25</v>
      </c>
      <c r="U178" s="84">
        <v>1.59</v>
      </c>
      <c r="V178" s="84">
        <v>0.22</v>
      </c>
      <c r="W178" s="84">
        <v>1.84</v>
      </c>
      <c r="X178" s="105">
        <f>'Cuadro 4'!U179</f>
        <v>0.55000000000000004</v>
      </c>
      <c r="Y178" s="84">
        <v>0.11</v>
      </c>
      <c r="Z178" s="84">
        <v>0.82</v>
      </c>
      <c r="AA178" s="84">
        <v>0.81</v>
      </c>
      <c r="AB178" s="84">
        <v>1.06</v>
      </c>
      <c r="AC178" s="84">
        <v>-0.27</v>
      </c>
      <c r="AD178" s="117">
        <v>0.26</v>
      </c>
      <c r="AE178" s="116">
        <f t="shared" si="72"/>
        <v>6.5916455885679079</v>
      </c>
      <c r="AF178" s="105">
        <f>'Cuadro 4'!AG179</f>
        <v>5.48</v>
      </c>
      <c r="AG178" s="84">
        <v>3.26</v>
      </c>
      <c r="AH178" s="84">
        <v>3.24</v>
      </c>
      <c r="AI178" s="84">
        <v>16.23</v>
      </c>
      <c r="AJ178" s="84">
        <v>19</v>
      </c>
      <c r="AK178" s="84">
        <v>7.52</v>
      </c>
      <c r="AL178" s="105">
        <f>'Cuadro 4'!AH179</f>
        <v>15.26</v>
      </c>
      <c r="AM178" s="84">
        <v>12.15</v>
      </c>
      <c r="AN178" s="84">
        <v>6.04</v>
      </c>
      <c r="AO178" s="84">
        <v>19.39</v>
      </c>
      <c r="AP178" s="84">
        <v>10.039999999999999</v>
      </c>
      <c r="AQ178" s="84">
        <v>7.1</v>
      </c>
      <c r="AR178" s="117">
        <v>5.55</v>
      </c>
      <c r="AS178" s="116">
        <f t="shared" si="66"/>
        <v>7.0416455885679072</v>
      </c>
      <c r="AT178" s="105">
        <f>'Cuadro 4'!AT179</f>
        <v>5.93</v>
      </c>
      <c r="AU178" s="84">
        <v>3.23</v>
      </c>
      <c r="AV178" s="84">
        <v>3.14</v>
      </c>
      <c r="AW178" s="84">
        <v>22.53</v>
      </c>
      <c r="AX178" s="84">
        <v>24.14</v>
      </c>
      <c r="AY178" s="84">
        <v>7.72</v>
      </c>
      <c r="AZ178" s="105">
        <f>'Cuadro 4'!AU179</f>
        <v>15.71</v>
      </c>
      <c r="BA178" s="84">
        <v>8.8699999999999992</v>
      </c>
      <c r="BB178" s="84">
        <v>6.54</v>
      </c>
      <c r="BC178" s="84">
        <v>20</v>
      </c>
      <c r="BD178" s="84">
        <v>8.9499999999999993</v>
      </c>
      <c r="BE178" s="84">
        <v>8.69</v>
      </c>
      <c r="BF178" s="117">
        <v>6.17</v>
      </c>
    </row>
    <row r="179" spans="1:58" ht="12.75" customHeight="1" x14ac:dyDescent="0.25">
      <c r="A179" s="540"/>
      <c r="B179" s="53" t="s">
        <v>65</v>
      </c>
      <c r="C179" s="84">
        <f t="shared" si="74"/>
        <v>99.703016942570017</v>
      </c>
      <c r="D179" s="165">
        <f>+'Cuadro 4'!G180</f>
        <v>113.65</v>
      </c>
      <c r="E179" s="84">
        <v>108.85</v>
      </c>
      <c r="F179" s="84">
        <v>109.33</v>
      </c>
      <c r="G179" s="84">
        <v>146.12</v>
      </c>
      <c r="H179" s="84">
        <v>138.12</v>
      </c>
      <c r="I179" s="84">
        <v>122.25</v>
      </c>
      <c r="J179" s="105">
        <f>+'Cuadro 4'!H180</f>
        <v>122.84</v>
      </c>
      <c r="K179" s="84">
        <v>118.41</v>
      </c>
      <c r="L179" s="84">
        <v>118.29</v>
      </c>
      <c r="M179" s="84">
        <v>125.2</v>
      </c>
      <c r="N179" s="84">
        <v>116.22</v>
      </c>
      <c r="O179" s="84">
        <v>119.86</v>
      </c>
      <c r="P179" s="117">
        <v>114.74</v>
      </c>
      <c r="Q179" s="116">
        <f t="shared" si="71"/>
        <v>0.33091946951783707</v>
      </c>
      <c r="R179" s="105">
        <f>'Cuadro 4'!T180</f>
        <v>0.28999999999999998</v>
      </c>
      <c r="S179" s="84">
        <v>0.22</v>
      </c>
      <c r="T179" s="84">
        <v>0.18</v>
      </c>
      <c r="U179" s="84">
        <v>1.93</v>
      </c>
      <c r="V179" s="84">
        <v>0.67</v>
      </c>
      <c r="W179" s="84">
        <v>0.4</v>
      </c>
      <c r="X179" s="105">
        <f>'Cuadro 4'!U180</f>
        <v>0.65</v>
      </c>
      <c r="Y179" s="84">
        <v>0.56999999999999995</v>
      </c>
      <c r="Z179" s="84">
        <v>0.42</v>
      </c>
      <c r="AA179" s="84">
        <v>0.77</v>
      </c>
      <c r="AB179" s="84">
        <v>0.19</v>
      </c>
      <c r="AC179" s="84">
        <v>0.43</v>
      </c>
      <c r="AD179" s="117">
        <v>0.2</v>
      </c>
      <c r="AE179" s="116">
        <f t="shared" si="72"/>
        <v>6.9427949254652033</v>
      </c>
      <c r="AF179" s="105">
        <f>'Cuadro 4'!AG180</f>
        <v>5.78</v>
      </c>
      <c r="AG179" s="84">
        <v>3.49</v>
      </c>
      <c r="AH179" s="84">
        <v>3.42</v>
      </c>
      <c r="AI179" s="84">
        <v>18.47</v>
      </c>
      <c r="AJ179" s="84">
        <v>19.8</v>
      </c>
      <c r="AK179" s="84">
        <v>7.95</v>
      </c>
      <c r="AL179" s="105">
        <f>'Cuadro 4'!AH180</f>
        <v>16.010000000000002</v>
      </c>
      <c r="AM179" s="84">
        <v>12.79</v>
      </c>
      <c r="AN179" s="84">
        <v>6.49</v>
      </c>
      <c r="AO179" s="84">
        <v>20.309999999999999</v>
      </c>
      <c r="AP179" s="84">
        <v>10.26</v>
      </c>
      <c r="AQ179" s="84">
        <v>7.56</v>
      </c>
      <c r="AR179" s="117">
        <v>5.77</v>
      </c>
      <c r="AS179" s="116">
        <f t="shared" si="66"/>
        <v>7.0539315773962539</v>
      </c>
      <c r="AT179" s="105">
        <f>'Cuadro 4'!AT180</f>
        <v>5.89</v>
      </c>
      <c r="AU179" s="84">
        <v>3.46</v>
      </c>
      <c r="AV179" s="84">
        <v>3.33</v>
      </c>
      <c r="AW179" s="84">
        <v>19.809999999999999</v>
      </c>
      <c r="AX179" s="84">
        <v>21.41</v>
      </c>
      <c r="AY179" s="84">
        <v>7.98</v>
      </c>
      <c r="AZ179" s="105">
        <f>'Cuadro 4'!AU180</f>
        <v>16.13</v>
      </c>
      <c r="BA179" s="84">
        <v>11.39</v>
      </c>
      <c r="BB179" s="84">
        <v>7.06</v>
      </c>
      <c r="BC179" s="84">
        <v>20.48</v>
      </c>
      <c r="BD179" s="84">
        <v>9.06</v>
      </c>
      <c r="BE179" s="84">
        <v>8.1999999999999993</v>
      </c>
      <c r="BF179" s="117">
        <v>6.01</v>
      </c>
    </row>
    <row r="180" spans="1:58" ht="12.75" customHeight="1" x14ac:dyDescent="0.25">
      <c r="A180" s="541"/>
      <c r="B180" s="54" t="s">
        <v>66</v>
      </c>
      <c r="C180" s="88">
        <f t="shared" si="74"/>
        <v>86.754163938175623</v>
      </c>
      <c r="D180" s="166">
        <f>+'Cuadro 4'!G181</f>
        <v>114.16</v>
      </c>
      <c r="E180" s="88">
        <v>109.25</v>
      </c>
      <c r="F180" s="88">
        <v>109.75</v>
      </c>
      <c r="G180" s="88">
        <v>146.16</v>
      </c>
      <c r="H180" s="88">
        <v>140.31</v>
      </c>
      <c r="I180" s="88">
        <v>122.09</v>
      </c>
      <c r="J180" s="108">
        <f>+'Cuadro 4'!H181</f>
        <v>123.74</v>
      </c>
      <c r="K180" s="88">
        <v>119.42</v>
      </c>
      <c r="L180" s="88">
        <v>118.13</v>
      </c>
      <c r="M180" s="88">
        <v>126.17</v>
      </c>
      <c r="N180" s="88">
        <v>116.73</v>
      </c>
      <c r="O180" s="88">
        <v>120.77</v>
      </c>
      <c r="P180" s="119">
        <v>115.43</v>
      </c>
      <c r="Q180" s="118">
        <f t="shared" si="71"/>
        <v>0.48182625406942881</v>
      </c>
      <c r="R180" s="108">
        <f>'Cuadro 4'!T181</f>
        <v>0.45</v>
      </c>
      <c r="S180" s="88">
        <v>0.37</v>
      </c>
      <c r="T180" s="88">
        <v>0.39</v>
      </c>
      <c r="U180" s="88">
        <v>0.03</v>
      </c>
      <c r="V180" s="88">
        <v>1.58</v>
      </c>
      <c r="W180" s="88">
        <v>-0.13</v>
      </c>
      <c r="X180" s="108">
        <f>'Cuadro 4'!U181</f>
        <v>0.73</v>
      </c>
      <c r="Y180" s="88">
        <v>0.85</v>
      </c>
      <c r="Z180" s="88">
        <v>-0.14000000000000001</v>
      </c>
      <c r="AA180" s="88">
        <v>0.78</v>
      </c>
      <c r="AB180" s="88">
        <v>0.43</v>
      </c>
      <c r="AC180" s="88">
        <v>0.75</v>
      </c>
      <c r="AD180" s="119">
        <v>0.6</v>
      </c>
      <c r="AE180" s="118">
        <f t="shared" si="72"/>
        <v>7.4648510469140916</v>
      </c>
      <c r="AF180" s="108">
        <f>'Cuadro 4'!AG181</f>
        <v>6.26</v>
      </c>
      <c r="AG180" s="88">
        <v>3.87</v>
      </c>
      <c r="AH180" s="88">
        <v>3.82</v>
      </c>
      <c r="AI180" s="88">
        <v>18.510000000000002</v>
      </c>
      <c r="AJ180" s="88">
        <v>21.7</v>
      </c>
      <c r="AK180" s="88">
        <v>7.81</v>
      </c>
      <c r="AL180" s="108">
        <f>'Cuadro 4'!AH181</f>
        <v>16.86</v>
      </c>
      <c r="AM180" s="88">
        <v>13.75</v>
      </c>
      <c r="AN180" s="88">
        <v>6.34</v>
      </c>
      <c r="AO180" s="88">
        <v>21.25</v>
      </c>
      <c r="AP180" s="88">
        <v>10.74</v>
      </c>
      <c r="AQ180" s="88">
        <v>8.3699999999999992</v>
      </c>
      <c r="AR180" s="119">
        <v>6.4</v>
      </c>
      <c r="AS180" s="118">
        <f t="shared" ref="AS180:AS185" si="75">+AT180*0.886334806894897+AZ180*0.113665193105103</f>
        <v>7.4648510469140916</v>
      </c>
      <c r="AT180" s="108">
        <f>'Cuadro 4'!AT181</f>
        <v>6.26</v>
      </c>
      <c r="AU180" s="88">
        <v>3.87</v>
      </c>
      <c r="AV180" s="88">
        <v>3.82</v>
      </c>
      <c r="AW180" s="88">
        <v>18.510000000000002</v>
      </c>
      <c r="AX180" s="88">
        <v>21.7</v>
      </c>
      <c r="AY180" s="88">
        <v>7.81</v>
      </c>
      <c r="AZ180" s="108">
        <f>'Cuadro 4'!AU181</f>
        <v>16.86</v>
      </c>
      <c r="BA180" s="88">
        <v>13.75</v>
      </c>
      <c r="BB180" s="88">
        <v>6.34</v>
      </c>
      <c r="BC180" s="88">
        <v>21.25</v>
      </c>
      <c r="BD180" s="88">
        <v>10.74</v>
      </c>
      <c r="BE180" s="88">
        <v>8.3699999999999992</v>
      </c>
      <c r="BF180" s="119">
        <v>6.4</v>
      </c>
    </row>
    <row r="181" spans="1:58" ht="12.75" customHeight="1" x14ac:dyDescent="0.25">
      <c r="A181" s="539">
        <v>2023</v>
      </c>
      <c r="B181" s="235" t="s">
        <v>55</v>
      </c>
      <c r="C181" s="229">
        <f t="shared" si="74"/>
        <v>87.380034454615426</v>
      </c>
      <c r="D181" s="292">
        <f>+'Cuadro 4'!G182</f>
        <v>114.69</v>
      </c>
      <c r="E181" s="229">
        <v>109.8</v>
      </c>
      <c r="F181" s="229">
        <v>110.3</v>
      </c>
      <c r="G181" s="229">
        <v>146.66</v>
      </c>
      <c r="H181" s="229">
        <v>140.97999999999999</v>
      </c>
      <c r="I181" s="229">
        <v>122.41</v>
      </c>
      <c r="J181" s="228">
        <f>+'Cuadro 4'!H182</f>
        <v>127.16</v>
      </c>
      <c r="K181" s="229">
        <v>121.54</v>
      </c>
      <c r="L181" s="229">
        <v>117.87</v>
      </c>
      <c r="M181" s="229">
        <v>130.66</v>
      </c>
      <c r="N181" s="229">
        <v>116.75</v>
      </c>
      <c r="O181" s="229">
        <v>122.48</v>
      </c>
      <c r="P181" s="224">
        <v>116.79</v>
      </c>
      <c r="Q181" s="220">
        <f t="shared" si="71"/>
        <v>0.72142994414173689</v>
      </c>
      <c r="R181" s="228">
        <f>'Cuadro 4'!T182</f>
        <v>0.46</v>
      </c>
      <c r="S181" s="229">
        <v>0.5</v>
      </c>
      <c r="T181" s="229">
        <v>0.5</v>
      </c>
      <c r="U181" s="229">
        <v>0.35</v>
      </c>
      <c r="V181" s="229">
        <v>0.48</v>
      </c>
      <c r="W181" s="229">
        <v>0.26</v>
      </c>
      <c r="X181" s="228">
        <f>'Cuadro 4'!U182</f>
        <v>2.76</v>
      </c>
      <c r="Y181" s="229">
        <v>1.78</v>
      </c>
      <c r="Z181" s="229">
        <v>-0.22</v>
      </c>
      <c r="AA181" s="229">
        <v>3.56</v>
      </c>
      <c r="AB181" s="229">
        <v>0.01</v>
      </c>
      <c r="AC181" s="229">
        <v>1.42</v>
      </c>
      <c r="AD181" s="224">
        <v>1.18</v>
      </c>
      <c r="AE181" s="220">
        <f t="shared" si="72"/>
        <v>0.72142994414173689</v>
      </c>
      <c r="AF181" s="228">
        <f>'Cuadro 4'!AG182</f>
        <v>0.46</v>
      </c>
      <c r="AG181" s="229">
        <v>0.5</v>
      </c>
      <c r="AH181" s="229">
        <v>0.5</v>
      </c>
      <c r="AI181" s="229">
        <v>0.35</v>
      </c>
      <c r="AJ181" s="229">
        <v>0.48</v>
      </c>
      <c r="AK181" s="229">
        <v>0.26</v>
      </c>
      <c r="AL181" s="228">
        <f>'Cuadro 4'!AH182</f>
        <v>2.76</v>
      </c>
      <c r="AM181" s="229">
        <v>1.78</v>
      </c>
      <c r="AN181" s="229">
        <v>-0.22</v>
      </c>
      <c r="AO181" s="229">
        <v>3.56</v>
      </c>
      <c r="AP181" s="229">
        <v>0.01</v>
      </c>
      <c r="AQ181" s="229">
        <v>1.42</v>
      </c>
      <c r="AR181" s="224">
        <v>1.18</v>
      </c>
      <c r="AS181" s="220">
        <f t="shared" si="75"/>
        <v>7.4612239087077246</v>
      </c>
      <c r="AT181" s="228">
        <f>'Cuadro 4'!AT182</f>
        <v>6.22</v>
      </c>
      <c r="AU181" s="229">
        <v>4.1399999999999997</v>
      </c>
      <c r="AV181" s="229">
        <v>4.05</v>
      </c>
      <c r="AW181" s="229">
        <v>17.190000000000001</v>
      </c>
      <c r="AX181" s="229">
        <v>19.46</v>
      </c>
      <c r="AY181" s="229">
        <v>7.65</v>
      </c>
      <c r="AZ181" s="228">
        <f>'Cuadro 4'!AU182</f>
        <v>17.14</v>
      </c>
      <c r="BA181" s="229">
        <v>12.86</v>
      </c>
      <c r="BB181" s="229">
        <v>5.3</v>
      </c>
      <c r="BC181" s="229">
        <v>21.49</v>
      </c>
      <c r="BD181" s="229">
        <v>10.039999999999999</v>
      </c>
      <c r="BE181" s="229">
        <v>9.16</v>
      </c>
      <c r="BF181" s="224">
        <v>6.99</v>
      </c>
    </row>
    <row r="182" spans="1:58" ht="12.75" customHeight="1" x14ac:dyDescent="0.25">
      <c r="A182" s="540"/>
      <c r="B182" s="109" t="s">
        <v>56</v>
      </c>
      <c r="C182" s="84">
        <f t="shared" si="74"/>
        <v>88.250168547798992</v>
      </c>
      <c r="D182" s="165">
        <f>+'Cuadro 4'!G183</f>
        <v>115.68</v>
      </c>
      <c r="E182" s="84">
        <v>110.37</v>
      </c>
      <c r="F182" s="84">
        <v>110.9</v>
      </c>
      <c r="G182" s="84">
        <v>150.02000000000001</v>
      </c>
      <c r="H182" s="84">
        <v>143.01</v>
      </c>
      <c r="I182" s="84">
        <v>124.99</v>
      </c>
      <c r="J182" s="105">
        <f>+'Cuadro 4'!H183</f>
        <v>129.68</v>
      </c>
      <c r="K182" s="84">
        <v>122.26</v>
      </c>
      <c r="L182" s="84">
        <v>118.91</v>
      </c>
      <c r="M182" s="84">
        <v>134.11000000000001</v>
      </c>
      <c r="N182" s="84">
        <v>116.65</v>
      </c>
      <c r="O182" s="84">
        <v>123.35</v>
      </c>
      <c r="P182" s="117">
        <v>117.87</v>
      </c>
      <c r="Q182" s="116">
        <f t="shared" si="71"/>
        <v>0.98730501627771539</v>
      </c>
      <c r="R182" s="105">
        <f>'Cuadro 4'!T183</f>
        <v>0.86</v>
      </c>
      <c r="S182" s="84">
        <v>0.52</v>
      </c>
      <c r="T182" s="84">
        <v>0.55000000000000004</v>
      </c>
      <c r="U182" s="84">
        <v>2.29</v>
      </c>
      <c r="V182" s="84">
        <v>1.44</v>
      </c>
      <c r="W182" s="84">
        <v>2.11</v>
      </c>
      <c r="X182" s="105">
        <f>'Cuadro 4'!U183</f>
        <v>1.98</v>
      </c>
      <c r="Y182" s="84">
        <v>0.59</v>
      </c>
      <c r="Z182" s="84">
        <v>0.88</v>
      </c>
      <c r="AA182" s="84">
        <v>2.64</v>
      </c>
      <c r="AB182" s="84">
        <v>-0.08</v>
      </c>
      <c r="AC182" s="84">
        <v>0.71</v>
      </c>
      <c r="AD182" s="117">
        <v>0.93</v>
      </c>
      <c r="AE182" s="116">
        <f t="shared" si="72"/>
        <v>1.7244182200747074</v>
      </c>
      <c r="AF182" s="105">
        <f>'Cuadro 4'!AG183</f>
        <v>1.33</v>
      </c>
      <c r="AG182" s="84">
        <v>1.02</v>
      </c>
      <c r="AH182" s="84">
        <v>1.05</v>
      </c>
      <c r="AI182" s="84">
        <v>2.64</v>
      </c>
      <c r="AJ182" s="84">
        <v>1.92</v>
      </c>
      <c r="AK182" s="84">
        <v>2.37</v>
      </c>
      <c r="AL182" s="105">
        <f>'Cuadro 4'!AH183</f>
        <v>4.8</v>
      </c>
      <c r="AM182" s="84">
        <v>2.38</v>
      </c>
      <c r="AN182" s="84">
        <v>0.66</v>
      </c>
      <c r="AO182" s="84">
        <v>6.29</v>
      </c>
      <c r="AP182" s="84">
        <v>-7.0000000000000007E-2</v>
      </c>
      <c r="AQ182" s="84">
        <v>2.14</v>
      </c>
      <c r="AR182" s="117">
        <v>2.12</v>
      </c>
      <c r="AS182" s="116">
        <f t="shared" si="75"/>
        <v>7.6507388040163153</v>
      </c>
      <c r="AT182" s="105">
        <f>'Cuadro 4'!AT183</f>
        <v>6.53</v>
      </c>
      <c r="AU182" s="84">
        <v>4.3</v>
      </c>
      <c r="AV182" s="84">
        <v>4.13</v>
      </c>
      <c r="AW182" s="84">
        <v>19.13</v>
      </c>
      <c r="AX182" s="84">
        <v>18.579999999999998</v>
      </c>
      <c r="AY182" s="84">
        <v>9.86</v>
      </c>
      <c r="AZ182" s="105">
        <f>'Cuadro 4'!AU183</f>
        <v>16.39</v>
      </c>
      <c r="BA182" s="84">
        <v>10.69</v>
      </c>
      <c r="BB182" s="84">
        <v>5.25</v>
      </c>
      <c r="BC182" s="84">
        <v>20.63</v>
      </c>
      <c r="BD182" s="84">
        <v>8.68</v>
      </c>
      <c r="BE182" s="84">
        <v>8.68</v>
      </c>
      <c r="BF182" s="117">
        <v>7.67</v>
      </c>
    </row>
    <row r="183" spans="1:58" ht="12.75" customHeight="1" x14ac:dyDescent="0.25">
      <c r="A183" s="540"/>
      <c r="B183" s="109" t="s">
        <v>57</v>
      </c>
      <c r="C183" s="84">
        <f t="shared" si="74"/>
        <v>89.299317682354101</v>
      </c>
      <c r="D183" s="165">
        <f>+'Cuadro 4'!G184</f>
        <v>116.98</v>
      </c>
      <c r="E183" s="84">
        <v>111.24</v>
      </c>
      <c r="F183" s="84">
        <v>111.75</v>
      </c>
      <c r="G183" s="84">
        <v>155.22</v>
      </c>
      <c r="H183" s="84">
        <v>147.79</v>
      </c>
      <c r="I183" s="84">
        <v>126.32</v>
      </c>
      <c r="J183" s="105">
        <f>+'Cuadro 4'!H184</f>
        <v>131.85</v>
      </c>
      <c r="K183" s="84">
        <v>122.61</v>
      </c>
      <c r="L183" s="84">
        <v>120.16</v>
      </c>
      <c r="M183" s="84">
        <v>137</v>
      </c>
      <c r="N183" s="84">
        <v>117.27</v>
      </c>
      <c r="O183" s="84">
        <v>124.48</v>
      </c>
      <c r="P183" s="117">
        <v>118.37</v>
      </c>
      <c r="Q183" s="116">
        <f t="shared" si="71"/>
        <v>1.1925158562078066</v>
      </c>
      <c r="R183" s="105">
        <f>'Cuadro 4'!T184</f>
        <v>1.1299999999999999</v>
      </c>
      <c r="S183" s="84">
        <v>0.78</v>
      </c>
      <c r="T183" s="84">
        <v>0.77</v>
      </c>
      <c r="U183" s="84">
        <v>3.47</v>
      </c>
      <c r="V183" s="84">
        <v>3.34</v>
      </c>
      <c r="W183" s="84">
        <v>1.06</v>
      </c>
      <c r="X183" s="105">
        <f>'Cuadro 4'!U184</f>
        <v>1.68</v>
      </c>
      <c r="Y183" s="84">
        <v>0.28999999999999998</v>
      </c>
      <c r="Z183" s="84">
        <v>1.05</v>
      </c>
      <c r="AA183" s="84">
        <v>2.16</v>
      </c>
      <c r="AB183" s="84">
        <v>0.53</v>
      </c>
      <c r="AC183" s="84">
        <v>0.91</v>
      </c>
      <c r="AD183" s="117">
        <v>0.42</v>
      </c>
      <c r="AE183" s="116">
        <f t="shared" si="72"/>
        <v>2.9337539878688204</v>
      </c>
      <c r="AF183" s="105">
        <f>'Cuadro 4'!AG184</f>
        <v>2.4700000000000002</v>
      </c>
      <c r="AG183" s="84">
        <v>1.82</v>
      </c>
      <c r="AH183" s="84">
        <v>1.82</v>
      </c>
      <c r="AI183" s="84">
        <v>6.2</v>
      </c>
      <c r="AJ183" s="84">
        <v>5.33</v>
      </c>
      <c r="AK183" s="84">
        <v>3.46</v>
      </c>
      <c r="AL183" s="105">
        <f>'Cuadro 4'!AH184</f>
        <v>6.55</v>
      </c>
      <c r="AM183" s="84">
        <v>2.68</v>
      </c>
      <c r="AN183" s="84">
        <v>1.72</v>
      </c>
      <c r="AO183" s="84">
        <v>8.58</v>
      </c>
      <c r="AP183" s="84">
        <v>0.46</v>
      </c>
      <c r="AQ183" s="84">
        <v>3.07</v>
      </c>
      <c r="AR183" s="117">
        <v>2.54</v>
      </c>
      <c r="AS183" s="116">
        <f t="shared" si="75"/>
        <v>8.4541107049107325</v>
      </c>
      <c r="AT183" s="105">
        <f>'Cuadro 4'!AT184</f>
        <v>7.48</v>
      </c>
      <c r="AU183" s="84">
        <v>4.71</v>
      </c>
      <c r="AV183" s="84">
        <v>4.63</v>
      </c>
      <c r="AW183" s="84">
        <v>21.77</v>
      </c>
      <c r="AX183" s="84">
        <v>23.85</v>
      </c>
      <c r="AY183" s="84">
        <v>10.25</v>
      </c>
      <c r="AZ183" s="105">
        <f>'Cuadro 4'!AU184</f>
        <v>16.05</v>
      </c>
      <c r="BA183" s="84">
        <v>10.76</v>
      </c>
      <c r="BB183" s="84">
        <v>4.93</v>
      </c>
      <c r="BC183" s="84">
        <v>20.29</v>
      </c>
      <c r="BD183" s="84">
        <v>6.94</v>
      </c>
      <c r="BE183" s="84">
        <v>8.25</v>
      </c>
      <c r="BF183" s="117">
        <v>7.11</v>
      </c>
    </row>
    <row r="184" spans="1:58" ht="12.75" customHeight="1" x14ac:dyDescent="0.25">
      <c r="A184" s="540"/>
      <c r="B184" s="109" t="s">
        <v>58</v>
      </c>
      <c r="C184" s="84">
        <f t="shared" ref="C184:C189" si="76">IF($B184="Enero",C183*(1+AE184/100),
IF($B184="Febrero",C182*(1+AE184/100),
IF($B184="Marzo",C181*(1+AE184/100),
IF($B184="Abril",C180*(1+AE184/100),
IF($B184="Mayo",C179*(1+AE184/100),
IF($B184="Junio",C178*(1+AE184/100),
IF($B184="Julio",C177*(1+AE184/100),
IF($B184="Agosto",C176*(1+AE184/100),
IF($B184="Septiembre",C175*(1+AE184/100),
IF($B184="Octubre",C174*(1+AE184/100),
IF($B184="Noviembre",C173*(1+AE184/100),
IF($B184="Diciembre",C172/(1+AE184/100),"Error"))))))))))))</f>
        <v>90.506574488284429</v>
      </c>
      <c r="D184" s="165">
        <f>+'Cuadro 4'!G185</f>
        <v>118.61</v>
      </c>
      <c r="E184" s="84">
        <v>112.66</v>
      </c>
      <c r="F184" s="84">
        <v>113</v>
      </c>
      <c r="G184" s="84">
        <v>157.49</v>
      </c>
      <c r="H184" s="84">
        <v>147.38</v>
      </c>
      <c r="I184" s="84">
        <v>131.38999999999999</v>
      </c>
      <c r="J184" s="105">
        <f>+'Cuadro 4'!H185</f>
        <v>133.30000000000001</v>
      </c>
      <c r="K184" s="84">
        <v>122.86</v>
      </c>
      <c r="L184" s="84">
        <v>121.24</v>
      </c>
      <c r="M184" s="84">
        <v>138.88</v>
      </c>
      <c r="N184" s="84">
        <v>117.37</v>
      </c>
      <c r="O184" s="84">
        <v>125.28</v>
      </c>
      <c r="P184" s="117">
        <v>119.19</v>
      </c>
      <c r="Q184" s="116">
        <f t="shared" si="71"/>
        <v>1.35703709399952</v>
      </c>
      <c r="R184" s="105">
        <f>'Cuadro 4'!T185</f>
        <v>1.39</v>
      </c>
      <c r="S184" s="84">
        <v>1.28</v>
      </c>
      <c r="T184" s="84">
        <v>1.1200000000000001</v>
      </c>
      <c r="U184" s="84">
        <v>1.46</v>
      </c>
      <c r="V184" s="84">
        <v>-0.28000000000000003</v>
      </c>
      <c r="W184" s="84">
        <v>4.01</v>
      </c>
      <c r="X184" s="105">
        <f>'Cuadro 4'!U185</f>
        <v>1.1000000000000001</v>
      </c>
      <c r="Y184" s="84">
        <v>0.2</v>
      </c>
      <c r="Z184" s="84">
        <v>0.9</v>
      </c>
      <c r="AA184" s="84">
        <v>1.37</v>
      </c>
      <c r="AB184" s="84">
        <v>0.09</v>
      </c>
      <c r="AC184" s="84">
        <v>0.64</v>
      </c>
      <c r="AD184" s="117">
        <v>0.69</v>
      </c>
      <c r="AE184" s="116">
        <f t="shared" si="72"/>
        <v>4.3253376895925442</v>
      </c>
      <c r="AF184" s="105">
        <f>'Cuadro 4'!AG185</f>
        <v>3.89</v>
      </c>
      <c r="AG184" s="84">
        <v>3.12</v>
      </c>
      <c r="AH184" s="84">
        <v>2.96</v>
      </c>
      <c r="AI184" s="84">
        <v>7.75</v>
      </c>
      <c r="AJ184" s="84">
        <v>5.03</v>
      </c>
      <c r="AK184" s="84">
        <v>7.61</v>
      </c>
      <c r="AL184" s="105">
        <f>'Cuadro 4'!AH185</f>
        <v>7.72</v>
      </c>
      <c r="AM184" s="84">
        <v>2.89</v>
      </c>
      <c r="AN184" s="84">
        <v>2.63</v>
      </c>
      <c r="AO184" s="84">
        <v>10.07</v>
      </c>
      <c r="AP184" s="84">
        <v>0.55000000000000004</v>
      </c>
      <c r="AQ184" s="84">
        <v>3.73</v>
      </c>
      <c r="AR184" s="117">
        <v>3.25</v>
      </c>
      <c r="AS184" s="116">
        <f t="shared" si="75"/>
        <v>8.6304581967718743</v>
      </c>
      <c r="AT184" s="105">
        <f>'Cuadro 4'!AT185</f>
        <v>7.72</v>
      </c>
      <c r="AU184" s="84">
        <v>5.43</v>
      </c>
      <c r="AV184" s="84">
        <v>5.38</v>
      </c>
      <c r="AW184" s="84">
        <v>21.91</v>
      </c>
      <c r="AX184" s="84">
        <v>17.940000000000001</v>
      </c>
      <c r="AY184" s="84">
        <v>12.13</v>
      </c>
      <c r="AZ184" s="105">
        <f>'Cuadro 4'!AU185</f>
        <v>15.73</v>
      </c>
      <c r="BA184" s="84">
        <v>10.25</v>
      </c>
      <c r="BB184" s="84">
        <v>5</v>
      </c>
      <c r="BC184" s="84">
        <v>19.97</v>
      </c>
      <c r="BD184" s="84">
        <v>5.0599999999999996</v>
      </c>
      <c r="BE184" s="84">
        <v>8.02</v>
      </c>
      <c r="BF184" s="117">
        <v>6.78</v>
      </c>
    </row>
    <row r="185" spans="1:58" ht="12.75" customHeight="1" x14ac:dyDescent="0.25">
      <c r="A185" s="540"/>
      <c r="B185" s="109" t="s">
        <v>59</v>
      </c>
      <c r="C185" s="84">
        <f t="shared" si="76"/>
        <v>91.184420469932263</v>
      </c>
      <c r="D185" s="165">
        <f>+'Cuadro 4'!G186</f>
        <v>119.59</v>
      </c>
      <c r="E185" s="84">
        <v>113.87</v>
      </c>
      <c r="F185" s="84">
        <v>114.22</v>
      </c>
      <c r="G185" s="84">
        <v>160.46</v>
      </c>
      <c r="H185" s="84">
        <v>148.02000000000001</v>
      </c>
      <c r="I185" s="84">
        <v>131.16999999999999</v>
      </c>
      <c r="J185" s="105">
        <f>+'Cuadro 4'!H186</f>
        <v>133.4</v>
      </c>
      <c r="K185" s="84">
        <v>122.44</v>
      </c>
      <c r="L185" s="84">
        <v>122.02</v>
      </c>
      <c r="M185" s="84">
        <v>138.83000000000001</v>
      </c>
      <c r="N185" s="84">
        <v>117.91</v>
      </c>
      <c r="O185" s="84">
        <v>125.8</v>
      </c>
      <c r="P185" s="117">
        <v>120.03</v>
      </c>
      <c r="Q185" s="116">
        <f t="shared" si="71"/>
        <v>0.74475110517117271</v>
      </c>
      <c r="R185" s="105">
        <f>'Cuadro 4'!T186</f>
        <v>0.83</v>
      </c>
      <c r="S185" s="84">
        <v>1.07</v>
      </c>
      <c r="T185" s="84">
        <v>1.07</v>
      </c>
      <c r="U185" s="84">
        <v>1.89</v>
      </c>
      <c r="V185" s="84">
        <v>0.44</v>
      </c>
      <c r="W185" s="84">
        <v>-0.16</v>
      </c>
      <c r="X185" s="105">
        <f>'Cuadro 4'!U186</f>
        <v>0.08</v>
      </c>
      <c r="Y185" s="84">
        <v>-0.35</v>
      </c>
      <c r="Z185" s="84">
        <v>0.64</v>
      </c>
      <c r="AA185" s="84">
        <v>-0.03</v>
      </c>
      <c r="AB185" s="84">
        <v>0.46</v>
      </c>
      <c r="AC185" s="84">
        <v>0.42</v>
      </c>
      <c r="AD185" s="117">
        <v>0.71</v>
      </c>
      <c r="AE185" s="116">
        <f t="shared" si="72"/>
        <v>5.1066788389705629</v>
      </c>
      <c r="AF185" s="105">
        <f>'Cuadro 4'!AG186</f>
        <v>4.76</v>
      </c>
      <c r="AG185" s="84">
        <v>4.22</v>
      </c>
      <c r="AH185" s="84">
        <v>4.07</v>
      </c>
      <c r="AI185" s="84">
        <v>9.7899999999999991</v>
      </c>
      <c r="AJ185" s="84">
        <v>5.49</v>
      </c>
      <c r="AK185" s="84">
        <v>7.44</v>
      </c>
      <c r="AL185" s="105">
        <f>'Cuadro 4'!AH186</f>
        <v>7.81</v>
      </c>
      <c r="AM185" s="84">
        <v>2.5299999999999998</v>
      </c>
      <c r="AN185" s="84">
        <v>3.29</v>
      </c>
      <c r="AO185" s="84">
        <v>10.039999999999999</v>
      </c>
      <c r="AP185" s="84">
        <v>1.02</v>
      </c>
      <c r="AQ185" s="84">
        <v>4.17</v>
      </c>
      <c r="AR185" s="117">
        <v>3.98</v>
      </c>
      <c r="AS185" s="116">
        <f t="shared" si="75"/>
        <v>8.6372527384256905</v>
      </c>
      <c r="AT185" s="105">
        <f>'Cuadro 4'!AT186</f>
        <v>7.82</v>
      </c>
      <c r="AU185" s="84">
        <v>5.83</v>
      </c>
      <c r="AV185" s="84">
        <v>5.54</v>
      </c>
      <c r="AW185" s="84">
        <v>25.15</v>
      </c>
      <c r="AX185" s="84">
        <v>17.75</v>
      </c>
      <c r="AY185" s="84">
        <v>11.47</v>
      </c>
      <c r="AZ185" s="105">
        <f>'Cuadro 4'!AU186</f>
        <v>15.01</v>
      </c>
      <c r="BA185" s="84">
        <v>9.34</v>
      </c>
      <c r="BB185" s="84">
        <v>5.43</v>
      </c>
      <c r="BC185" s="84">
        <v>18.95</v>
      </c>
      <c r="BD185" s="84">
        <v>4.9000000000000004</v>
      </c>
      <c r="BE185" s="84">
        <v>7.97</v>
      </c>
      <c r="BF185" s="117">
        <v>6.87</v>
      </c>
    </row>
    <row r="186" spans="1:58" ht="12.75" customHeight="1" x14ac:dyDescent="0.25">
      <c r="A186" s="540"/>
      <c r="B186" s="109" t="s">
        <v>60</v>
      </c>
      <c r="C186" s="84">
        <f t="shared" si="76"/>
        <v>91.707693307940701</v>
      </c>
      <c r="D186" s="165">
        <f>+'Cuadro 4'!G187</f>
        <v>120.35</v>
      </c>
      <c r="E186" s="84">
        <v>114.68</v>
      </c>
      <c r="F186" s="84">
        <v>114.92</v>
      </c>
      <c r="G186" s="84">
        <v>160.18</v>
      </c>
      <c r="H186" s="84">
        <v>149.05000000000001</v>
      </c>
      <c r="I186" s="84">
        <v>131.78</v>
      </c>
      <c r="J186" s="105">
        <f>+'Cuadro 4'!H187</f>
        <v>133.61000000000001</v>
      </c>
      <c r="K186" s="84">
        <v>122.12</v>
      </c>
      <c r="L186" s="84">
        <v>121.98</v>
      </c>
      <c r="M186" s="84">
        <v>139.01</v>
      </c>
      <c r="N186" s="84">
        <v>117.33</v>
      </c>
      <c r="O186" s="84">
        <v>126.46</v>
      </c>
      <c r="P186" s="117">
        <v>120.3</v>
      </c>
      <c r="Q186" s="116">
        <f t="shared" si="71"/>
        <v>0.57544070730955055</v>
      </c>
      <c r="R186" s="105">
        <f>'Cuadro 4'!T187</f>
        <v>0.63</v>
      </c>
      <c r="S186" s="84">
        <v>0.71</v>
      </c>
      <c r="T186" s="84">
        <v>0.62</v>
      </c>
      <c r="U186" s="84">
        <v>-0.17</v>
      </c>
      <c r="V186" s="84">
        <v>0.7</v>
      </c>
      <c r="W186" s="84">
        <v>0.47</v>
      </c>
      <c r="X186" s="105">
        <f>'Cuadro 4'!U187</f>
        <v>0.15</v>
      </c>
      <c r="Y186" s="84">
        <v>-0.26</v>
      </c>
      <c r="Z186" s="84">
        <v>-0.03</v>
      </c>
      <c r="AA186" s="84">
        <v>0.13</v>
      </c>
      <c r="AB186" s="84">
        <v>-0.5</v>
      </c>
      <c r="AC186" s="84">
        <v>0.52</v>
      </c>
      <c r="AD186" s="117">
        <v>0.23</v>
      </c>
      <c r="AE186" s="116">
        <f t="shared" si="72"/>
        <v>5.7098462424180125</v>
      </c>
      <c r="AF186" s="105">
        <f>'Cuadro 4'!AG187</f>
        <v>5.42</v>
      </c>
      <c r="AG186" s="84">
        <v>4.97</v>
      </c>
      <c r="AH186" s="84">
        <v>4.71</v>
      </c>
      <c r="AI186" s="84">
        <v>9.59</v>
      </c>
      <c r="AJ186" s="84">
        <v>6.23</v>
      </c>
      <c r="AK186" s="84">
        <v>7.94</v>
      </c>
      <c r="AL186" s="105">
        <f>'Cuadro 4'!AH187</f>
        <v>7.97</v>
      </c>
      <c r="AM186" s="84">
        <v>2.2599999999999998</v>
      </c>
      <c r="AN186" s="84">
        <v>3.26</v>
      </c>
      <c r="AO186" s="84">
        <v>10.17</v>
      </c>
      <c r="AP186" s="84">
        <v>0.51</v>
      </c>
      <c r="AQ186" s="84">
        <v>4.71</v>
      </c>
      <c r="AR186" s="117">
        <v>4.22</v>
      </c>
      <c r="AS186" s="116">
        <f>+AT186*0.886334806894897+AZ186*0.113665193105103</f>
        <v>8.5463205839416077</v>
      </c>
      <c r="AT186" s="105">
        <f>'Cuadro 4'!AT187</f>
        <v>7.82</v>
      </c>
      <c r="AU186" s="84">
        <v>6.44</v>
      </c>
      <c r="AV186" s="84">
        <v>6.15</v>
      </c>
      <c r="AW186" s="84">
        <v>22.11</v>
      </c>
      <c r="AX186" s="84">
        <v>15.38</v>
      </c>
      <c r="AY186" s="84">
        <v>9.7799999999999994</v>
      </c>
      <c r="AZ186" s="105">
        <f>'Cuadro 4'!AU187</f>
        <v>14.21</v>
      </c>
      <c r="BA186" s="84">
        <v>8.5399999999999991</v>
      </c>
      <c r="BB186" s="84">
        <v>5.03</v>
      </c>
      <c r="BC186" s="84">
        <v>17.87</v>
      </c>
      <c r="BD186" s="84">
        <v>3.3</v>
      </c>
      <c r="BE186" s="84">
        <v>8.08</v>
      </c>
      <c r="BF186" s="117">
        <v>6.53</v>
      </c>
    </row>
    <row r="187" spans="1:58" ht="12.75" customHeight="1" x14ac:dyDescent="0.25">
      <c r="A187" s="540"/>
      <c r="B187" s="109" t="s">
        <v>61</v>
      </c>
      <c r="C187" s="84">
        <f t="shared" si="76"/>
        <v>92.20415322341124</v>
      </c>
      <c r="D187" s="165">
        <f>+'Cuadro 4'!G188</f>
        <v>121.06</v>
      </c>
      <c r="E187" s="84">
        <v>115.06</v>
      </c>
      <c r="F187" s="84">
        <v>115.32</v>
      </c>
      <c r="G187" s="84">
        <v>159.18</v>
      </c>
      <c r="H187" s="84">
        <v>148.55000000000001</v>
      </c>
      <c r="I187" s="84">
        <v>135.49</v>
      </c>
      <c r="J187" s="105">
        <f>+'Cuadro 4'!H188</f>
        <v>133.86000000000001</v>
      </c>
      <c r="K187" s="84">
        <v>122.04</v>
      </c>
      <c r="L187" s="84">
        <v>122.05</v>
      </c>
      <c r="M187" s="84">
        <v>139.13</v>
      </c>
      <c r="N187" s="84">
        <v>116.74</v>
      </c>
      <c r="O187" s="84">
        <v>127.5</v>
      </c>
      <c r="P187" s="117">
        <v>120.49</v>
      </c>
      <c r="Q187" s="116">
        <f t="shared" si="71"/>
        <v>0.5356705746890098</v>
      </c>
      <c r="R187" s="105">
        <f>'Cuadro 4'!T188</f>
        <v>0.57999999999999996</v>
      </c>
      <c r="S187" s="84">
        <v>0.33</v>
      </c>
      <c r="T187" s="84">
        <v>0.34</v>
      </c>
      <c r="U187" s="84">
        <v>-0.62</v>
      </c>
      <c r="V187" s="84">
        <v>-0.33</v>
      </c>
      <c r="W187" s="84">
        <v>2.81</v>
      </c>
      <c r="X187" s="105">
        <f>'Cuadro 4'!U188</f>
        <v>0.19</v>
      </c>
      <c r="Y187" s="84">
        <v>-0.06</v>
      </c>
      <c r="Z187" s="84">
        <v>0.06</v>
      </c>
      <c r="AA187" s="84">
        <v>0.09</v>
      </c>
      <c r="AB187" s="84">
        <v>-0.5</v>
      </c>
      <c r="AC187" s="84">
        <v>0.82</v>
      </c>
      <c r="AD187" s="117">
        <v>0.16</v>
      </c>
      <c r="AE187" s="116">
        <f t="shared" si="72"/>
        <v>6.2821068613138689</v>
      </c>
      <c r="AF187" s="105">
        <f>'Cuadro 4'!AG188</f>
        <v>6.04</v>
      </c>
      <c r="AG187" s="84">
        <v>5.31</v>
      </c>
      <c r="AH187" s="84">
        <v>5.07</v>
      </c>
      <c r="AI187" s="84">
        <v>8.91</v>
      </c>
      <c r="AJ187" s="84">
        <v>5.87</v>
      </c>
      <c r="AK187" s="84">
        <v>10.97</v>
      </c>
      <c r="AL187" s="105">
        <f>'Cuadro 4'!AH188</f>
        <v>8.17</v>
      </c>
      <c r="AM187" s="84">
        <v>2.2000000000000002</v>
      </c>
      <c r="AN187" s="84">
        <v>3.32</v>
      </c>
      <c r="AO187" s="84">
        <v>10.27</v>
      </c>
      <c r="AP187" s="84">
        <v>0.01</v>
      </c>
      <c r="AQ187" s="84">
        <v>5.57</v>
      </c>
      <c r="AR187" s="117">
        <v>4.38</v>
      </c>
      <c r="AS187" s="116">
        <f>+AT187*0.886334806894897+AZ187*0.113665193105103</f>
        <v>8.8435621753880973</v>
      </c>
      <c r="AT187" s="105">
        <f>'Cuadro 4'!AT188</f>
        <v>8.24</v>
      </c>
      <c r="AU187" s="84">
        <v>6.75</v>
      </c>
      <c r="AV187" s="84">
        <v>6.53</v>
      </c>
      <c r="AW187" s="84">
        <v>20.170000000000002</v>
      </c>
      <c r="AX187" s="84">
        <v>14.46</v>
      </c>
      <c r="AY187" s="84">
        <v>11.78</v>
      </c>
      <c r="AZ187" s="105">
        <f>'Cuadro 4'!AU188</f>
        <v>13.55</v>
      </c>
      <c r="BA187" s="84">
        <v>7.89</v>
      </c>
      <c r="BB187" s="84">
        <v>5.13</v>
      </c>
      <c r="BC187" s="84">
        <v>17</v>
      </c>
      <c r="BD187" s="84">
        <v>2.4</v>
      </c>
      <c r="BE187" s="84">
        <v>8.01</v>
      </c>
      <c r="BF187" s="117">
        <v>6.06</v>
      </c>
    </row>
    <row r="188" spans="1:58" ht="14.1" customHeight="1" x14ac:dyDescent="0.25">
      <c r="A188" s="540"/>
      <c r="B188" s="109" t="s">
        <v>62</v>
      </c>
      <c r="C188" s="84">
        <f t="shared" si="76"/>
        <v>92.737087570693163</v>
      </c>
      <c r="D188" s="165">
        <f>+'Cuadro 4'!G189</f>
        <v>121.82</v>
      </c>
      <c r="E188" s="84">
        <v>115.83</v>
      </c>
      <c r="F188" s="84">
        <v>115.99</v>
      </c>
      <c r="G188" s="84">
        <v>159.87</v>
      </c>
      <c r="H188" s="84">
        <v>149.94</v>
      </c>
      <c r="I188" s="84">
        <v>136.05000000000001</v>
      </c>
      <c r="J188" s="105">
        <f>+'Cuadro 4'!H189</f>
        <v>134.07</v>
      </c>
      <c r="K188" s="84">
        <v>121.68</v>
      </c>
      <c r="L188" s="84">
        <v>122.15</v>
      </c>
      <c r="M188" s="84">
        <v>139.41</v>
      </c>
      <c r="N188" s="84">
        <v>116.76</v>
      </c>
      <c r="O188" s="84">
        <v>127.73</v>
      </c>
      <c r="P188" s="117">
        <v>120.69</v>
      </c>
      <c r="Q188" s="116">
        <f t="shared" si="71"/>
        <v>0.57657735924060161</v>
      </c>
      <c r="R188" s="105">
        <f>'Cuadro 4'!T189</f>
        <v>0.63</v>
      </c>
      <c r="S188" s="84">
        <v>0.67</v>
      </c>
      <c r="T188" s="84">
        <v>0.59</v>
      </c>
      <c r="U188" s="84">
        <v>0.43</v>
      </c>
      <c r="V188" s="84">
        <v>0.93</v>
      </c>
      <c r="W188" s="84">
        <v>0.41</v>
      </c>
      <c r="X188" s="105">
        <f>'Cuadro 4'!U189</f>
        <v>0.16</v>
      </c>
      <c r="Y188" s="84">
        <v>-0.3</v>
      </c>
      <c r="Z188" s="84">
        <v>0.09</v>
      </c>
      <c r="AA188" s="84">
        <v>0.21</v>
      </c>
      <c r="AB188" s="84">
        <v>0.01</v>
      </c>
      <c r="AC188" s="84">
        <v>0.18</v>
      </c>
      <c r="AD188" s="117">
        <v>0.17</v>
      </c>
      <c r="AE188" s="116">
        <f t="shared" si="72"/>
        <v>6.8964109166923686</v>
      </c>
      <c r="AF188" s="105">
        <f>'Cuadro 4'!AG189</f>
        <v>6.71</v>
      </c>
      <c r="AG188" s="84">
        <v>6.02</v>
      </c>
      <c r="AH188" s="84">
        <v>5.69</v>
      </c>
      <c r="AI188" s="84">
        <v>9.3800000000000008</v>
      </c>
      <c r="AJ188" s="84">
        <v>6.86</v>
      </c>
      <c r="AK188" s="84">
        <v>11.43</v>
      </c>
      <c r="AL188" s="105">
        <f>'Cuadro 4'!AH189</f>
        <v>8.35</v>
      </c>
      <c r="AM188" s="84">
        <v>1.89</v>
      </c>
      <c r="AN188" s="84">
        <v>3.41</v>
      </c>
      <c r="AO188" s="84">
        <v>10.5</v>
      </c>
      <c r="AP188" s="84">
        <v>0.03</v>
      </c>
      <c r="AQ188" s="84">
        <v>5.76</v>
      </c>
      <c r="AR188" s="117">
        <v>4.5599999999999996</v>
      </c>
      <c r="AS188" s="116">
        <f>+AT188*0.886334806894897+AZ188*0.113665193105103</f>
        <v>8.9516978664199307</v>
      </c>
      <c r="AT188" s="105">
        <f>'Cuadro 4'!AT189</f>
        <v>8.5299999999999994</v>
      </c>
      <c r="AU188" s="84">
        <v>7.13</v>
      </c>
      <c r="AV188" s="84">
        <v>6.76</v>
      </c>
      <c r="AW188" s="84">
        <v>16.84</v>
      </c>
      <c r="AX188" s="84">
        <v>12.84</v>
      </c>
      <c r="AY188" s="84">
        <v>13.77</v>
      </c>
      <c r="AZ188" s="105">
        <f>'Cuadro 4'!AU189</f>
        <v>12.24</v>
      </c>
      <c r="BA188" s="84">
        <v>6.09</v>
      </c>
      <c r="BB188" s="84">
        <v>5.38</v>
      </c>
      <c r="BC188" s="84">
        <v>15.3</v>
      </c>
      <c r="BD188" s="84">
        <v>2.09</v>
      </c>
      <c r="BE188" s="84">
        <v>7.48</v>
      </c>
      <c r="BF188" s="117">
        <v>5.84</v>
      </c>
    </row>
    <row r="189" spans="1:58" ht="14.1" customHeight="1" x14ac:dyDescent="0.25">
      <c r="A189" s="540"/>
      <c r="B189" s="109" t="s">
        <v>63</v>
      </c>
      <c r="C189" s="84">
        <f t="shared" si="76"/>
        <v>93.129254074651072</v>
      </c>
      <c r="D189" s="165">
        <f>+'Cuadro 4'!G190</f>
        <v>122.35</v>
      </c>
      <c r="E189" s="84">
        <v>116.59</v>
      </c>
      <c r="F189" s="84">
        <v>116.76</v>
      </c>
      <c r="G189" s="84">
        <v>161.96</v>
      </c>
      <c r="H189" s="84">
        <v>149.37</v>
      </c>
      <c r="I189" s="84">
        <v>135.91</v>
      </c>
      <c r="J189" s="105">
        <f>+'Cuadro 4'!H190</f>
        <v>134.55000000000001</v>
      </c>
      <c r="K189" s="84">
        <v>120.68</v>
      </c>
      <c r="L189" s="84">
        <v>122.95</v>
      </c>
      <c r="M189" s="84">
        <v>140.03</v>
      </c>
      <c r="N189" s="84">
        <v>117.17</v>
      </c>
      <c r="O189" s="84">
        <v>128.38</v>
      </c>
      <c r="P189" s="117">
        <v>120.94</v>
      </c>
      <c r="Q189" s="165">
        <f t="shared" si="71"/>
        <v>0.42204343648264281</v>
      </c>
      <c r="R189" s="105">
        <f>'Cuadro 4'!T190</f>
        <v>0.43</v>
      </c>
      <c r="S189" s="84">
        <v>0.66</v>
      </c>
      <c r="T189" s="84">
        <v>0.66</v>
      </c>
      <c r="U189" s="84">
        <v>1.31</v>
      </c>
      <c r="V189" s="84">
        <v>-0.38</v>
      </c>
      <c r="W189" s="84">
        <v>-0.1</v>
      </c>
      <c r="X189" s="105">
        <f>'Cuadro 4'!U190</f>
        <v>0.36</v>
      </c>
      <c r="Y189" s="84">
        <v>-0.82</v>
      </c>
      <c r="Z189" s="84">
        <v>0.65</v>
      </c>
      <c r="AA189" s="84">
        <v>0.44</v>
      </c>
      <c r="AB189" s="84">
        <v>0.35</v>
      </c>
      <c r="AC189" s="84">
        <v>0.51</v>
      </c>
      <c r="AD189" s="117">
        <v>0.21</v>
      </c>
      <c r="AE189" s="116">
        <f t="shared" si="72"/>
        <v>7.3484543531750113</v>
      </c>
      <c r="AF189" s="105">
        <f>'Cuadro 4'!AG190</f>
        <v>7.17</v>
      </c>
      <c r="AG189" s="84">
        <v>6.72</v>
      </c>
      <c r="AH189" s="84">
        <v>6.38</v>
      </c>
      <c r="AI189" s="84">
        <v>10.81</v>
      </c>
      <c r="AJ189" s="84">
        <v>6.46</v>
      </c>
      <c r="AK189" s="84">
        <v>11.32</v>
      </c>
      <c r="AL189" s="105">
        <f>'Cuadro 4'!AH190</f>
        <v>8.74</v>
      </c>
      <c r="AM189" s="84">
        <v>1.06</v>
      </c>
      <c r="AN189" s="84">
        <v>4.08</v>
      </c>
      <c r="AO189" s="84">
        <v>10.98</v>
      </c>
      <c r="AP189" s="84">
        <v>0.38</v>
      </c>
      <c r="AQ189" s="84">
        <v>6.3</v>
      </c>
      <c r="AR189" s="117">
        <v>4.78</v>
      </c>
      <c r="AS189" s="116">
        <f>+AT189*0.886334806894897+AZ189*0.113665193105103</f>
        <v>8.7327964634522477</v>
      </c>
      <c r="AT189" s="105">
        <f>'Cuadro 4'!AT190</f>
        <v>8.4600000000000009</v>
      </c>
      <c r="AU189" s="84">
        <v>7.64</v>
      </c>
      <c r="AV189" s="84">
        <v>7.25</v>
      </c>
      <c r="AW189" s="84">
        <v>14.78</v>
      </c>
      <c r="AX189" s="84">
        <v>9.11</v>
      </c>
      <c r="AY189" s="84">
        <v>13.67</v>
      </c>
      <c r="AZ189" s="105">
        <f>'Cuadro 4'!AU190</f>
        <v>10.86</v>
      </c>
      <c r="BA189" s="84">
        <v>2.61</v>
      </c>
      <c r="BB189" s="84">
        <v>5.23</v>
      </c>
      <c r="BC189" s="84">
        <v>13.62</v>
      </c>
      <c r="BD189" s="84">
        <v>2.08</v>
      </c>
      <c r="BE189" s="84">
        <v>7.26</v>
      </c>
      <c r="BF189" s="117">
        <v>5.89</v>
      </c>
    </row>
    <row r="190" spans="1:58" ht="15" customHeight="1" x14ac:dyDescent="0.25">
      <c r="A190" s="540"/>
      <c r="B190" s="109" t="s">
        <v>64</v>
      </c>
      <c r="C190" s="84">
        <f t="shared" ref="C190:C197" si="77">IF($B190="Enero",C189*(1+AE190/100),
IF($B190="Febrero",C188*(1+AE190/100),
IF($B190="Marzo",C187*(1+AE190/100),
IF($B190="Abril",C186*(1+AE190/100),
IF($B190="Mayo",C185*(1+AE190/100),
IF($B190="Junio",C184*(1+AE190/100),
IF($B190="Julio",C183*(1+AE190/100),
IF($B190="Agosto",C182*(1+AE190/100),
IF($B190="Septiembre",C181*(1+AE190/100),
IF($B190="Octubre",C180*(1+AE190/100),
IF($B190="Noviembre",C179*(1+AE190/100),
IF($B190="Diciembre",C178/(1+AE190/100),"Error"))))))))))))</f>
        <v>93.413958464197734</v>
      </c>
      <c r="D190" s="165">
        <f>+'Cuadro 4'!G191</f>
        <v>122.76</v>
      </c>
      <c r="E190" s="84">
        <v>117.11</v>
      </c>
      <c r="F190" s="84">
        <v>117.3</v>
      </c>
      <c r="G190" s="84">
        <v>165.14</v>
      </c>
      <c r="H190" s="84">
        <v>150.94999999999999</v>
      </c>
      <c r="I190" s="84">
        <v>134.6</v>
      </c>
      <c r="J190" s="105">
        <f>+'Cuadro 4'!H191</f>
        <v>134.66</v>
      </c>
      <c r="K190" s="84">
        <v>120.68</v>
      </c>
      <c r="L190" s="84">
        <v>122.94</v>
      </c>
      <c r="M190" s="84">
        <v>140.26</v>
      </c>
      <c r="N190" s="84">
        <v>115.64</v>
      </c>
      <c r="O190" s="84">
        <v>128.26</v>
      </c>
      <c r="P190" s="117">
        <v>121.36</v>
      </c>
      <c r="Q190" s="165">
        <f t="shared" ref="Q190:Q197" si="78">+R190*0.886334806894897+X190*0.113665193105103</f>
        <v>0.31044704979267324</v>
      </c>
      <c r="R190" s="105">
        <f>'Cuadro 4'!T191</f>
        <v>0.34</v>
      </c>
      <c r="S190" s="84">
        <v>0.44</v>
      </c>
      <c r="T190" s="84">
        <v>0.47</v>
      </c>
      <c r="U190" s="84">
        <v>1.97</v>
      </c>
      <c r="V190" s="84">
        <v>1.06</v>
      </c>
      <c r="W190" s="84">
        <v>-0.97</v>
      </c>
      <c r="X190" s="105">
        <f>'Cuadro 4'!U191</f>
        <v>0.08</v>
      </c>
      <c r="Y190" s="84">
        <v>0</v>
      </c>
      <c r="Z190" s="84">
        <v>-0.01</v>
      </c>
      <c r="AA190" s="84">
        <v>0.16</v>
      </c>
      <c r="AB190" s="84">
        <v>-1.31</v>
      </c>
      <c r="AC190" s="84">
        <v>-0.09</v>
      </c>
      <c r="AD190" s="117">
        <v>0.34</v>
      </c>
      <c r="AE190" s="116">
        <f t="shared" ref="AE190:AE197" si="79">+AF190*0.886334806894897+AL190*0.113665193105103</f>
        <v>7.6766280991055833</v>
      </c>
      <c r="AF190" s="105">
        <f>'Cuadro 4'!AG191</f>
        <v>7.53</v>
      </c>
      <c r="AG190" s="84">
        <v>7.19</v>
      </c>
      <c r="AH190" s="84">
        <v>6.88</v>
      </c>
      <c r="AI190" s="84">
        <v>12.99</v>
      </c>
      <c r="AJ190" s="84">
        <v>7.58</v>
      </c>
      <c r="AK190" s="84">
        <v>10.25</v>
      </c>
      <c r="AL190" s="105">
        <f>'Cuadro 4'!AH191</f>
        <v>8.82</v>
      </c>
      <c r="AM190" s="84">
        <v>1.06</v>
      </c>
      <c r="AN190" s="84">
        <v>4.07</v>
      </c>
      <c r="AO190" s="84">
        <v>11.17</v>
      </c>
      <c r="AP190" s="84">
        <v>-0.94</v>
      </c>
      <c r="AQ190" s="84">
        <v>6.2</v>
      </c>
      <c r="AR190" s="117">
        <v>5.13</v>
      </c>
      <c r="AS190" s="116">
        <f t="shared" ref="AS190:AS197" si="80">+AT190*0.886334806894897+AZ190*0.113665193105103</f>
        <v>8.5573303862102055</v>
      </c>
      <c r="AT190" s="105">
        <f>'Cuadro 4'!AT191</f>
        <v>8.33</v>
      </c>
      <c r="AU190" s="84">
        <v>7.83</v>
      </c>
      <c r="AV190" s="84">
        <v>7.48</v>
      </c>
      <c r="AW190" s="84">
        <v>15.21</v>
      </c>
      <c r="AX190" s="84">
        <v>10.02</v>
      </c>
      <c r="AY190" s="84">
        <v>10.55</v>
      </c>
      <c r="AZ190" s="105">
        <f>'Cuadro 4'!AU191</f>
        <v>10.33</v>
      </c>
      <c r="BA190" s="84">
        <v>2.5</v>
      </c>
      <c r="BB190" s="84">
        <v>4.37</v>
      </c>
      <c r="BC190" s="84">
        <v>12.89</v>
      </c>
      <c r="BD190" s="84">
        <v>-0.31</v>
      </c>
      <c r="BE190" s="84">
        <v>7.46</v>
      </c>
      <c r="BF190" s="117">
        <v>5.97</v>
      </c>
    </row>
    <row r="191" spans="1:58" ht="15" customHeight="1" x14ac:dyDescent="0.25">
      <c r="A191" s="540"/>
      <c r="B191" s="109" t="s">
        <v>65</v>
      </c>
      <c r="C191" s="84">
        <f t="shared" si="77"/>
        <v>93.87334568928722</v>
      </c>
      <c r="D191" s="165">
        <f>+'Cuadro 4'!G192</f>
        <v>123.45</v>
      </c>
      <c r="E191" s="84">
        <v>117.63</v>
      </c>
      <c r="F191" s="84">
        <v>117.85</v>
      </c>
      <c r="G191" s="84">
        <v>164.77</v>
      </c>
      <c r="H191" s="84">
        <v>153.18</v>
      </c>
      <c r="I191" s="84">
        <v>135.02000000000001</v>
      </c>
      <c r="J191" s="105">
        <f>+'Cuadro 4'!H192</f>
        <v>134.63</v>
      </c>
      <c r="K191" s="84">
        <v>118.74</v>
      </c>
      <c r="L191" s="84">
        <v>123.41</v>
      </c>
      <c r="M191" s="84">
        <v>140.52000000000001</v>
      </c>
      <c r="N191" s="84">
        <v>115.32</v>
      </c>
      <c r="O191" s="84">
        <v>127.88</v>
      </c>
      <c r="P191" s="117">
        <v>121.45</v>
      </c>
      <c r="Q191" s="165">
        <f t="shared" si="78"/>
        <v>0.49407418799904029</v>
      </c>
      <c r="R191" s="105">
        <f>'Cuadro 4'!T192</f>
        <v>0.56000000000000005</v>
      </c>
      <c r="S191" s="84">
        <v>0.45</v>
      </c>
      <c r="T191" s="84">
        <v>0.47</v>
      </c>
      <c r="U191" s="84">
        <v>-0.22</v>
      </c>
      <c r="V191" s="84">
        <v>1.48</v>
      </c>
      <c r="W191" s="84">
        <v>0.31</v>
      </c>
      <c r="X191" s="105">
        <f>'Cuadro 4'!U192</f>
        <v>-0.02</v>
      </c>
      <c r="Y191" s="84">
        <v>-1.6</v>
      </c>
      <c r="Z191" s="84">
        <v>0.38</v>
      </c>
      <c r="AA191" s="84">
        <v>0.18</v>
      </c>
      <c r="AB191" s="84">
        <v>-0.27</v>
      </c>
      <c r="AC191" s="84">
        <v>-0.28999999999999998</v>
      </c>
      <c r="AD191" s="117">
        <v>0.08</v>
      </c>
      <c r="AE191" s="116">
        <f t="shared" si="79"/>
        <v>8.2061556793804193</v>
      </c>
      <c r="AF191" s="105">
        <f>'Cuadro 4'!AG192</f>
        <v>8.1300000000000008</v>
      </c>
      <c r="AG191" s="84">
        <v>7.67</v>
      </c>
      <c r="AH191" s="84">
        <v>7.38</v>
      </c>
      <c r="AI191" s="84">
        <v>12.74</v>
      </c>
      <c r="AJ191" s="84">
        <v>9.17</v>
      </c>
      <c r="AK191" s="84">
        <v>10.59</v>
      </c>
      <c r="AL191" s="105">
        <f>'Cuadro 4'!AH192</f>
        <v>8.8000000000000007</v>
      </c>
      <c r="AM191" s="84">
        <v>-0.56000000000000005</v>
      </c>
      <c r="AN191" s="84">
        <v>4.47</v>
      </c>
      <c r="AO191" s="84">
        <v>11.37</v>
      </c>
      <c r="AP191" s="84">
        <v>-1.2</v>
      </c>
      <c r="AQ191" s="84">
        <v>5.89</v>
      </c>
      <c r="AR191" s="117">
        <v>5.22</v>
      </c>
      <c r="AS191" s="116">
        <f t="shared" si="80"/>
        <v>8.7313918892429996</v>
      </c>
      <c r="AT191" s="105">
        <f>'Cuadro 4'!AT192</f>
        <v>8.6199999999999992</v>
      </c>
      <c r="AU191" s="84">
        <v>8.07</v>
      </c>
      <c r="AV191" s="84">
        <v>7.79</v>
      </c>
      <c r="AW191" s="84">
        <v>12.77</v>
      </c>
      <c r="AX191" s="84">
        <v>10.9</v>
      </c>
      <c r="AY191" s="84">
        <v>10.45</v>
      </c>
      <c r="AZ191" s="105">
        <f>'Cuadro 4'!AU192</f>
        <v>9.6</v>
      </c>
      <c r="BA191" s="84">
        <v>0.28000000000000003</v>
      </c>
      <c r="BB191" s="84">
        <v>4.33</v>
      </c>
      <c r="BC191" s="84">
        <v>12.23</v>
      </c>
      <c r="BD191" s="84">
        <v>-0.77</v>
      </c>
      <c r="BE191" s="84">
        <v>6.69</v>
      </c>
      <c r="BF191" s="117">
        <v>5.85</v>
      </c>
    </row>
    <row r="192" spans="1:58" ht="15" customHeight="1" x14ac:dyDescent="0.25">
      <c r="A192" s="540"/>
      <c r="B192" s="109" t="s">
        <v>66</v>
      </c>
      <c r="C192" s="84">
        <f t="shared" si="77"/>
        <v>79.456458548927287</v>
      </c>
      <c r="D192" s="165">
        <f>+'Cuadro 4'!G193</f>
        <v>124.7</v>
      </c>
      <c r="E192" s="84">
        <v>118.44</v>
      </c>
      <c r="F192" s="84">
        <v>118.71</v>
      </c>
      <c r="G192" s="84">
        <v>164.12</v>
      </c>
      <c r="H192" s="84">
        <v>157.83000000000001</v>
      </c>
      <c r="I192" s="84">
        <v>136.33000000000001</v>
      </c>
      <c r="J192" s="105">
        <f>+'Cuadro 4'!H193</f>
        <v>134.66</v>
      </c>
      <c r="K192" s="84">
        <v>117.93</v>
      </c>
      <c r="L192" s="84">
        <v>123.78</v>
      </c>
      <c r="M192" s="84">
        <v>140.51</v>
      </c>
      <c r="N192" s="84">
        <v>115.7</v>
      </c>
      <c r="O192" s="84">
        <v>128.41</v>
      </c>
      <c r="P192" s="117">
        <v>121.22</v>
      </c>
      <c r="Q192" s="165">
        <f t="shared" si="78"/>
        <v>0.90747145882594793</v>
      </c>
      <c r="R192" s="105">
        <f>'Cuadro 4'!T193</f>
        <v>1.02</v>
      </c>
      <c r="S192" s="84">
        <v>0.69</v>
      </c>
      <c r="T192" s="84">
        <v>0.73</v>
      </c>
      <c r="U192" s="84">
        <v>-0.4</v>
      </c>
      <c r="V192" s="84">
        <v>3.04</v>
      </c>
      <c r="W192" s="84">
        <v>0.97</v>
      </c>
      <c r="X192" s="105">
        <f>'Cuadro 4'!U193</f>
        <v>0.03</v>
      </c>
      <c r="Y192" s="84">
        <v>-0.69</v>
      </c>
      <c r="Z192" s="84">
        <v>0.28999999999999998</v>
      </c>
      <c r="AA192" s="84">
        <v>-0.01</v>
      </c>
      <c r="AB192" s="84">
        <v>0.32</v>
      </c>
      <c r="AC192" s="84">
        <v>0.41</v>
      </c>
      <c r="AD192" s="117">
        <v>-0.2</v>
      </c>
      <c r="AE192" s="116">
        <f t="shared" si="79"/>
        <v>9.184533922757959</v>
      </c>
      <c r="AF192" s="105">
        <f>'Cuadro 4'!AG193</f>
        <v>9.23</v>
      </c>
      <c r="AG192" s="84">
        <v>8.41</v>
      </c>
      <c r="AH192" s="84">
        <v>8.16</v>
      </c>
      <c r="AI192" s="84">
        <v>12.29</v>
      </c>
      <c r="AJ192" s="84">
        <v>12.48</v>
      </c>
      <c r="AK192" s="84">
        <v>11.66</v>
      </c>
      <c r="AL192" s="105">
        <f>'Cuadro 4'!AH193</f>
        <v>8.83</v>
      </c>
      <c r="AM192" s="84">
        <v>-1.25</v>
      </c>
      <c r="AN192" s="84">
        <v>4.78</v>
      </c>
      <c r="AO192" s="84">
        <v>11.36</v>
      </c>
      <c r="AP192" s="84">
        <v>-0.88</v>
      </c>
      <c r="AQ192" s="84">
        <v>6.33</v>
      </c>
      <c r="AR192" s="117">
        <v>5.01</v>
      </c>
      <c r="AS192" s="116">
        <f t="shared" si="80"/>
        <v>9.184533922757959</v>
      </c>
      <c r="AT192" s="105">
        <f>'Cuadro 4'!AT193</f>
        <v>9.23</v>
      </c>
      <c r="AU192" s="84">
        <v>8.41</v>
      </c>
      <c r="AV192" s="84">
        <v>8.16</v>
      </c>
      <c r="AW192" s="84">
        <v>12.29</v>
      </c>
      <c r="AX192" s="84">
        <v>12.48</v>
      </c>
      <c r="AY192" s="84">
        <v>11.66</v>
      </c>
      <c r="AZ192" s="105">
        <f>'Cuadro 4'!AU193</f>
        <v>8.83</v>
      </c>
      <c r="BA192" s="84">
        <v>-1.25</v>
      </c>
      <c r="BB192" s="84">
        <v>4.78</v>
      </c>
      <c r="BC192" s="84">
        <v>11.36</v>
      </c>
      <c r="BD192" s="84">
        <v>-0.88</v>
      </c>
      <c r="BE192" s="84">
        <v>6.33</v>
      </c>
      <c r="BF192" s="117">
        <v>5.01</v>
      </c>
    </row>
    <row r="193" spans="1:58" x14ac:dyDescent="0.25">
      <c r="A193" s="513">
        <v>2024</v>
      </c>
      <c r="B193" s="311" t="s">
        <v>55</v>
      </c>
      <c r="C193" s="224">
        <f t="shared" si="77"/>
        <v>80.011040195532914</v>
      </c>
      <c r="D193" s="292">
        <f>+'Cuadro 4'!G194</f>
        <v>125.5</v>
      </c>
      <c r="E193" s="242">
        <v>119.56</v>
      </c>
      <c r="F193" s="242">
        <v>119.83</v>
      </c>
      <c r="G193" s="242">
        <v>164.12</v>
      </c>
      <c r="H193" s="242">
        <v>156.69999999999999</v>
      </c>
      <c r="I193" s="242">
        <v>136.63</v>
      </c>
      <c r="J193" s="228">
        <f>+'Cuadro 4'!H194</f>
        <v>136.21</v>
      </c>
      <c r="K193" s="242">
        <v>117.92</v>
      </c>
      <c r="L193" s="242">
        <v>124.05</v>
      </c>
      <c r="M193" s="242">
        <v>142.83000000000001</v>
      </c>
      <c r="N193" s="242">
        <v>115.45</v>
      </c>
      <c r="O193" s="242">
        <v>128.74</v>
      </c>
      <c r="P193" s="242">
        <v>120.94</v>
      </c>
      <c r="Q193" s="292">
        <f t="shared" si="78"/>
        <v>0.69796924848360253</v>
      </c>
      <c r="R193" s="228">
        <f>'Cuadro 4'!T194</f>
        <v>0.64</v>
      </c>
      <c r="S193" s="229">
        <v>0.94</v>
      </c>
      <c r="T193" s="229">
        <v>0.94</v>
      </c>
      <c r="U193" s="229" t="s">
        <v>254</v>
      </c>
      <c r="V193" s="229">
        <v>-0.72</v>
      </c>
      <c r="W193" s="229">
        <v>0.22</v>
      </c>
      <c r="X193" s="228">
        <f>'Cuadro 4'!U194</f>
        <v>1.1499999999999999</v>
      </c>
      <c r="Y193" s="229">
        <v>-0.01</v>
      </c>
      <c r="Z193" s="229">
        <v>0.23</v>
      </c>
      <c r="AA193" s="229">
        <v>1.66</v>
      </c>
      <c r="AB193" s="229">
        <v>-0.21</v>
      </c>
      <c r="AC193" s="229">
        <v>0.26</v>
      </c>
      <c r="AD193" s="229">
        <v>-0.23</v>
      </c>
      <c r="AE193" s="220">
        <f t="shared" si="79"/>
        <v>0.69796924848360253</v>
      </c>
      <c r="AF193" s="228">
        <f>'Cuadro 4'!AG194</f>
        <v>0.64</v>
      </c>
      <c r="AG193" s="242">
        <v>0.94</v>
      </c>
      <c r="AH193" s="242">
        <v>0.94</v>
      </c>
      <c r="AI193" s="242" t="s">
        <v>254</v>
      </c>
      <c r="AJ193" s="229">
        <v>-0.72</v>
      </c>
      <c r="AK193" s="229">
        <v>0.22</v>
      </c>
      <c r="AL193" s="228">
        <f>'Cuadro 4'!AH194</f>
        <v>1.1499999999999999</v>
      </c>
      <c r="AM193" s="242">
        <v>-0.01</v>
      </c>
      <c r="AN193" s="242">
        <v>0.23</v>
      </c>
      <c r="AO193" s="242">
        <v>1.66</v>
      </c>
      <c r="AP193" s="242">
        <v>-0.21</v>
      </c>
      <c r="AQ193" s="242">
        <v>0.26</v>
      </c>
      <c r="AR193" s="242">
        <v>-0.23</v>
      </c>
      <c r="AS193" s="220">
        <f t="shared" si="80"/>
        <v>9.158570055858263</v>
      </c>
      <c r="AT193" s="228">
        <f>'Cuadro 4'!AT194</f>
        <v>9.42</v>
      </c>
      <c r="AU193" s="242">
        <v>8.89</v>
      </c>
      <c r="AV193" s="242">
        <v>8.64</v>
      </c>
      <c r="AW193" s="242">
        <v>11.9</v>
      </c>
      <c r="AX193" s="242">
        <v>11.15</v>
      </c>
      <c r="AY193" s="242">
        <v>11.61</v>
      </c>
      <c r="AZ193" s="228">
        <f>'Cuadro 4'!AU194</f>
        <v>7.12</v>
      </c>
      <c r="BA193" s="229">
        <v>-2.99</v>
      </c>
      <c r="BB193" s="229">
        <v>5.25</v>
      </c>
      <c r="BC193" s="229">
        <v>9.31</v>
      </c>
      <c r="BD193" s="229">
        <v>-1.1100000000000001</v>
      </c>
      <c r="BE193" s="229">
        <v>5.1100000000000003</v>
      </c>
      <c r="BF193" s="234">
        <v>3.55</v>
      </c>
    </row>
    <row r="194" spans="1:58" x14ac:dyDescent="0.25">
      <c r="A194" s="514"/>
      <c r="B194" s="256" t="s">
        <v>56</v>
      </c>
      <c r="C194" s="117">
        <f t="shared" si="77"/>
        <v>81.088370510199894</v>
      </c>
      <c r="D194" s="165">
        <f>+'Cuadro 4'!G195</f>
        <v>127.36</v>
      </c>
      <c r="E194" s="59">
        <v>120.98</v>
      </c>
      <c r="F194" s="59">
        <v>121.32</v>
      </c>
      <c r="G194" s="59">
        <v>164.12</v>
      </c>
      <c r="H194" s="59">
        <v>159.03</v>
      </c>
      <c r="I194" s="59">
        <v>140.69999999999999</v>
      </c>
      <c r="J194" s="105">
        <f>+'Cuadro 4'!H195</f>
        <v>136.63</v>
      </c>
      <c r="K194" s="59">
        <v>117.37</v>
      </c>
      <c r="L194" s="35">
        <v>124.53</v>
      </c>
      <c r="M194" s="59">
        <v>143.44</v>
      </c>
      <c r="N194" s="59">
        <v>116.19</v>
      </c>
      <c r="O194" s="59">
        <v>128.85</v>
      </c>
      <c r="P194" s="59">
        <v>121.24</v>
      </c>
      <c r="Q194" s="165">
        <f t="shared" si="78"/>
        <v>1.3470117240670296</v>
      </c>
      <c r="R194" s="105">
        <f>'Cuadro 4'!T195</f>
        <v>1.48</v>
      </c>
      <c r="S194" s="59">
        <v>1.19</v>
      </c>
      <c r="T194" s="59">
        <v>1.25</v>
      </c>
      <c r="U194" s="59" t="s">
        <v>254</v>
      </c>
      <c r="V194" s="59">
        <v>1.49</v>
      </c>
      <c r="W194" s="59">
        <v>2.98</v>
      </c>
      <c r="X194" s="105">
        <f>'Cuadro 4'!U195</f>
        <v>0.31</v>
      </c>
      <c r="Y194" s="59">
        <v>-0.46</v>
      </c>
      <c r="Z194" s="59">
        <v>0.38</v>
      </c>
      <c r="AA194" s="59">
        <v>0.42</v>
      </c>
      <c r="AB194" s="59">
        <v>0.64</v>
      </c>
      <c r="AC194" s="59">
        <v>0.08</v>
      </c>
      <c r="AD194" s="59">
        <v>0.25</v>
      </c>
      <c r="AE194" s="116">
        <f t="shared" si="79"/>
        <v>2.0538443206195809</v>
      </c>
      <c r="AF194" s="105">
        <f>'Cuadro 4'!AG195</f>
        <v>2.13</v>
      </c>
      <c r="AG194" s="59">
        <v>2.14</v>
      </c>
      <c r="AH194" s="59">
        <v>2.2000000000000002</v>
      </c>
      <c r="AI194" s="59" t="s">
        <v>254</v>
      </c>
      <c r="AJ194" s="59">
        <v>0.76</v>
      </c>
      <c r="AK194" s="59">
        <v>3.2</v>
      </c>
      <c r="AL194" s="105">
        <f>'Cuadro 4'!AH195</f>
        <v>1.46</v>
      </c>
      <c r="AM194" s="59">
        <v>-0.47</v>
      </c>
      <c r="AN194" s="59">
        <v>0.61</v>
      </c>
      <c r="AO194" s="59">
        <v>2.09</v>
      </c>
      <c r="AP194" s="59">
        <v>0.42</v>
      </c>
      <c r="AQ194" s="59">
        <v>0.34</v>
      </c>
      <c r="AR194" s="59">
        <v>0.02</v>
      </c>
      <c r="AS194" s="116">
        <f t="shared" si="80"/>
        <v>9.5612269846818112</v>
      </c>
      <c r="AT194" s="105">
        <f>'Cuadro 4'!AT195</f>
        <v>10.1</v>
      </c>
      <c r="AU194" s="59">
        <v>9.61</v>
      </c>
      <c r="AV194" s="59">
        <v>9.39</v>
      </c>
      <c r="AW194" s="59">
        <v>9.4</v>
      </c>
      <c r="AX194" s="59">
        <v>11.21</v>
      </c>
      <c r="AY194" s="59">
        <v>12.57</v>
      </c>
      <c r="AZ194" s="105">
        <f>'Cuadro 4'!AU195</f>
        <v>5.36</v>
      </c>
      <c r="BA194" s="59">
        <v>-4</v>
      </c>
      <c r="BB194" s="59">
        <v>4.7300000000000004</v>
      </c>
      <c r="BC194" s="59">
        <v>6.95</v>
      </c>
      <c r="BD194" s="59">
        <v>-0.4</v>
      </c>
      <c r="BE194" s="59">
        <v>4.45</v>
      </c>
      <c r="BF194" s="210">
        <v>2.86</v>
      </c>
    </row>
    <row r="195" spans="1:58" x14ac:dyDescent="0.25">
      <c r="A195" s="514"/>
      <c r="B195" s="256" t="s">
        <v>57</v>
      </c>
      <c r="C195" s="117">
        <f t="shared" si="77"/>
        <v>81.717324807015103</v>
      </c>
      <c r="D195" s="165">
        <f>+'Cuadro 4'!G196</f>
        <v>128.44999999999999</v>
      </c>
      <c r="E195" s="59">
        <v>121.93</v>
      </c>
      <c r="F195" s="59">
        <v>122.32</v>
      </c>
      <c r="G195" s="59">
        <v>162.99</v>
      </c>
      <c r="H195" s="59">
        <v>160.59</v>
      </c>
      <c r="I195" s="59">
        <v>142.16999999999999</v>
      </c>
      <c r="J195" s="105">
        <f>+'Cuadro 4'!H196</f>
        <v>136.87</v>
      </c>
      <c r="K195" s="59">
        <v>117.03</v>
      </c>
      <c r="L195" s="35">
        <v>125.8</v>
      </c>
      <c r="M195" s="59">
        <v>143.69</v>
      </c>
      <c r="N195" s="59">
        <v>115.89</v>
      </c>
      <c r="O195" s="59">
        <v>129.22999999999999</v>
      </c>
      <c r="P195" s="59">
        <v>121.18</v>
      </c>
      <c r="Q195" s="165">
        <f t="shared" si="78"/>
        <v>0.77384432061958086</v>
      </c>
      <c r="R195" s="105">
        <f>'Cuadro 4'!T196</f>
        <v>0.85</v>
      </c>
      <c r="S195" s="59">
        <v>0.78</v>
      </c>
      <c r="T195" s="59">
        <v>0.83</v>
      </c>
      <c r="U195" s="59">
        <v>-0.69</v>
      </c>
      <c r="V195" s="59">
        <v>0.98</v>
      </c>
      <c r="W195" s="59">
        <v>1.04</v>
      </c>
      <c r="X195" s="105">
        <f>'Cuadro 4'!U196</f>
        <v>0.18</v>
      </c>
      <c r="Y195" s="59">
        <v>-0.28999999999999998</v>
      </c>
      <c r="Z195" s="59">
        <v>1.02</v>
      </c>
      <c r="AA195" s="59">
        <v>0.18</v>
      </c>
      <c r="AB195" s="59">
        <v>-0.25</v>
      </c>
      <c r="AC195" s="59">
        <v>0.3</v>
      </c>
      <c r="AD195" s="59">
        <v>-0.04</v>
      </c>
      <c r="AE195" s="116">
        <f t="shared" si="79"/>
        <v>2.8454153373770601</v>
      </c>
      <c r="AF195" s="105">
        <f>'Cuadro 4'!AG196</f>
        <v>3</v>
      </c>
      <c r="AG195" s="59">
        <v>2.94</v>
      </c>
      <c r="AH195" s="59">
        <v>3.05</v>
      </c>
      <c r="AI195" s="59">
        <v>-0.69</v>
      </c>
      <c r="AJ195" s="59">
        <v>1.75</v>
      </c>
      <c r="AK195" s="59">
        <v>4.28</v>
      </c>
      <c r="AL195" s="105">
        <f>'Cuadro 4'!AH196</f>
        <v>1.64</v>
      </c>
      <c r="AM195" s="59">
        <v>-0.76</v>
      </c>
      <c r="AN195" s="59">
        <v>1.63</v>
      </c>
      <c r="AO195" s="59">
        <v>2.27</v>
      </c>
      <c r="AP195" s="59">
        <v>0.17</v>
      </c>
      <c r="AQ195" s="59">
        <v>0.64</v>
      </c>
      <c r="AR195" s="59">
        <v>-0.03</v>
      </c>
      <c r="AS195" s="116">
        <f t="shared" si="80"/>
        <v>9.1191454933004348</v>
      </c>
      <c r="AT195" s="105">
        <f>'Cuadro 4'!AT196</f>
        <v>9.8000000000000007</v>
      </c>
      <c r="AU195" s="59">
        <v>9.61</v>
      </c>
      <c r="AV195" s="59">
        <v>9.4600000000000009</v>
      </c>
      <c r="AW195" s="59">
        <v>5.01</v>
      </c>
      <c r="AX195" s="59">
        <v>8.66</v>
      </c>
      <c r="AY195" s="59">
        <v>12.55</v>
      </c>
      <c r="AZ195" s="105">
        <f>'Cuadro 4'!AU196</f>
        <v>3.81</v>
      </c>
      <c r="BA195" s="59">
        <v>-4.55</v>
      </c>
      <c r="BB195" s="59">
        <v>4.6900000000000004</v>
      </c>
      <c r="BC195" s="59">
        <v>4.88</v>
      </c>
      <c r="BD195" s="59">
        <v>-1.17</v>
      </c>
      <c r="BE195" s="59">
        <v>3.82</v>
      </c>
      <c r="BF195" s="210">
        <v>2.38</v>
      </c>
    </row>
    <row r="196" spans="1:58" x14ac:dyDescent="0.25">
      <c r="A196" s="514"/>
      <c r="B196" s="256" t="s">
        <v>58</v>
      </c>
      <c r="C196" s="117">
        <f t="shared" si="77"/>
        <v>82.737777247394177</v>
      </c>
      <c r="D196" s="165">
        <f>+'Cuadro 4'!G197</f>
        <v>130.18</v>
      </c>
      <c r="E196" s="59">
        <v>124.03</v>
      </c>
      <c r="F196" s="59">
        <v>124.36</v>
      </c>
      <c r="G196" s="59">
        <v>162.99</v>
      </c>
      <c r="H196" s="59">
        <v>159.65</v>
      </c>
      <c r="I196" s="59">
        <v>143.96</v>
      </c>
      <c r="J196" s="105">
        <f>+'Cuadro 4'!H197</f>
        <v>137.49</v>
      </c>
      <c r="K196" s="340">
        <v>116.44</v>
      </c>
      <c r="L196" s="35">
        <v>126.7</v>
      </c>
      <c r="M196" s="59">
        <v>144.56</v>
      </c>
      <c r="N196" s="59">
        <v>116.08</v>
      </c>
      <c r="O196" s="59">
        <v>129.61000000000001</v>
      </c>
      <c r="P196" s="59">
        <v>121.27</v>
      </c>
      <c r="Q196" s="165">
        <f t="shared" si="78"/>
        <v>1.2477013262054073</v>
      </c>
      <c r="R196" s="105">
        <f>'Cuadro 4'!T197</f>
        <v>1.35</v>
      </c>
      <c r="S196" s="59">
        <v>1.72</v>
      </c>
      <c r="T196" s="59">
        <v>1.66</v>
      </c>
      <c r="U196" s="59" t="s">
        <v>254</v>
      </c>
      <c r="V196" s="59">
        <v>-0.57999999999999996</v>
      </c>
      <c r="W196" s="59">
        <v>1.26</v>
      </c>
      <c r="X196" s="105">
        <f>'Cuadro 4'!U197</f>
        <v>0.45</v>
      </c>
      <c r="Y196" s="59">
        <v>-0.51</v>
      </c>
      <c r="Z196" s="59">
        <v>0.72</v>
      </c>
      <c r="AA196" s="59">
        <v>0.6</v>
      </c>
      <c r="AB196" s="59">
        <v>0.16</v>
      </c>
      <c r="AC196" s="59">
        <v>0.28999999999999998</v>
      </c>
      <c r="AD196" s="59">
        <v>7.0000000000000007E-2</v>
      </c>
      <c r="AE196" s="116">
        <f t="shared" si="79"/>
        <v>4.1297067077893139</v>
      </c>
      <c r="AF196" s="105">
        <f>'Cuadro 4'!AG197</f>
        <v>4.3899999999999997</v>
      </c>
      <c r="AG196" s="59">
        <v>4.72</v>
      </c>
      <c r="AH196" s="59">
        <v>4.76</v>
      </c>
      <c r="AI196" s="59">
        <v>-0.69</v>
      </c>
      <c r="AJ196" s="59">
        <v>1.1599999999999999</v>
      </c>
      <c r="AK196" s="59">
        <v>5.6</v>
      </c>
      <c r="AL196" s="105">
        <f>'Cuadro 4'!AH197</f>
        <v>2.1</v>
      </c>
      <c r="AM196" s="59">
        <v>-1.26</v>
      </c>
      <c r="AN196" s="59">
        <v>2.37</v>
      </c>
      <c r="AO196" s="59">
        <v>2.89</v>
      </c>
      <c r="AP196" s="59">
        <v>0.33</v>
      </c>
      <c r="AQ196" s="59">
        <v>0.93</v>
      </c>
      <c r="AR196" s="59">
        <v>0.04</v>
      </c>
      <c r="AS196" s="116">
        <f t="shared" si="80"/>
        <v>9.0086730735752685</v>
      </c>
      <c r="AT196" s="105">
        <f>'Cuadro 4'!AT197</f>
        <v>9.76</v>
      </c>
      <c r="AU196" s="59">
        <v>10.09</v>
      </c>
      <c r="AV196" s="59">
        <v>10.050000000000001</v>
      </c>
      <c r="AW196" s="59">
        <v>3.5</v>
      </c>
      <c r="AX196" s="59">
        <v>8.33</v>
      </c>
      <c r="AY196" s="59">
        <v>9.57</v>
      </c>
      <c r="AZ196" s="105">
        <f>'Cuadro 4'!AU197</f>
        <v>3.15</v>
      </c>
      <c r="BA196" s="59">
        <v>-5.23</v>
      </c>
      <c r="BB196" s="59">
        <v>4.51</v>
      </c>
      <c r="BC196" s="59">
        <v>4.09</v>
      </c>
      <c r="BD196" s="59">
        <v>-1.1000000000000001</v>
      </c>
      <c r="BE196" s="59">
        <v>3.46</v>
      </c>
      <c r="BF196" s="210">
        <v>1.75</v>
      </c>
    </row>
    <row r="197" spans="1:58" x14ac:dyDescent="0.25">
      <c r="A197" s="514"/>
      <c r="B197" s="256" t="s">
        <v>59</v>
      </c>
      <c r="C197" s="117">
        <f t="shared" si="77"/>
        <v>83.189583194248598</v>
      </c>
      <c r="D197" s="165">
        <f>+'Cuadro 4'!G198</f>
        <v>130.97</v>
      </c>
      <c r="E197" s="59">
        <v>124.94</v>
      </c>
      <c r="F197" s="59">
        <v>125.27</v>
      </c>
      <c r="G197" s="59">
        <v>164.5</v>
      </c>
      <c r="H197" s="59">
        <v>159.76</v>
      </c>
      <c r="I197" s="59">
        <v>144.5</v>
      </c>
      <c r="J197" s="105">
        <f>+'Cuadro 4'!H198</f>
        <v>137.61000000000001</v>
      </c>
      <c r="K197" s="340">
        <v>115.66</v>
      </c>
      <c r="L197" s="35">
        <v>127.31</v>
      </c>
      <c r="M197" s="59">
        <v>144.96</v>
      </c>
      <c r="N197" s="59">
        <v>112.42</v>
      </c>
      <c r="O197" s="59">
        <v>129.63</v>
      </c>
      <c r="P197" s="59">
        <v>121.18</v>
      </c>
      <c r="Q197" s="165">
        <f t="shared" si="78"/>
        <v>0.54203075151639746</v>
      </c>
      <c r="R197" s="105">
        <f>'Cuadro 4'!T198</f>
        <v>0.6</v>
      </c>
      <c r="S197" s="59">
        <v>0.73</v>
      </c>
      <c r="T197" s="59">
        <v>0.73</v>
      </c>
      <c r="U197" s="59">
        <v>0.93</v>
      </c>
      <c r="V197" s="59">
        <v>7.0000000000000007E-2</v>
      </c>
      <c r="W197" s="59">
        <v>0.37</v>
      </c>
      <c r="X197" s="105">
        <f>'Cuadro 4'!U198</f>
        <v>0.09</v>
      </c>
      <c r="Y197" s="59">
        <v>-0.66</v>
      </c>
      <c r="Z197" s="59">
        <v>0.48</v>
      </c>
      <c r="AA197" s="59">
        <v>0.27</v>
      </c>
      <c r="AB197" s="59">
        <v>-3.15</v>
      </c>
      <c r="AC197" s="59">
        <v>0.02</v>
      </c>
      <c r="AD197" s="59">
        <v>-7.0000000000000007E-2</v>
      </c>
      <c r="AE197" s="116">
        <f t="shared" si="79"/>
        <v>4.6983275035125578</v>
      </c>
      <c r="AF197" s="105">
        <f>'Cuadro 4'!AG198</f>
        <v>5.0199999999999996</v>
      </c>
      <c r="AG197" s="59">
        <v>5.48</v>
      </c>
      <c r="AH197" s="59">
        <v>5.52</v>
      </c>
      <c r="AI197" s="59">
        <v>0.23</v>
      </c>
      <c r="AJ197" s="35">
        <v>1.23</v>
      </c>
      <c r="AK197" s="59">
        <v>5.99</v>
      </c>
      <c r="AL197" s="105">
        <f>'Cuadro 4'!AH198</f>
        <v>2.19</v>
      </c>
      <c r="AM197" s="59">
        <v>-1.92</v>
      </c>
      <c r="AN197" s="59">
        <v>2.85</v>
      </c>
      <c r="AO197" s="59">
        <v>3.17</v>
      </c>
      <c r="AP197" s="59">
        <v>-2.84</v>
      </c>
      <c r="AQ197" s="59">
        <v>0.95</v>
      </c>
      <c r="AR197" s="59">
        <v>-0.03</v>
      </c>
      <c r="AS197" s="116">
        <f t="shared" si="80"/>
        <v>8.7882260237825953</v>
      </c>
      <c r="AT197" s="105">
        <f>'Cuadro 4'!AT198</f>
        <v>9.51</v>
      </c>
      <c r="AU197" s="59">
        <v>9.7200000000000006</v>
      </c>
      <c r="AV197" s="59">
        <v>9.67</v>
      </c>
      <c r="AW197" s="59">
        <v>2.52</v>
      </c>
      <c r="AX197" s="59">
        <v>7.94</v>
      </c>
      <c r="AY197" s="59">
        <v>10.16</v>
      </c>
      <c r="AZ197" s="105">
        <f>'Cuadro 4'!AU198</f>
        <v>3.16</v>
      </c>
      <c r="BA197" s="59">
        <v>-5.53</v>
      </c>
      <c r="BB197" s="59">
        <v>4.34</v>
      </c>
      <c r="BC197" s="59">
        <v>4.41</v>
      </c>
      <c r="BD197" s="59">
        <v>-4.66</v>
      </c>
      <c r="BE197" s="59">
        <v>3.05</v>
      </c>
      <c r="BF197" s="210">
        <v>0.96</v>
      </c>
    </row>
    <row r="198" spans="1:58" x14ac:dyDescent="0.25">
      <c r="A198" s="514"/>
      <c r="B198" s="256" t="s">
        <v>60</v>
      </c>
      <c r="C198" s="117">
        <f t="shared" ref="C198:C200" si="81">IF($B198="Enero",C197*(1+AE198/100),
IF($B198="Febrero",C196*(1+AE198/100),
IF($B198="Marzo",C195*(1+AE198/100),
IF($B198="Abril",C194*(1+AE198/100),
IF($B198="Mayo",C193*(1+AE198/100),
IF($B198="Junio",C192*(1+AE198/100),
IF($B198="Julio",C191*(1+AE198/100),
IF($B198="Agosto",C190*(1+AE198/100),
IF($B198="Septiembre",C189*(1+AE198/100),
IF($B198="Octubre",C188*(1+AE198/100),
IF($B198="Noviembre",C187*(1+AE198/100),
IF($B198="Diciembre",C186/(1+AE198/100),"Error"))))))))))))</f>
        <v>83.537375246098037</v>
      </c>
      <c r="D198" s="165">
        <f>+'Cuadro 4'!G199</f>
        <v>131.58000000000001</v>
      </c>
      <c r="E198" s="59">
        <v>125.46</v>
      </c>
      <c r="F198" s="59">
        <v>125.82</v>
      </c>
      <c r="G198" s="59">
        <v>165.27</v>
      </c>
      <c r="H198" s="59">
        <v>161.19</v>
      </c>
      <c r="I198" s="59">
        <v>144.9</v>
      </c>
      <c r="J198" s="105">
        <f>+'Cuadro 4'!H199</f>
        <v>137.65</v>
      </c>
      <c r="K198" s="340">
        <v>113.59</v>
      </c>
      <c r="L198" s="59">
        <v>127.57</v>
      </c>
      <c r="M198" s="59">
        <v>145.43</v>
      </c>
      <c r="N198" s="59">
        <v>108.13</v>
      </c>
      <c r="O198" s="59">
        <v>129.53</v>
      </c>
      <c r="P198" s="59">
        <v>121.19</v>
      </c>
      <c r="Q198" s="165">
        <f t="shared" ref="Q198:Q199" si="82">+R198*0.886334806894897+X198*0.113665193105103</f>
        <v>0.41885066310270364</v>
      </c>
      <c r="R198" s="105">
        <f>'Cuadro 4'!T199</f>
        <v>0.47</v>
      </c>
      <c r="S198" s="59">
        <v>0.42</v>
      </c>
      <c r="T198" s="59">
        <v>0.44</v>
      </c>
      <c r="U198" s="59">
        <v>0.46</v>
      </c>
      <c r="V198" s="59">
        <v>0.9</v>
      </c>
      <c r="W198" s="59">
        <v>0.28000000000000003</v>
      </c>
      <c r="X198" s="105">
        <f>'Cuadro 4'!U199</f>
        <v>0.02</v>
      </c>
      <c r="Y198" s="59">
        <v>-1.79</v>
      </c>
      <c r="Z198" s="59">
        <v>0.21</v>
      </c>
      <c r="AA198" s="59">
        <v>0.33</v>
      </c>
      <c r="AB198" s="59">
        <v>-3.82</v>
      </c>
      <c r="AC198" s="59">
        <v>-0.08</v>
      </c>
      <c r="AD198" s="59">
        <v>0</v>
      </c>
      <c r="AE198" s="116">
        <f t="shared" ref="AE198:AE200" si="83">+AF198*0.886334806894897+AL198*0.113665193105103</f>
        <v>5.1360415146842104</v>
      </c>
      <c r="AF198" s="105">
        <f>'Cuadro 4'!AG199</f>
        <v>5.51</v>
      </c>
      <c r="AG198" s="59">
        <v>5.93</v>
      </c>
      <c r="AH198" s="59">
        <v>5.99</v>
      </c>
      <c r="AI198" s="59">
        <v>0.7</v>
      </c>
      <c r="AJ198" s="59">
        <v>2.13</v>
      </c>
      <c r="AK198" s="59">
        <v>6.28</v>
      </c>
      <c r="AL198" s="105">
        <f>'Cuadro 4'!AH199</f>
        <v>2.2200000000000002</v>
      </c>
      <c r="AM198" s="59">
        <v>-3.68</v>
      </c>
      <c r="AN198" s="59">
        <v>3.07</v>
      </c>
      <c r="AO198" s="59">
        <v>3.51</v>
      </c>
      <c r="AP198" s="59">
        <v>-6.54</v>
      </c>
      <c r="AQ198" s="59">
        <v>0.87</v>
      </c>
      <c r="AR198" s="59">
        <v>-0.02</v>
      </c>
      <c r="AS198" s="116">
        <f t="shared" ref="AS198:AS199" si="84">+AT198*0.886334806894897+AZ198*0.113665193105103</f>
        <v>8.6139092834378506</v>
      </c>
      <c r="AT198" s="105">
        <f>'Cuadro 4'!AT199</f>
        <v>9.33</v>
      </c>
      <c r="AU198" s="59">
        <v>9.4</v>
      </c>
      <c r="AV198" s="59">
        <v>9.48</v>
      </c>
      <c r="AW198" s="59">
        <v>3.17</v>
      </c>
      <c r="AX198" s="59">
        <v>8.15</v>
      </c>
      <c r="AY198" s="59">
        <v>9.9499999999999993</v>
      </c>
      <c r="AZ198" s="105">
        <f>'Cuadro 4'!AU199</f>
        <v>3.03</v>
      </c>
      <c r="BA198" s="59">
        <v>-6.98</v>
      </c>
      <c r="BB198" s="59">
        <v>4.59</v>
      </c>
      <c r="BC198" s="59">
        <v>4.62</v>
      </c>
      <c r="BD198" s="59">
        <v>-7.84</v>
      </c>
      <c r="BE198" s="59">
        <v>2.4300000000000002</v>
      </c>
      <c r="BF198" s="210">
        <v>0.74</v>
      </c>
    </row>
    <row r="199" spans="1:58" x14ac:dyDescent="0.25">
      <c r="A199" s="514"/>
      <c r="B199" s="256" t="s">
        <v>61</v>
      </c>
      <c r="C199" s="117">
        <f t="shared" si="81"/>
        <v>83.896542872805085</v>
      </c>
      <c r="D199" s="165">
        <f>+'Cuadro 4'!G200</f>
        <v>132.22</v>
      </c>
      <c r="E199" s="59">
        <v>125.98</v>
      </c>
      <c r="F199" s="59">
        <v>126.19</v>
      </c>
      <c r="G199" s="59">
        <v>165.96</v>
      </c>
      <c r="H199" s="59">
        <v>160.86000000000001</v>
      </c>
      <c r="I199" s="59">
        <v>147.56</v>
      </c>
      <c r="J199" s="105">
        <f>+'Cuadro 4'!H200</f>
        <v>137.66</v>
      </c>
      <c r="K199" s="340">
        <v>112.61</v>
      </c>
      <c r="L199" s="35">
        <v>128.1</v>
      </c>
      <c r="M199" s="59">
        <v>145.49</v>
      </c>
      <c r="N199" s="59">
        <v>107.95</v>
      </c>
      <c r="O199" s="59">
        <v>129.65</v>
      </c>
      <c r="P199" s="59">
        <v>121.48</v>
      </c>
      <c r="Q199" s="165">
        <f t="shared" si="82"/>
        <v>0.42657735924060153</v>
      </c>
      <c r="R199" s="105">
        <f>'Cuadro 4'!T200</f>
        <v>0.48</v>
      </c>
      <c r="S199" s="59">
        <v>0.41</v>
      </c>
      <c r="T199" s="59">
        <v>0.3</v>
      </c>
      <c r="U199" s="59">
        <v>0.42</v>
      </c>
      <c r="V199" s="59">
        <v>-0.21</v>
      </c>
      <c r="W199" s="59">
        <v>1.84</v>
      </c>
      <c r="X199" s="105">
        <f>'Cuadro 4'!U200</f>
        <v>0.01</v>
      </c>
      <c r="Y199" s="59">
        <v>-0.87</v>
      </c>
      <c r="Z199" s="59">
        <v>0.41</v>
      </c>
      <c r="AA199" s="59">
        <v>0.04</v>
      </c>
      <c r="AB199" s="59">
        <v>-0.16</v>
      </c>
      <c r="AC199" s="59">
        <v>0.1</v>
      </c>
      <c r="AD199" s="59">
        <v>0.24</v>
      </c>
      <c r="AE199" s="116">
        <f t="shared" si="83"/>
        <v>5.5880722662006077</v>
      </c>
      <c r="AF199" s="105">
        <f>'Cuadro 4'!AG200</f>
        <v>6.02</v>
      </c>
      <c r="AG199" s="59">
        <v>6.36</v>
      </c>
      <c r="AH199" s="59">
        <v>6.31</v>
      </c>
      <c r="AI199" s="59">
        <v>1.1200000000000001</v>
      </c>
      <c r="AJ199" s="35">
        <v>1.92</v>
      </c>
      <c r="AK199" s="59">
        <v>8.24</v>
      </c>
      <c r="AL199" s="105">
        <f>'Cuadro 4'!AH200</f>
        <v>2.2200000000000002</v>
      </c>
      <c r="AM199" s="59">
        <v>-4.51</v>
      </c>
      <c r="AN199" s="59">
        <v>3.49</v>
      </c>
      <c r="AO199" s="59">
        <v>3.55</v>
      </c>
      <c r="AP199" s="59">
        <v>-6.7</v>
      </c>
      <c r="AQ199" s="59">
        <v>0.97</v>
      </c>
      <c r="AR199" s="59">
        <v>0.22</v>
      </c>
      <c r="AS199" s="116">
        <f t="shared" si="84"/>
        <v>8.4948160679894436</v>
      </c>
      <c r="AT199" s="105">
        <f>'Cuadro 4'!AT200</f>
        <v>9.2200000000000006</v>
      </c>
      <c r="AU199" s="59">
        <v>9.49</v>
      </c>
      <c r="AV199" s="59">
        <v>9.43</v>
      </c>
      <c r="AW199" s="59">
        <v>4.26</v>
      </c>
      <c r="AX199" s="59">
        <v>8.2799999999999994</v>
      </c>
      <c r="AY199" s="59">
        <v>8.91</v>
      </c>
      <c r="AZ199" s="105">
        <f>'Cuadro 4'!AU200</f>
        <v>2.84</v>
      </c>
      <c r="BA199" s="59">
        <v>-7.73</v>
      </c>
      <c r="BB199" s="59">
        <v>4.96</v>
      </c>
      <c r="BC199" s="59">
        <v>4.57</v>
      </c>
      <c r="BD199" s="59">
        <v>-7.53</v>
      </c>
      <c r="BE199" s="59">
        <v>1.69</v>
      </c>
      <c r="BF199" s="210">
        <v>0.82</v>
      </c>
    </row>
    <row r="200" spans="1:58" x14ac:dyDescent="0.25">
      <c r="A200" s="514"/>
      <c r="B200" s="256" t="s">
        <v>62</v>
      </c>
      <c r="C200" s="117">
        <f t="shared" si="81"/>
        <v>84.31006158816777</v>
      </c>
      <c r="D200" s="165">
        <f>+'Cuadro 4'!G201</f>
        <v>132.96</v>
      </c>
      <c r="E200" s="59">
        <v>127.02</v>
      </c>
      <c r="F200" s="59">
        <v>127.01</v>
      </c>
      <c r="G200" s="59">
        <v>164</v>
      </c>
      <c r="H200" s="59">
        <v>161.33000000000001</v>
      </c>
      <c r="I200" s="59">
        <v>147.5</v>
      </c>
      <c r="J200" s="105">
        <f>+'Cuadro 4'!H201</f>
        <v>137.52000000000001</v>
      </c>
      <c r="K200" s="340">
        <v>112.79</v>
      </c>
      <c r="L200" s="35">
        <v>128.49</v>
      </c>
      <c r="M200" s="59">
        <v>145.31</v>
      </c>
      <c r="N200" s="59">
        <v>108.12</v>
      </c>
      <c r="O200" s="59">
        <v>129.37</v>
      </c>
      <c r="P200" s="59">
        <v>121.35</v>
      </c>
      <c r="Q200" s="165">
        <f t="shared" ref="Q200:Q207" si="85">+R200*0.886334806894897+X200*0.113665193105103</f>
        <v>0.48498097255063205</v>
      </c>
      <c r="R200" s="105">
        <f>'Cuadro 4'!T201</f>
        <v>0.56000000000000005</v>
      </c>
      <c r="S200" s="59">
        <v>0.82</v>
      </c>
      <c r="T200" s="59">
        <v>0.64</v>
      </c>
      <c r="U200" s="59">
        <v>-1.18</v>
      </c>
      <c r="V200" s="59">
        <v>0.3</v>
      </c>
      <c r="W200" s="59">
        <v>-0.04</v>
      </c>
      <c r="X200" s="105">
        <f>'Cuadro 4'!U201</f>
        <v>-0.1</v>
      </c>
      <c r="Y200" s="59">
        <v>0.16</v>
      </c>
      <c r="Z200" s="59">
        <v>0.3</v>
      </c>
      <c r="AA200" s="59">
        <v>-0.12</v>
      </c>
      <c r="AB200" s="59">
        <v>0.15</v>
      </c>
      <c r="AC200" s="59">
        <v>-0.22</v>
      </c>
      <c r="AD200" s="59">
        <v>-0.11</v>
      </c>
      <c r="AE200" s="116">
        <f t="shared" si="83"/>
        <v>6.1085066310270362</v>
      </c>
      <c r="AF200" s="105">
        <f>'Cuadro 4'!AG201</f>
        <v>6.62</v>
      </c>
      <c r="AG200" s="59">
        <v>7.24</v>
      </c>
      <c r="AH200" s="59">
        <v>6.99</v>
      </c>
      <c r="AI200" s="59">
        <v>-7.0000000000000007E-2</v>
      </c>
      <c r="AJ200" s="35">
        <v>2.2200000000000002</v>
      </c>
      <c r="AK200" s="59">
        <v>8.19</v>
      </c>
      <c r="AL200" s="105">
        <f>'Cuadro 4'!AH201</f>
        <v>2.12</v>
      </c>
      <c r="AM200" s="59">
        <v>-4.3600000000000003</v>
      </c>
      <c r="AN200" s="59">
        <v>3.81</v>
      </c>
      <c r="AO200" s="59">
        <v>3.42</v>
      </c>
      <c r="AP200" s="59">
        <v>-6.55</v>
      </c>
      <c r="AQ200" s="59">
        <v>0.75</v>
      </c>
      <c r="AR200" s="59">
        <v>0.11</v>
      </c>
      <c r="AS200" s="116">
        <f t="shared" ref="AS200:AS209" si="86">+AT200*0.886334806894897+AZ200*0.113665193105103</f>
        <v>8.3932196812994722</v>
      </c>
      <c r="AT200" s="105">
        <f>'Cuadro 4'!AT201</f>
        <v>9.14</v>
      </c>
      <c r="AU200" s="59">
        <v>9.65</v>
      </c>
      <c r="AV200" s="59">
        <v>9.49</v>
      </c>
      <c r="AW200" s="59">
        <v>2.59</v>
      </c>
      <c r="AX200" s="59">
        <v>7.6</v>
      </c>
      <c r="AY200" s="59">
        <v>8.41</v>
      </c>
      <c r="AZ200" s="105">
        <f>'Cuadro 4'!AU201</f>
        <v>2.57</v>
      </c>
      <c r="BA200" s="59">
        <v>-7.3</v>
      </c>
      <c r="BB200" s="59">
        <v>5.18</v>
      </c>
      <c r="BC200" s="59">
        <v>4.2300000000000004</v>
      </c>
      <c r="BD200" s="59">
        <v>-7.4</v>
      </c>
      <c r="BE200" s="59">
        <v>1.28</v>
      </c>
      <c r="BF200" s="210">
        <v>0.54</v>
      </c>
    </row>
    <row r="201" spans="1:58" x14ac:dyDescent="0.25">
      <c r="A201" s="514"/>
      <c r="B201" s="256" t="s">
        <v>63</v>
      </c>
      <c r="C201" s="117">
        <f t="shared" ref="C201:C207" si="87">IF($B201="Enero",C200*(1+AE201/100),
IF($B201="Febrero",C199*(1+AE201/100),
IF($B201="Marzo",C198*(1+AE201/100),
IF($B201="Abril",C197*(1+AE201/100),
IF($B201="Mayo",C196*(1+AE201/100),
IF($B201="Junio",C195*(1+AE201/100),
IF($B201="Julio",C194*(1+AE201/100),
IF($B201="Agosto",C193*(1+AE201/100),
IF($B201="Septiembre",C192*(1+AE201/100),
IF($B201="Octubre",C191*(1+AE201/100),
IF($B201="Noviembre",C190*(1+AE201/100),
IF($B201="Diciembre",C189/(1+AE201/100),"Error"))))))))))))</f>
        <v>84.494972939504379</v>
      </c>
      <c r="D201" s="165">
        <f>+'Cuadro 4'!G202</f>
        <v>133.29</v>
      </c>
      <c r="E201" s="35">
        <v>127.9</v>
      </c>
      <c r="F201" s="35">
        <v>127.89</v>
      </c>
      <c r="G201" s="35">
        <v>168.12</v>
      </c>
      <c r="H201" s="35">
        <v>157.16</v>
      </c>
      <c r="I201" s="35">
        <v>147.75</v>
      </c>
      <c r="J201" s="105">
        <f>+'Cuadro 4'!H202</f>
        <v>137.54</v>
      </c>
      <c r="K201" s="35">
        <v>112.52</v>
      </c>
      <c r="L201" s="35">
        <v>128.22999999999999</v>
      </c>
      <c r="M201" s="35">
        <v>145.57</v>
      </c>
      <c r="N201" s="35">
        <v>107.82</v>
      </c>
      <c r="O201" s="35">
        <v>128.77000000000001</v>
      </c>
      <c r="P201" s="59">
        <v>121.42</v>
      </c>
      <c r="Q201" s="165">
        <f t="shared" si="85"/>
        <v>0.2238570055858263</v>
      </c>
      <c r="R201" s="105">
        <f>'Cuadro 4'!T202</f>
        <v>0.25</v>
      </c>
      <c r="S201" s="35">
        <v>0.7</v>
      </c>
      <c r="T201" s="35">
        <v>0.7</v>
      </c>
      <c r="U201" s="35">
        <v>2.5099999999999998</v>
      </c>
      <c r="V201" s="35">
        <v>-2.58</v>
      </c>
      <c r="W201" s="35">
        <v>0.17</v>
      </c>
      <c r="X201" s="105">
        <f>'Cuadro 4'!U202</f>
        <v>0.02</v>
      </c>
      <c r="Y201" s="35">
        <v>-0.24</v>
      </c>
      <c r="Z201" s="35">
        <v>-0.2</v>
      </c>
      <c r="AA201" s="35">
        <v>0.18</v>
      </c>
      <c r="AB201" s="35">
        <v>-0.27</v>
      </c>
      <c r="AC201" s="35">
        <v>-0.46</v>
      </c>
      <c r="AD201" s="59">
        <v>0.06</v>
      </c>
      <c r="AE201" s="116">
        <f t="shared" ref="AE201:AE209" si="88">+AF201*0.886334806894897+AL201*0.113665193105103</f>
        <v>6.3412269846818115</v>
      </c>
      <c r="AF201" s="105">
        <f>'Cuadro 4'!AG202</f>
        <v>6.88</v>
      </c>
      <c r="AG201" s="35">
        <v>7.98</v>
      </c>
      <c r="AH201" s="35">
        <v>7.74</v>
      </c>
      <c r="AI201" s="35">
        <v>2.44</v>
      </c>
      <c r="AJ201" s="35">
        <v>-0.42</v>
      </c>
      <c r="AK201" s="35">
        <v>8.3699999999999992</v>
      </c>
      <c r="AL201" s="105">
        <f>'Cuadro 4'!AH202</f>
        <v>2.14</v>
      </c>
      <c r="AM201" s="35">
        <v>-4.58</v>
      </c>
      <c r="AN201" s="35">
        <v>3.6</v>
      </c>
      <c r="AO201" s="35">
        <v>3.6</v>
      </c>
      <c r="AP201" s="35">
        <v>-6.81</v>
      </c>
      <c r="AQ201" s="35">
        <v>0.28000000000000003</v>
      </c>
      <c r="AR201" s="59">
        <v>0.17</v>
      </c>
      <c r="AS201" s="116">
        <f t="shared" si="86"/>
        <v>8.176169902333708</v>
      </c>
      <c r="AT201" s="105">
        <f>'Cuadro 4'!AT202</f>
        <v>8.94</v>
      </c>
      <c r="AU201" s="35">
        <v>9.6999999999999993</v>
      </c>
      <c r="AV201" s="35">
        <v>9.5399999999999991</v>
      </c>
      <c r="AW201" s="35">
        <v>3.8</v>
      </c>
      <c r="AX201" s="35">
        <v>5.22</v>
      </c>
      <c r="AY201" s="35">
        <v>8.7100000000000009</v>
      </c>
      <c r="AZ201" s="105">
        <f>'Cuadro 4'!AU202</f>
        <v>2.2200000000000002</v>
      </c>
      <c r="BA201" s="35">
        <v>-6.76</v>
      </c>
      <c r="BB201" s="35">
        <v>4.29</v>
      </c>
      <c r="BC201" s="35">
        <v>3.95</v>
      </c>
      <c r="BD201" s="35">
        <v>-7.98</v>
      </c>
      <c r="BE201" s="35">
        <v>0.31</v>
      </c>
      <c r="BF201" s="210">
        <v>0.4</v>
      </c>
    </row>
    <row r="202" spans="1:58" x14ac:dyDescent="0.25">
      <c r="A202" s="514"/>
      <c r="B202" s="256" t="s">
        <v>64</v>
      </c>
      <c r="C202" s="117">
        <f t="shared" si="87"/>
        <v>84.609276621517409</v>
      </c>
      <c r="D202" s="165">
        <f>+'Cuadro 4'!G203</f>
        <v>133.5</v>
      </c>
      <c r="E202" s="59">
        <v>128.34</v>
      </c>
      <c r="F202" s="59">
        <v>128.36000000000001</v>
      </c>
      <c r="G202" s="59">
        <v>169.53</v>
      </c>
      <c r="H202" s="59">
        <v>155.68</v>
      </c>
      <c r="I202" s="59">
        <v>147.71</v>
      </c>
      <c r="J202" s="105">
        <f>+'Cuadro 4'!H203</f>
        <v>137.46</v>
      </c>
      <c r="K202" s="340">
        <v>112.06</v>
      </c>
      <c r="L202" s="35">
        <v>129</v>
      </c>
      <c r="M202" s="59">
        <v>145.47999999999999</v>
      </c>
      <c r="N202" s="59">
        <v>106.63</v>
      </c>
      <c r="O202" s="59">
        <v>128.82</v>
      </c>
      <c r="P202" s="59">
        <v>121.63</v>
      </c>
      <c r="Q202" s="165">
        <f t="shared" si="85"/>
        <v>0.13499365751687734</v>
      </c>
      <c r="R202" s="105">
        <f>'Cuadro 4'!T203</f>
        <v>0.16</v>
      </c>
      <c r="S202" s="59">
        <v>0.35</v>
      </c>
      <c r="T202" s="59">
        <v>0.36</v>
      </c>
      <c r="U202" s="59">
        <v>0.84</v>
      </c>
      <c r="V202" s="59">
        <v>-0.94</v>
      </c>
      <c r="W202" s="59">
        <v>-0.02</v>
      </c>
      <c r="X202" s="105">
        <f>'Cuadro 4'!U203</f>
        <v>-0.06</v>
      </c>
      <c r="Y202" s="59">
        <v>-0.41</v>
      </c>
      <c r="Z202" s="59">
        <v>0.6</v>
      </c>
      <c r="AA202" s="59">
        <v>-1.1100000000000001</v>
      </c>
      <c r="AB202" s="59">
        <v>-1.1100000000000001</v>
      </c>
      <c r="AC202" s="59">
        <v>0.04</v>
      </c>
      <c r="AD202" s="59">
        <v>0.18</v>
      </c>
      <c r="AE202" s="116">
        <f t="shared" si="88"/>
        <v>6.4850839902676372</v>
      </c>
      <c r="AF202" s="105">
        <f>'Cuadro 4'!AG203</f>
        <v>7.05</v>
      </c>
      <c r="AG202" s="59">
        <v>8.36</v>
      </c>
      <c r="AH202" s="59">
        <v>8.1300000000000008</v>
      </c>
      <c r="AI202" s="59">
        <v>3.29</v>
      </c>
      <c r="AJ202" s="35">
        <v>-1.36</v>
      </c>
      <c r="AK202" s="59">
        <v>8.35</v>
      </c>
      <c r="AL202" s="105">
        <f>'Cuadro 4'!AH203</f>
        <v>2.08</v>
      </c>
      <c r="AM202" s="59">
        <v>-4.97</v>
      </c>
      <c r="AN202" s="59">
        <v>4.22</v>
      </c>
      <c r="AO202" s="59">
        <v>3.54</v>
      </c>
      <c r="AP202" s="59">
        <v>-7.84</v>
      </c>
      <c r="AQ202" s="59">
        <v>0.32</v>
      </c>
      <c r="AR202" s="59">
        <v>0.34</v>
      </c>
      <c r="AS202" s="116">
        <f t="shared" si="86"/>
        <v>7.9918531619889626</v>
      </c>
      <c r="AT202" s="105">
        <f>'Cuadro 4'!AT203</f>
        <v>8.75</v>
      </c>
      <c r="AU202" s="59">
        <v>9.59</v>
      </c>
      <c r="AV202" s="59">
        <v>9.43</v>
      </c>
      <c r="AW202" s="59">
        <v>2.65</v>
      </c>
      <c r="AX202" s="59">
        <v>3.14</v>
      </c>
      <c r="AY202" s="59">
        <v>9.74</v>
      </c>
      <c r="AZ202" s="105">
        <f>'Cuadro 4'!AU203</f>
        <v>2.08</v>
      </c>
      <c r="BA202" s="59">
        <v>-7.14</v>
      </c>
      <c r="BB202" s="59">
        <v>4.93</v>
      </c>
      <c r="BC202" s="59">
        <v>3.72</v>
      </c>
      <c r="BD202" s="59">
        <v>-7.79</v>
      </c>
      <c r="BE202" s="59">
        <v>0.44</v>
      </c>
      <c r="BF202" s="210">
        <v>0.23</v>
      </c>
    </row>
    <row r="203" spans="1:58" x14ac:dyDescent="0.25">
      <c r="A203" s="514"/>
      <c r="B203" s="256" t="s">
        <v>65</v>
      </c>
      <c r="C203" s="117">
        <f t="shared" si="87"/>
        <v>84.938833240503925</v>
      </c>
      <c r="D203" s="165">
        <f>+'Cuadro 4'!G204</f>
        <v>134.05000000000001</v>
      </c>
      <c r="E203" s="59">
        <v>128.85</v>
      </c>
      <c r="F203" s="59">
        <v>128.88999999999999</v>
      </c>
      <c r="G203" s="59">
        <v>170.1</v>
      </c>
      <c r="H203" s="59">
        <v>156.74</v>
      </c>
      <c r="I203" s="59">
        <v>148.06</v>
      </c>
      <c r="J203" s="105">
        <f>+'Cuadro 4'!H204</f>
        <v>137.66</v>
      </c>
      <c r="K203" s="340">
        <v>109.42</v>
      </c>
      <c r="L203" s="35">
        <v>129.46</v>
      </c>
      <c r="M203" s="59">
        <v>145.74</v>
      </c>
      <c r="N203" s="59">
        <v>106.14</v>
      </c>
      <c r="O203" s="59">
        <v>129.88</v>
      </c>
      <c r="P203" s="59">
        <v>122.34</v>
      </c>
      <c r="Q203" s="165">
        <f t="shared" si="85"/>
        <v>0.37931039786162218</v>
      </c>
      <c r="R203" s="105">
        <f>'Cuadro 4'!T204</f>
        <v>0.41</v>
      </c>
      <c r="S203" s="59">
        <v>0.39</v>
      </c>
      <c r="T203" s="59">
        <v>0.41</v>
      </c>
      <c r="U203" s="59">
        <v>0.34</v>
      </c>
      <c r="V203" s="59">
        <v>0.68</v>
      </c>
      <c r="W203" s="59">
        <v>0.24</v>
      </c>
      <c r="X203" s="105">
        <f>'Cuadro 4'!U204</f>
        <v>0.14000000000000001</v>
      </c>
      <c r="Y203" s="59">
        <v>-2.36</v>
      </c>
      <c r="Z203" s="59">
        <v>0.36</v>
      </c>
      <c r="AA203" s="59">
        <v>-0.46</v>
      </c>
      <c r="AB203" s="59">
        <v>-0.46</v>
      </c>
      <c r="AC203" s="59">
        <v>0.82</v>
      </c>
      <c r="AD203" s="59">
        <v>0.57999999999999996</v>
      </c>
      <c r="AE203" s="116">
        <f t="shared" si="88"/>
        <v>6.8998477804050555</v>
      </c>
      <c r="AF203" s="105">
        <f>'Cuadro 4'!AG204</f>
        <v>7.5</v>
      </c>
      <c r="AG203" s="59">
        <v>8.7799999999999994</v>
      </c>
      <c r="AH203" s="59">
        <v>8.57</v>
      </c>
      <c r="AI203" s="59">
        <v>3.64</v>
      </c>
      <c r="AJ203" s="35">
        <v>-0.69</v>
      </c>
      <c r="AK203" s="59">
        <v>8.61</v>
      </c>
      <c r="AL203" s="105">
        <f>'Cuadro 4'!AH204</f>
        <v>2.2200000000000002</v>
      </c>
      <c r="AM203" s="59">
        <v>-7.21</v>
      </c>
      <c r="AN203" s="59">
        <v>4.59</v>
      </c>
      <c r="AO203" s="59">
        <v>3.73</v>
      </c>
      <c r="AP203" s="59">
        <v>-8.26</v>
      </c>
      <c r="AQ203" s="59">
        <v>1.1399999999999999</v>
      </c>
      <c r="AR203" s="59">
        <v>0.93</v>
      </c>
      <c r="AS203" s="116">
        <f t="shared" si="86"/>
        <v>7.8693626757136466</v>
      </c>
      <c r="AT203" s="105">
        <f>'Cuadro 4'!AT204</f>
        <v>8.59</v>
      </c>
      <c r="AU203" s="59">
        <v>9.5399999999999991</v>
      </c>
      <c r="AV203" s="59">
        <v>9.36</v>
      </c>
      <c r="AW203" s="59">
        <v>3.23</v>
      </c>
      <c r="AX203" s="59">
        <v>2.3199999999999998</v>
      </c>
      <c r="AY203" s="59">
        <v>9.66</v>
      </c>
      <c r="AZ203" s="105">
        <f>'Cuadro 4'!AU204</f>
        <v>2.25</v>
      </c>
      <c r="BA203" s="59">
        <v>-7.85</v>
      </c>
      <c r="BB203" s="59">
        <v>4.9000000000000004</v>
      </c>
      <c r="BC203" s="59">
        <v>3.72</v>
      </c>
      <c r="BD203" s="59">
        <v>-7.97</v>
      </c>
      <c r="BE203" s="59">
        <v>1.56</v>
      </c>
      <c r="BF203" s="210">
        <v>0.73</v>
      </c>
    </row>
    <row r="204" spans="1:58" x14ac:dyDescent="0.25">
      <c r="A204" s="514"/>
      <c r="B204" s="256" t="s">
        <v>66</v>
      </c>
      <c r="C204" s="117">
        <f t="shared" si="87"/>
        <v>73.963448404617338</v>
      </c>
      <c r="D204" s="165">
        <f>+'Cuadro 4'!G205</f>
        <v>134.77000000000001</v>
      </c>
      <c r="E204" s="35">
        <v>129.22999999999999</v>
      </c>
      <c r="F204" s="35">
        <v>129.29</v>
      </c>
      <c r="G204" s="35">
        <v>170.1</v>
      </c>
      <c r="H204" s="35">
        <v>160.35</v>
      </c>
      <c r="I204" s="35">
        <v>148.59</v>
      </c>
      <c r="J204" s="105">
        <f>+'Cuadro 4'!H205</f>
        <v>137.91</v>
      </c>
      <c r="K204" s="35">
        <v>108.75</v>
      </c>
      <c r="L204" s="35">
        <v>130.33000000000001</v>
      </c>
      <c r="M204" s="35">
        <v>146.04</v>
      </c>
      <c r="N204" s="35">
        <v>106.01</v>
      </c>
      <c r="O204" s="35">
        <v>130.26</v>
      </c>
      <c r="P204" s="35">
        <v>122.71</v>
      </c>
      <c r="Q204" s="165">
        <f t="shared" si="85"/>
        <v>0.49021718241321394</v>
      </c>
      <c r="R204" s="105">
        <f>'Cuadro 4'!T205</f>
        <v>0.53</v>
      </c>
      <c r="S204" s="35">
        <v>0.3</v>
      </c>
      <c r="T204" s="35">
        <v>0.31</v>
      </c>
      <c r="U204" s="35">
        <v>0</v>
      </c>
      <c r="V204" s="35">
        <v>2.31</v>
      </c>
      <c r="W204" s="35">
        <v>0.36</v>
      </c>
      <c r="X204" s="105">
        <f>'Cuadro 4'!U205</f>
        <v>0.18</v>
      </c>
      <c r="Y204" s="35">
        <v>-0.61</v>
      </c>
      <c r="Z204" s="35">
        <v>0.68</v>
      </c>
      <c r="AA204" s="35">
        <v>-0.12</v>
      </c>
      <c r="AB204" s="35">
        <v>-0.12</v>
      </c>
      <c r="AC204" s="35">
        <v>0.3</v>
      </c>
      <c r="AD204" s="35">
        <v>0.3</v>
      </c>
      <c r="AE204" s="116">
        <f t="shared" si="88"/>
        <v>7.4266550070251167</v>
      </c>
      <c r="AF204" s="105">
        <f>'Cuadro 4'!AG205</f>
        <v>8.07</v>
      </c>
      <c r="AG204" s="35">
        <v>9.1</v>
      </c>
      <c r="AH204" s="35">
        <v>8.91</v>
      </c>
      <c r="AI204" s="35">
        <v>3.64</v>
      </c>
      <c r="AJ204" s="35">
        <v>1.6</v>
      </c>
      <c r="AK204" s="35">
        <v>8.99</v>
      </c>
      <c r="AL204" s="105">
        <f>'Cuadro 4'!AH205</f>
        <v>2.41</v>
      </c>
      <c r="AM204" s="35">
        <v>-7.78</v>
      </c>
      <c r="AN204" s="35">
        <v>5.3</v>
      </c>
      <c r="AO204" s="35">
        <v>3.94</v>
      </c>
      <c r="AP204" s="35">
        <v>-8.3699999999999992</v>
      </c>
      <c r="AQ204" s="35">
        <v>1.44</v>
      </c>
      <c r="AR204" s="35">
        <v>1.23</v>
      </c>
      <c r="AS204" s="116">
        <f t="shared" si="86"/>
        <v>7.4266550070251167</v>
      </c>
      <c r="AT204" s="105">
        <f>'Cuadro 4'!AT205</f>
        <v>8.07</v>
      </c>
      <c r="AU204" s="35">
        <v>9.1</v>
      </c>
      <c r="AV204" s="35">
        <v>8.91</v>
      </c>
      <c r="AW204" s="35">
        <v>3.64</v>
      </c>
      <c r="AX204" s="35">
        <v>1.6</v>
      </c>
      <c r="AY204" s="35">
        <v>8.99</v>
      </c>
      <c r="AZ204" s="105">
        <f>'Cuadro 4'!AU205</f>
        <v>2.41</v>
      </c>
      <c r="BA204" s="35">
        <v>-7.78</v>
      </c>
      <c r="BB204" s="35">
        <v>5.3</v>
      </c>
      <c r="BC204" s="35">
        <v>3.94</v>
      </c>
      <c r="BD204" s="35">
        <v>-8.3699999999999992</v>
      </c>
      <c r="BE204" s="35">
        <v>1.44</v>
      </c>
      <c r="BF204" s="257">
        <v>1.23</v>
      </c>
    </row>
    <row r="205" spans="1:58" x14ac:dyDescent="0.25">
      <c r="A205" s="420">
        <v>2025</v>
      </c>
      <c r="B205" s="379" t="s">
        <v>55</v>
      </c>
      <c r="C205" s="401">
        <f t="shared" si="87"/>
        <v>74.429597529645491</v>
      </c>
      <c r="D205" s="246">
        <f>+'Cuadro 4'!G206</f>
        <v>135.53</v>
      </c>
      <c r="E205" s="242">
        <v>129.78</v>
      </c>
      <c r="F205" s="242">
        <v>129.84</v>
      </c>
      <c r="G205" s="242">
        <v>168.43</v>
      </c>
      <c r="H205" s="242">
        <v>163.44</v>
      </c>
      <c r="I205" s="242">
        <v>148.94</v>
      </c>
      <c r="J205" s="228">
        <f>+'Cuadro 4'!H206</f>
        <v>139.41999999999999</v>
      </c>
      <c r="K205" s="242">
        <v>107.7</v>
      </c>
      <c r="L205" s="242">
        <v>130.05000000000001</v>
      </c>
      <c r="M205" s="242">
        <v>148.35</v>
      </c>
      <c r="N205" s="242">
        <v>105.65</v>
      </c>
      <c r="O205" s="242">
        <v>130.88</v>
      </c>
      <c r="P205" s="313">
        <v>122.97</v>
      </c>
      <c r="Q205" s="246">
        <f t="shared" si="85"/>
        <v>0.63024255234570448</v>
      </c>
      <c r="R205" s="228">
        <f>'Cuadro 4'!T206</f>
        <v>0.56999999999999995</v>
      </c>
      <c r="S205" s="229">
        <v>0.43</v>
      </c>
      <c r="T205" s="229">
        <v>0.43</v>
      </c>
      <c r="U205" s="229">
        <v>-0.98</v>
      </c>
      <c r="V205" s="229">
        <v>0.23</v>
      </c>
      <c r="W205" s="229">
        <v>1.93</v>
      </c>
      <c r="X205" s="228">
        <f>'Cuadro 4'!U206</f>
        <v>1.1000000000000001</v>
      </c>
      <c r="Y205" s="229">
        <v>-0.97</v>
      </c>
      <c r="Z205" s="229">
        <v>-0.22</v>
      </c>
      <c r="AA205" s="229">
        <v>1.58</v>
      </c>
      <c r="AB205" s="229">
        <v>-0.34</v>
      </c>
      <c r="AC205" s="229">
        <v>0.47</v>
      </c>
      <c r="AD205" s="234">
        <v>0.21</v>
      </c>
      <c r="AE205" s="223">
        <f t="shared" si="88"/>
        <v>0.63024255234570448</v>
      </c>
      <c r="AF205" s="228">
        <f>'Cuadro 4'!AG206</f>
        <v>0.56999999999999995</v>
      </c>
      <c r="AG205" s="242">
        <v>0.43</v>
      </c>
      <c r="AH205" s="242">
        <v>0.43</v>
      </c>
      <c r="AI205" s="242">
        <v>-0.98</v>
      </c>
      <c r="AJ205" s="229">
        <v>1.93</v>
      </c>
      <c r="AK205" s="229">
        <v>0.23</v>
      </c>
      <c r="AL205" s="228">
        <f>'Cuadro 4'!AH206</f>
        <v>1.1000000000000001</v>
      </c>
      <c r="AM205" s="242">
        <v>-0.97</v>
      </c>
      <c r="AN205" s="242">
        <v>-0.22</v>
      </c>
      <c r="AO205" s="242">
        <v>1.58</v>
      </c>
      <c r="AP205" s="242">
        <v>-0.34</v>
      </c>
      <c r="AQ205" s="242">
        <v>0.47</v>
      </c>
      <c r="AR205" s="313">
        <v>0.21</v>
      </c>
      <c r="AS205" s="223">
        <f t="shared" si="86"/>
        <v>7.3500649628182702</v>
      </c>
      <c r="AT205" s="228">
        <f>'Cuadro 4'!AT206</f>
        <v>7.99</v>
      </c>
      <c r="AU205" s="242">
        <v>8.5500000000000007</v>
      </c>
      <c r="AV205" s="242">
        <v>8.36</v>
      </c>
      <c r="AW205" s="242">
        <v>2.63</v>
      </c>
      <c r="AX205" s="242">
        <v>4.3</v>
      </c>
      <c r="AY205" s="242">
        <v>9.01</v>
      </c>
      <c r="AZ205" s="228">
        <f>'Cuadro 4'!AU206</f>
        <v>2.36</v>
      </c>
      <c r="BA205" s="229">
        <v>-8.66</v>
      </c>
      <c r="BB205" s="229">
        <v>4.83</v>
      </c>
      <c r="BC205" s="229">
        <v>3.86</v>
      </c>
      <c r="BD205" s="229">
        <v>-8.49</v>
      </c>
      <c r="BE205" s="229">
        <v>1.66</v>
      </c>
      <c r="BF205" s="234">
        <v>1.68</v>
      </c>
    </row>
    <row r="206" spans="1:58" ht="15" customHeight="1" x14ac:dyDescent="0.25">
      <c r="A206" s="421"/>
      <c r="B206" s="380" t="s">
        <v>56</v>
      </c>
      <c r="C206" s="402">
        <f t="shared" si="87"/>
        <v>75.514659371503967</v>
      </c>
      <c r="D206" s="162">
        <f>+'Cuadro 4'!G207</f>
        <v>137.63</v>
      </c>
      <c r="E206" s="59">
        <v>131.33000000000001</v>
      </c>
      <c r="F206" s="59">
        <v>130.71</v>
      </c>
      <c r="G206" s="59">
        <v>168.2</v>
      </c>
      <c r="H206" s="59">
        <v>173.3</v>
      </c>
      <c r="I206" s="59">
        <v>150.91</v>
      </c>
      <c r="J206" s="105">
        <f>+'Cuadro 4'!H207</f>
        <v>140.56</v>
      </c>
      <c r="K206" s="59">
        <v>107.29</v>
      </c>
      <c r="L206" s="35">
        <v>129.69</v>
      </c>
      <c r="M206" s="59">
        <v>150.19</v>
      </c>
      <c r="N206" s="59">
        <v>105.41</v>
      </c>
      <c r="O206" s="59">
        <v>130.9</v>
      </c>
      <c r="P206" s="210">
        <v>122.57</v>
      </c>
      <c r="Q206" s="162">
        <f t="shared" si="85"/>
        <v>1.4570244090332747</v>
      </c>
      <c r="R206" s="105">
        <f>'Cuadro 4'!T207</f>
        <v>1.54</v>
      </c>
      <c r="S206" s="59">
        <v>1.19</v>
      </c>
      <c r="T206" s="59">
        <v>0.66</v>
      </c>
      <c r="U206" s="59">
        <v>-0.14000000000000001</v>
      </c>
      <c r="V206" s="59">
        <v>1.33</v>
      </c>
      <c r="W206" s="59">
        <v>6.04</v>
      </c>
      <c r="X206" s="105">
        <f>'Cuadro 4'!U207</f>
        <v>0.81</v>
      </c>
      <c r="Y206" s="59">
        <v>-0.38</v>
      </c>
      <c r="Z206" s="59">
        <v>-0.27</v>
      </c>
      <c r="AA206" s="59">
        <v>1.24</v>
      </c>
      <c r="AB206" s="59">
        <v>-0.23</v>
      </c>
      <c r="AC206" s="59">
        <v>0.02</v>
      </c>
      <c r="AD206" s="210">
        <v>-0.32</v>
      </c>
      <c r="AE206" s="83">
        <f t="shared" si="88"/>
        <v>2.0972669613789794</v>
      </c>
      <c r="AF206" s="105">
        <f>'Cuadro 4'!AG207</f>
        <v>2.12</v>
      </c>
      <c r="AG206" s="59">
        <v>1.63</v>
      </c>
      <c r="AH206" s="59">
        <v>1.1000000000000001</v>
      </c>
      <c r="AI206" s="59">
        <v>-1.1200000000000001</v>
      </c>
      <c r="AJ206" s="59">
        <v>8.08</v>
      </c>
      <c r="AK206" s="59">
        <v>1.56</v>
      </c>
      <c r="AL206" s="105">
        <f>'Cuadro 4'!AH207</f>
        <v>1.92</v>
      </c>
      <c r="AM206" s="59">
        <v>-1.35</v>
      </c>
      <c r="AN206" s="59">
        <v>-0.49</v>
      </c>
      <c r="AO206" s="59">
        <v>2.84</v>
      </c>
      <c r="AP206" s="59">
        <v>-0.56999999999999995</v>
      </c>
      <c r="AQ206" s="59">
        <v>0.49</v>
      </c>
      <c r="AR206" s="210">
        <v>-0.11</v>
      </c>
      <c r="AS206" s="83">
        <f t="shared" si="86"/>
        <v>7.4700776477845157</v>
      </c>
      <c r="AT206" s="105">
        <f>'Cuadro 4'!AT207</f>
        <v>8.06</v>
      </c>
      <c r="AU206" s="59">
        <v>8.56</v>
      </c>
      <c r="AV206" s="59">
        <v>7.73</v>
      </c>
      <c r="AW206" s="59">
        <v>2.4900000000000002</v>
      </c>
      <c r="AX206" s="59">
        <v>8.9700000000000006</v>
      </c>
      <c r="AY206" s="59">
        <v>7.26</v>
      </c>
      <c r="AZ206" s="105">
        <f>'Cuadro 4'!AU207</f>
        <v>2.87</v>
      </c>
      <c r="BA206" s="59">
        <v>-8.59</v>
      </c>
      <c r="BB206" s="59">
        <v>4.1399999999999997</v>
      </c>
      <c r="BC206" s="59">
        <v>4.71</v>
      </c>
      <c r="BD206" s="59">
        <v>-9.27</v>
      </c>
      <c r="BE206" s="59">
        <v>1.59</v>
      </c>
      <c r="BF206" s="210">
        <v>1.1000000000000001</v>
      </c>
    </row>
    <row r="207" spans="1:58" ht="15" customHeight="1" x14ac:dyDescent="0.25">
      <c r="A207" s="421"/>
      <c r="B207" s="380" t="s">
        <v>57</v>
      </c>
      <c r="C207" s="402">
        <f t="shared" si="87"/>
        <v>75.628466700685777</v>
      </c>
      <c r="D207" s="162">
        <f>+'Cuadro 4'!G208</f>
        <v>137.79</v>
      </c>
      <c r="E207" s="59">
        <v>132.03</v>
      </c>
      <c r="F207" s="59">
        <v>131.44</v>
      </c>
      <c r="G207" s="59">
        <v>168.39</v>
      </c>
      <c r="H207" s="59">
        <v>167.64</v>
      </c>
      <c r="I207" s="59">
        <v>152.15</v>
      </c>
      <c r="J207" s="105">
        <f>+'Cuadro 4'!H208</f>
        <v>141.03</v>
      </c>
      <c r="K207" s="59">
        <v>106.69</v>
      </c>
      <c r="L207" s="35">
        <v>130.18</v>
      </c>
      <c r="M207" s="59">
        <v>150.88999999999999</v>
      </c>
      <c r="N207" s="59">
        <v>105.49</v>
      </c>
      <c r="O207" s="59">
        <v>131.16</v>
      </c>
      <c r="P207" s="210">
        <v>122.56</v>
      </c>
      <c r="Q207" s="162">
        <f t="shared" si="85"/>
        <v>0.14386969055207161</v>
      </c>
      <c r="R207" s="105">
        <f>'Cuadro 4'!T208</f>
        <v>0.12</v>
      </c>
      <c r="S207" s="59">
        <v>0.53</v>
      </c>
      <c r="T207" s="59">
        <v>0.56000000000000005</v>
      </c>
      <c r="U207" s="59">
        <v>0.12</v>
      </c>
      <c r="V207" s="59">
        <v>-3.27</v>
      </c>
      <c r="W207" s="59">
        <v>0.82</v>
      </c>
      <c r="X207" s="105">
        <f>'Cuadro 4'!U208</f>
        <v>0.33</v>
      </c>
      <c r="Y207" s="59">
        <v>-0.56000000000000005</v>
      </c>
      <c r="Z207" s="59">
        <v>0.37</v>
      </c>
      <c r="AA207" s="59">
        <v>0.47</v>
      </c>
      <c r="AB207" s="59">
        <v>7.0000000000000007E-2</v>
      </c>
      <c r="AC207" s="59">
        <v>0.2</v>
      </c>
      <c r="AD207" s="210">
        <v>-0.01</v>
      </c>
      <c r="AE207" s="83">
        <f t="shared" si="88"/>
        <v>2.2511366519310512</v>
      </c>
      <c r="AF207" s="105">
        <f>'Cuadro 4'!AG208</f>
        <v>2.25</v>
      </c>
      <c r="AG207" s="59">
        <v>2.17</v>
      </c>
      <c r="AH207" s="59">
        <v>1.66</v>
      </c>
      <c r="AI207" s="59">
        <v>-1</v>
      </c>
      <c r="AJ207" s="59">
        <v>4.55</v>
      </c>
      <c r="AK207" s="59">
        <v>2.39</v>
      </c>
      <c r="AL207" s="105">
        <f>'Cuadro 4'!AH208</f>
        <v>2.2599999999999998</v>
      </c>
      <c r="AM207" s="59">
        <v>-1.9</v>
      </c>
      <c r="AN207" s="59">
        <v>-0.12</v>
      </c>
      <c r="AO207" s="59">
        <v>3.32</v>
      </c>
      <c r="AP207" s="59">
        <v>-0.5</v>
      </c>
      <c r="AQ207" s="59">
        <v>0.69</v>
      </c>
      <c r="AR207" s="210">
        <v>-0.13</v>
      </c>
      <c r="AS207" s="83">
        <f t="shared" si="86"/>
        <v>6.796922929303312</v>
      </c>
      <c r="AT207" s="105">
        <f>'Cuadro 4'!AT208</f>
        <v>7.28</v>
      </c>
      <c r="AU207" s="59">
        <v>8.2899999999999991</v>
      </c>
      <c r="AV207" s="59">
        <v>7.45</v>
      </c>
      <c r="AW207" s="59">
        <v>3.32</v>
      </c>
      <c r="AX207" s="59">
        <v>4.3899999999999997</v>
      </c>
      <c r="AY207" s="59">
        <v>7.02</v>
      </c>
      <c r="AZ207" s="105">
        <f>'Cuadro 4'!AU208</f>
        <v>3.03</v>
      </c>
      <c r="BA207" s="59">
        <v>-8.84</v>
      </c>
      <c r="BB207" s="59">
        <v>3.48</v>
      </c>
      <c r="BC207" s="59">
        <v>5.01</v>
      </c>
      <c r="BD207" s="59">
        <v>-8.98</v>
      </c>
      <c r="BE207" s="59">
        <v>1.49</v>
      </c>
      <c r="BF207" s="210">
        <v>1.1299999999999999</v>
      </c>
    </row>
    <row r="208" spans="1:58" ht="15" customHeight="1" x14ac:dyDescent="0.25">
      <c r="A208" s="421"/>
      <c r="B208" s="380" t="s">
        <v>58</v>
      </c>
      <c r="C208" s="402">
        <f t="shared" ref="C208:C211" si="89">IF($B208="Enero",C207*(1+AE208/100),
IF($B208="Febrero",C206*(1+AE208/100),
IF($B208="Marzo",C205*(1+AE208/100),
IF($B208="Abril",C204*(1+AE208/100),
IF($B208="Mayo",C203*(1+AE208/100),
IF($B208="Junio",C202*(1+AE208/100),
IF($B208="Julio",C201*(1+AE208/100),
IF($B208="Agosto",C200*(1+AE208/100),
IF($B208="Septiembre",C199*(1+AE208/100),
IF($B208="Octubre",C198*(1+AE208/100),
IF($B208="Noviembre",C197*(1+AE208/100),
IF($B208="Diciembre",C196/(1+AE208/100),"Error"))))))))))))</f>
        <v>76.29699051066379</v>
      </c>
      <c r="D208" s="162">
        <f>+'Cuadro 4'!G209</f>
        <v>139.05000000000001</v>
      </c>
      <c r="E208" s="59">
        <v>133.04</v>
      </c>
      <c r="F208" s="59">
        <v>132.49</v>
      </c>
      <c r="G208" s="59">
        <v>170.06</v>
      </c>
      <c r="H208" s="59">
        <v>170.79</v>
      </c>
      <c r="I208" s="59">
        <v>153.32</v>
      </c>
      <c r="J208" s="105">
        <f>+'Cuadro 4'!H209</f>
        <v>142</v>
      </c>
      <c r="K208" s="59">
        <v>105.74</v>
      </c>
      <c r="L208" s="35">
        <v>130.54</v>
      </c>
      <c r="M208" s="59">
        <v>152.4</v>
      </c>
      <c r="N208" s="59">
        <v>105.68</v>
      </c>
      <c r="O208" s="59">
        <v>131.56</v>
      </c>
      <c r="P208" s="210">
        <v>122.1</v>
      </c>
      <c r="Q208" s="162">
        <f t="shared" ref="Q208:Q209" si="90">+R208*0.886334806894897+X208*0.113665193105103</f>
        <v>0.88499365751687731</v>
      </c>
      <c r="R208" s="105">
        <f>'Cuadro 4'!T209</f>
        <v>0.91</v>
      </c>
      <c r="S208" s="59">
        <v>0.76</v>
      </c>
      <c r="T208" s="59">
        <v>0.8</v>
      </c>
      <c r="U208" s="59">
        <v>0.99</v>
      </c>
      <c r="V208" s="59">
        <v>1.88</v>
      </c>
      <c r="W208" s="59">
        <v>0.77</v>
      </c>
      <c r="X208" s="105">
        <f>'Cuadro 4'!U209</f>
        <v>0.69</v>
      </c>
      <c r="Y208" s="59">
        <v>-0.88</v>
      </c>
      <c r="Z208" s="59">
        <v>0.28000000000000003</v>
      </c>
      <c r="AA208" s="59">
        <v>1</v>
      </c>
      <c r="AB208" s="59">
        <v>0.18</v>
      </c>
      <c r="AC208" s="59">
        <v>0.3</v>
      </c>
      <c r="AD208" s="210">
        <v>-0.38</v>
      </c>
      <c r="AE208" s="83">
        <f t="shared" si="88"/>
        <v>3.1549936575168771</v>
      </c>
      <c r="AF208" s="105">
        <f>'Cuadro 4'!AG209</f>
        <v>3.18</v>
      </c>
      <c r="AG208" s="59">
        <v>2.95</v>
      </c>
      <c r="AH208" s="59">
        <v>2.48</v>
      </c>
      <c r="AI208" s="59">
        <v>-0.02</v>
      </c>
      <c r="AJ208" s="59">
        <v>6.51</v>
      </c>
      <c r="AK208" s="59">
        <v>3.19</v>
      </c>
      <c r="AL208" s="105">
        <f>'Cuadro 4'!AH209</f>
        <v>2.96</v>
      </c>
      <c r="AM208" s="59">
        <v>-2.77</v>
      </c>
      <c r="AN208" s="59">
        <v>0.16</v>
      </c>
      <c r="AO208" s="59">
        <v>4.3499999999999996</v>
      </c>
      <c r="AP208" s="59">
        <v>-0.32</v>
      </c>
      <c r="AQ208" s="59">
        <v>0.99</v>
      </c>
      <c r="AR208" s="210">
        <v>-0.5</v>
      </c>
      <c r="AS208" s="83">
        <f t="shared" si="86"/>
        <v>6.4087618683389858</v>
      </c>
      <c r="AT208" s="105">
        <f>'Cuadro 4'!AT209</f>
        <v>6.81</v>
      </c>
      <c r="AU208" s="59">
        <v>7.26</v>
      </c>
      <c r="AV208" s="59">
        <v>6.54</v>
      </c>
      <c r="AW208" s="59">
        <v>4.34</v>
      </c>
      <c r="AX208" s="59">
        <v>6.98</v>
      </c>
      <c r="AY208" s="59">
        <v>6.51</v>
      </c>
      <c r="AZ208" s="105">
        <f>'Cuadro 4'!AU209</f>
        <v>3.28</v>
      </c>
      <c r="BA208" s="59">
        <v>-9.18</v>
      </c>
      <c r="BB208" s="59">
        <v>3.03</v>
      </c>
      <c r="BC208" s="59">
        <v>5.42</v>
      </c>
      <c r="BD208" s="59">
        <v>-8.9600000000000009</v>
      </c>
      <c r="BE208" s="59">
        <v>1.5</v>
      </c>
      <c r="BF208" s="210">
        <v>0.68</v>
      </c>
    </row>
    <row r="209" spans="1:58" ht="15" customHeight="1" x14ac:dyDescent="0.25">
      <c r="A209" s="421"/>
      <c r="B209" s="380" t="s">
        <v>59</v>
      </c>
      <c r="C209" s="402">
        <f t="shared" si="89"/>
        <v>76.682091731412683</v>
      </c>
      <c r="D209" s="162">
        <f>+'Cuadro 4'!G210</f>
        <v>139.84</v>
      </c>
      <c r="E209" s="59">
        <v>133.96</v>
      </c>
      <c r="F209" s="59">
        <v>133.41</v>
      </c>
      <c r="G209" s="59">
        <v>170.06</v>
      </c>
      <c r="H209" s="59">
        <v>167.82</v>
      </c>
      <c r="I209" s="59">
        <v>156.28</v>
      </c>
      <c r="J209" s="105">
        <f>+'Cuadro 4'!H210</f>
        <v>141.96</v>
      </c>
      <c r="K209" s="59">
        <v>104.92</v>
      </c>
      <c r="L209" s="35">
        <v>130.79</v>
      </c>
      <c r="M209" s="59">
        <v>152.36000000000001</v>
      </c>
      <c r="N209" s="59">
        <v>106.03</v>
      </c>
      <c r="O209" s="59">
        <v>131.69999999999999</v>
      </c>
      <c r="P209" s="210">
        <v>122.27</v>
      </c>
      <c r="Q209" s="162">
        <f t="shared" si="90"/>
        <v>0.50180088413693813</v>
      </c>
      <c r="R209" s="105">
        <f>'Cuadro 4'!T210</f>
        <v>0.56999999999999995</v>
      </c>
      <c r="S209" s="59">
        <v>0.69</v>
      </c>
      <c r="T209" s="59">
        <v>0.69</v>
      </c>
      <c r="U209" s="59" t="s">
        <v>254</v>
      </c>
      <c r="V209" s="59">
        <v>-1.74</v>
      </c>
      <c r="W209" s="59">
        <v>1.93</v>
      </c>
      <c r="X209" s="105">
        <f>'Cuadro 4'!U210</f>
        <v>-0.03</v>
      </c>
      <c r="Y209" s="59">
        <v>-0.78</v>
      </c>
      <c r="Z209" s="59">
        <v>0.2</v>
      </c>
      <c r="AA209" s="59">
        <v>-0.03</v>
      </c>
      <c r="AB209" s="59">
        <v>0.34</v>
      </c>
      <c r="AC209" s="59">
        <v>0.11</v>
      </c>
      <c r="AD209" s="210">
        <v>0.14000000000000001</v>
      </c>
      <c r="AE209" s="83">
        <f t="shared" si="88"/>
        <v>3.6756578897227645</v>
      </c>
      <c r="AF209" s="105">
        <f>'Cuadro 4'!AG210</f>
        <v>3.77</v>
      </c>
      <c r="AG209" s="59">
        <v>3.66</v>
      </c>
      <c r="AH209" s="59">
        <v>3.19</v>
      </c>
      <c r="AI209" s="59">
        <v>-0.02</v>
      </c>
      <c r="AJ209" s="59">
        <v>4.66</v>
      </c>
      <c r="AK209" s="59">
        <v>5.18</v>
      </c>
      <c r="AL209" s="105">
        <f>'Cuadro 4'!AH210</f>
        <v>2.94</v>
      </c>
      <c r="AM209" s="59">
        <v>-3.52</v>
      </c>
      <c r="AN209" s="59">
        <v>0.35</v>
      </c>
      <c r="AO209" s="59">
        <v>4.32</v>
      </c>
      <c r="AP209" s="59">
        <v>0.02</v>
      </c>
      <c r="AQ209" s="59">
        <v>1.1100000000000001</v>
      </c>
      <c r="AR209" s="210">
        <v>-0.36</v>
      </c>
      <c r="AS209" s="83">
        <f t="shared" si="86"/>
        <v>6.3596686528905781</v>
      </c>
      <c r="AT209" s="105">
        <f>'Cuadro 4'!AT210</f>
        <v>6.77</v>
      </c>
      <c r="AU209" s="59">
        <v>7.22</v>
      </c>
      <c r="AV209" s="59">
        <v>6.5</v>
      </c>
      <c r="AW209" s="59">
        <v>3.38</v>
      </c>
      <c r="AX209" s="59">
        <v>5.04</v>
      </c>
      <c r="AY209" s="59">
        <v>8.16</v>
      </c>
      <c r="AZ209" s="105">
        <f>'Cuadro 4'!AU210</f>
        <v>3.16</v>
      </c>
      <c r="BA209" s="59">
        <v>-9.2899999999999991</v>
      </c>
      <c r="BB209" s="59">
        <v>2.74</v>
      </c>
      <c r="BC209" s="59">
        <v>5.0999999999999996</v>
      </c>
      <c r="BD209" s="59">
        <v>-5.68</v>
      </c>
      <c r="BE209" s="59">
        <v>1.6</v>
      </c>
      <c r="BF209" s="210">
        <v>0.9</v>
      </c>
    </row>
    <row r="210" spans="1:58" ht="15" customHeight="1" x14ac:dyDescent="0.25">
      <c r="A210" s="421"/>
      <c r="B210" s="380" t="s">
        <v>60</v>
      </c>
      <c r="C210" s="402">
        <f t="shared" si="89"/>
        <v>76.708654318597482</v>
      </c>
      <c r="D210" s="162">
        <f>+'Cuadro 4'!G211</f>
        <v>139.87</v>
      </c>
      <c r="E210" s="59">
        <v>134.33000000000001</v>
      </c>
      <c r="F210" s="59">
        <v>133.80000000000001</v>
      </c>
      <c r="G210" s="59">
        <v>171.23</v>
      </c>
      <c r="H210" s="59">
        <v>164.73</v>
      </c>
      <c r="I210" s="59">
        <v>156.47999999999999</v>
      </c>
      <c r="J210" s="105">
        <f>+'Cuadro 4'!H211</f>
        <v>142.19</v>
      </c>
      <c r="K210" s="59">
        <v>104.65</v>
      </c>
      <c r="L210" s="35">
        <v>131.15</v>
      </c>
      <c r="M210" s="59">
        <v>152.43</v>
      </c>
      <c r="N210" s="59">
        <v>105.72</v>
      </c>
      <c r="O210" s="59">
        <v>132.79</v>
      </c>
      <c r="P210" s="210">
        <v>122.51</v>
      </c>
      <c r="Q210" s="162">
        <f t="shared" ref="Q210:Q211" si="91">+R210*0.886334806894897+X210*0.113665193105103</f>
        <v>3.5913127034714415E-2</v>
      </c>
      <c r="R210" s="105">
        <f>'Cuadro 4'!T211</f>
        <v>0.02</v>
      </c>
      <c r="S210" s="59">
        <v>0.28000000000000003</v>
      </c>
      <c r="T210" s="59">
        <v>0.28999999999999998</v>
      </c>
      <c r="U210" s="59">
        <v>0.69</v>
      </c>
      <c r="V210" s="59">
        <v>-1.84</v>
      </c>
      <c r="W210" s="59">
        <v>0.13</v>
      </c>
      <c r="X210" s="105">
        <f>'Cuadro 4'!U211</f>
        <v>0.16</v>
      </c>
      <c r="Y210" s="59">
        <v>-0.26</v>
      </c>
      <c r="Z210" s="59">
        <v>0.28000000000000003</v>
      </c>
      <c r="AA210" s="59">
        <v>0.05</v>
      </c>
      <c r="AB210" s="59">
        <v>-0.28999999999999998</v>
      </c>
      <c r="AC210" s="59">
        <v>0.83</v>
      </c>
      <c r="AD210" s="210">
        <v>0.2</v>
      </c>
      <c r="AE210" s="83">
        <f t="shared" ref="AE210:AE211" si="92">+AF210*0.886334806894897+AL210*0.113665193105103</f>
        <v>3.7115710167574787</v>
      </c>
      <c r="AF210" s="105">
        <f>'Cuadro 4'!AG211</f>
        <v>3.79</v>
      </c>
      <c r="AG210" s="59">
        <v>3.95</v>
      </c>
      <c r="AH210" s="59">
        <v>3.49</v>
      </c>
      <c r="AI210" s="59">
        <v>0.66</v>
      </c>
      <c r="AJ210" s="59">
        <v>2.73</v>
      </c>
      <c r="AK210" s="59">
        <v>5.31</v>
      </c>
      <c r="AL210" s="105">
        <f>'Cuadro 4'!AH211</f>
        <v>3.1</v>
      </c>
      <c r="AM210" s="59">
        <v>-3.77</v>
      </c>
      <c r="AN210" s="59">
        <v>0.63</v>
      </c>
      <c r="AO210" s="59">
        <v>4.37</v>
      </c>
      <c r="AP210" s="59">
        <v>-0.27</v>
      </c>
      <c r="AQ210" s="59">
        <v>1.94</v>
      </c>
      <c r="AR210" s="210">
        <v>-0.17</v>
      </c>
      <c r="AS210" s="83">
        <f t="shared" ref="AS210:AS211" si="93">+AT210*0.886334806894897+AZ210*0.113665193105103</f>
        <v>5.9590044206846899</v>
      </c>
      <c r="AT210" s="105">
        <f>'Cuadro 4'!AT211</f>
        <v>6.3</v>
      </c>
      <c r="AU210" s="59">
        <v>7.07</v>
      </c>
      <c r="AV210" s="59">
        <v>6.34</v>
      </c>
      <c r="AW210" s="59">
        <v>3.61</v>
      </c>
      <c r="AX210" s="59">
        <v>2.19</v>
      </c>
      <c r="AY210" s="59">
        <v>7.99</v>
      </c>
      <c r="AZ210" s="105">
        <f>'Cuadro 4'!AU211</f>
        <v>3.3</v>
      </c>
      <c r="BA210" s="59">
        <v>-7.87</v>
      </c>
      <c r="BB210" s="59">
        <v>2.81</v>
      </c>
      <c r="BC210" s="59">
        <v>4.8099999999999996</v>
      </c>
      <c r="BD210" s="59">
        <v>-2.2200000000000002</v>
      </c>
      <c r="BE210" s="59">
        <v>2.52</v>
      </c>
      <c r="BF210" s="210">
        <v>1.0900000000000001</v>
      </c>
    </row>
    <row r="211" spans="1:58" ht="15.75" customHeight="1" x14ac:dyDescent="0.25">
      <c r="A211" s="421"/>
      <c r="B211" s="380" t="s">
        <v>61</v>
      </c>
      <c r="C211" s="402">
        <f t="shared" si="89"/>
        <v>77.026017075374924</v>
      </c>
      <c r="D211" s="162">
        <f>+'Cuadro 4'!G212</f>
        <v>140.51</v>
      </c>
      <c r="E211" s="59">
        <v>134.71</v>
      </c>
      <c r="F211" s="59">
        <v>134.19999999999999</v>
      </c>
      <c r="G211" s="59">
        <v>171.21</v>
      </c>
      <c r="H211" s="59">
        <v>167.07</v>
      </c>
      <c r="I211" s="59">
        <v>157.41</v>
      </c>
      <c r="J211" s="105">
        <f>+'Cuadro 4'!H212</f>
        <v>142.34</v>
      </c>
      <c r="K211" s="59">
        <v>103.58</v>
      </c>
      <c r="L211" s="35">
        <v>130.93</v>
      </c>
      <c r="M211" s="59">
        <v>152.71</v>
      </c>
      <c r="N211" s="59">
        <v>105.79</v>
      </c>
      <c r="O211" s="59">
        <v>133.04</v>
      </c>
      <c r="P211" s="210">
        <v>122.75</v>
      </c>
      <c r="Q211" s="162">
        <f t="shared" si="91"/>
        <v>0.42021718241321393</v>
      </c>
      <c r="R211" s="105">
        <f>'Cuadro 4'!T212</f>
        <v>0.46</v>
      </c>
      <c r="S211" s="59">
        <v>0.28000000000000003</v>
      </c>
      <c r="T211" s="59">
        <v>0.3</v>
      </c>
      <c r="U211" s="59">
        <v>-0.01</v>
      </c>
      <c r="V211" s="59">
        <v>1.42</v>
      </c>
      <c r="W211" s="59">
        <v>0.6</v>
      </c>
      <c r="X211" s="105">
        <f>'Cuadro 4'!U212</f>
        <v>0.11</v>
      </c>
      <c r="Y211" s="59">
        <v>-1.02</v>
      </c>
      <c r="Z211" s="59">
        <v>-0.17</v>
      </c>
      <c r="AA211" s="59">
        <v>0.18</v>
      </c>
      <c r="AB211" s="59">
        <v>0.06</v>
      </c>
      <c r="AC211" s="59">
        <v>0.19</v>
      </c>
      <c r="AD211" s="210">
        <v>0.19</v>
      </c>
      <c r="AE211" s="83">
        <f t="shared" si="92"/>
        <v>4.1406515472396412</v>
      </c>
      <c r="AF211" s="105">
        <f>'Cuadro 4'!AG212</f>
        <v>4.26</v>
      </c>
      <c r="AG211" s="59">
        <v>4.24</v>
      </c>
      <c r="AH211" s="59">
        <v>3.8</v>
      </c>
      <c r="AI211" s="59">
        <v>0.65</v>
      </c>
      <c r="AJ211" s="59">
        <v>4.1900000000000004</v>
      </c>
      <c r="AK211" s="59">
        <v>5.94</v>
      </c>
      <c r="AL211" s="105">
        <f>'Cuadro 4'!AH212</f>
        <v>3.21</v>
      </c>
      <c r="AM211" s="59">
        <v>-4.75</v>
      </c>
      <c r="AN211" s="59">
        <v>0.46</v>
      </c>
      <c r="AO211" s="59">
        <v>4.5599999999999996</v>
      </c>
      <c r="AP211" s="59">
        <v>-0.21</v>
      </c>
      <c r="AQ211" s="59">
        <v>2.14</v>
      </c>
      <c r="AR211" s="210">
        <v>0.03</v>
      </c>
      <c r="AS211" s="83">
        <f t="shared" si="93"/>
        <v>5.943780895788354</v>
      </c>
      <c r="AT211" s="105">
        <f>'Cuadro 4'!AT212</f>
        <v>6.27</v>
      </c>
      <c r="AU211" s="59">
        <v>6.93</v>
      </c>
      <c r="AV211" s="59">
        <v>6.34</v>
      </c>
      <c r="AW211" s="59">
        <v>3.16</v>
      </c>
      <c r="AX211" s="59">
        <v>3.86</v>
      </c>
      <c r="AY211" s="59">
        <v>6.67</v>
      </c>
      <c r="AZ211" s="105">
        <f>'Cuadro 4'!AU212</f>
        <v>3.4</v>
      </c>
      <c r="BA211" s="59">
        <v>-8.01</v>
      </c>
      <c r="BB211" s="59">
        <v>2.21</v>
      </c>
      <c r="BC211" s="59">
        <v>4.96</v>
      </c>
      <c r="BD211" s="59">
        <v>-2</v>
      </c>
      <c r="BE211" s="59">
        <v>2.62</v>
      </c>
      <c r="BF211" s="210">
        <v>1.04</v>
      </c>
    </row>
    <row r="212" spans="1:58" ht="15" customHeight="1" x14ac:dyDescent="0.25">
      <c r="A212" s="421"/>
      <c r="B212" s="380" t="s">
        <v>62</v>
      </c>
      <c r="C212" s="402">
        <f t="shared" ref="C212" si="94">IF($B212="Enero",C211*(1+AE212/100),
IF($B212="Febrero",C210*(1+AE212/100),
IF($B212="Marzo",C209*(1+AE212/100),
IF($B212="Abril",C208*(1+AE212/100),
IF($B212="Mayo",C207*(1+AE212/100),
IF($B212="Junio",C206*(1+AE212/100),
IF($B212="Julio",C205*(1+AE212/100),
IF($B212="Agosto",C204*(1+AE212/100),
IF($B212="Septiembre",C203*(1+AE212/100),
IF($B212="Octubre",C202*(1+AE212/100),
IF($B212="Noviembre",C201*(1+AE212/100),
IF($B212="Diciembre",C200/(1+AE212/100),"Error"))))))))))))</f>
        <v>76.964494213598144</v>
      </c>
      <c r="D212" s="162">
        <f>+'Cuadro 4'!G213</f>
        <v>140.38</v>
      </c>
      <c r="E212" s="59">
        <v>135.06</v>
      </c>
      <c r="F212" s="59">
        <v>134.56</v>
      </c>
      <c r="G212" s="59">
        <v>170.56</v>
      </c>
      <c r="H212" s="59">
        <v>162.81</v>
      </c>
      <c r="I212" s="59">
        <v>157.44999999999999</v>
      </c>
      <c r="J212" s="105">
        <f>+'Cuadro 4'!H213</f>
        <v>142.30000000000001</v>
      </c>
      <c r="K212" s="59">
        <v>102.78</v>
      </c>
      <c r="L212" s="59">
        <v>130.59</v>
      </c>
      <c r="M212" s="59">
        <v>153.15</v>
      </c>
      <c r="N212" s="59">
        <v>103.04</v>
      </c>
      <c r="O212" s="59">
        <v>131.96</v>
      </c>
      <c r="P212" s="210">
        <v>122.73</v>
      </c>
      <c r="Q212" s="162">
        <f t="shared" ref="Q212" si="95">+R212*0.886334806894897+X212*0.113665193105103</f>
        <v>-8.3180088413693815E-2</v>
      </c>
      <c r="R212" s="105">
        <f>'Cuadro 4'!T213</f>
        <v>-0.09</v>
      </c>
      <c r="S212" s="59">
        <v>0.26</v>
      </c>
      <c r="T212" s="59">
        <v>0.27</v>
      </c>
      <c r="U212" s="59">
        <v>-0.38</v>
      </c>
      <c r="V212" s="59">
        <v>-2.5499999999999998</v>
      </c>
      <c r="W212" s="59">
        <v>0.03</v>
      </c>
      <c r="X212" s="105">
        <f>'Cuadro 4'!U213</f>
        <v>-0.03</v>
      </c>
      <c r="Y212" s="59">
        <v>-0.77</v>
      </c>
      <c r="Z212" s="59">
        <v>-0.26</v>
      </c>
      <c r="AA212" s="59">
        <v>0.28999999999999998</v>
      </c>
      <c r="AB212" s="59">
        <v>-2.6</v>
      </c>
      <c r="AC212" s="59">
        <v>-0.81</v>
      </c>
      <c r="AD212" s="210">
        <v>-0.01</v>
      </c>
      <c r="AE212" s="83">
        <f t="shared" ref="AE212" si="96">+AF212*0.886334806894897+AL212*0.113665193105103</f>
        <v>4.0574714588259475</v>
      </c>
      <c r="AF212" s="105">
        <f>'Cuadro 4'!AG213</f>
        <v>4.17</v>
      </c>
      <c r="AG212" s="59">
        <v>4.51</v>
      </c>
      <c r="AH212" s="59">
        <v>4.08</v>
      </c>
      <c r="AI212" s="59">
        <v>0.27</v>
      </c>
      <c r="AJ212" s="59">
        <v>1.54</v>
      </c>
      <c r="AK212" s="59">
        <v>5.96</v>
      </c>
      <c r="AL212" s="105">
        <f>'Cuadro 4'!AH213</f>
        <v>3.18</v>
      </c>
      <c r="AM212" s="59">
        <v>-5.49</v>
      </c>
      <c r="AN212" s="59">
        <v>0.19</v>
      </c>
      <c r="AO212" s="59">
        <v>4.87</v>
      </c>
      <c r="AP212" s="59">
        <v>-2.81</v>
      </c>
      <c r="AQ212" s="59">
        <v>1.3</v>
      </c>
      <c r="AR212" s="210">
        <v>0.02</v>
      </c>
      <c r="AS212" s="83">
        <f>+AT212*0.886334806894897+AZ212*0.113665193105103</f>
        <v>5.3501664425482316</v>
      </c>
      <c r="AT212" s="105">
        <f>'Cuadro 4'!AT213</f>
        <v>5.59</v>
      </c>
      <c r="AU212" s="59">
        <v>6.33</v>
      </c>
      <c r="AV212" s="59">
        <v>5.95</v>
      </c>
      <c r="AW212" s="59">
        <v>3.99</v>
      </c>
      <c r="AX212" s="59">
        <v>0.92</v>
      </c>
      <c r="AY212" s="59">
        <v>6.75</v>
      </c>
      <c r="AZ212" s="105">
        <f>'Cuadro 4'!AU213</f>
        <v>3.48</v>
      </c>
      <c r="BA212" s="59">
        <v>-8.8699999999999992</v>
      </c>
      <c r="BB212" s="59">
        <v>1.63</v>
      </c>
      <c r="BC212" s="59">
        <v>5.4</v>
      </c>
      <c r="BD212" s="59">
        <v>-4.7</v>
      </c>
      <c r="BE212" s="59">
        <v>2</v>
      </c>
      <c r="BF212" s="210">
        <v>1.1399999999999999</v>
      </c>
    </row>
    <row r="213" spans="1:58" x14ac:dyDescent="0.25">
      <c r="A213" s="422"/>
      <c r="B213" s="381" t="s">
        <v>63</v>
      </c>
      <c r="C213" s="403">
        <f t="shared" ref="C213" si="97">IF($B213="Enero",C212*(1+AE213/100),
IF($B213="Febrero",C211*(1+AE213/100),
IF($B213="Marzo",C210*(1+AE213/100),
IF($B213="Abril",C209*(1+AE213/100),
IF($B213="Mayo",C208*(1+AE213/100),
IF($B213="Junio",C207*(1+AE213/100),
IF($B213="Julio",C206*(1+AE213/100),
IF($B213="Agosto",C205*(1+AE213/100),
IF($B213="Septiembre",C204*(1+AE213/100),
IF($B213="Octubre",C203*(1+AE213/100),
IF($B213="Noviembre",C202*(1+AE213/100),
IF($B213="Diciembre",C201/(1+AE213/100),"Error"))))))))))))</f>
        <v>77.168059023432221</v>
      </c>
      <c r="D213" s="163">
        <f>+'Cuadro 4'!G214</f>
        <v>140.78</v>
      </c>
      <c r="E213" s="40">
        <v>135.49</v>
      </c>
      <c r="F213" s="40">
        <v>135.02000000000001</v>
      </c>
      <c r="G213" s="40">
        <v>170.88</v>
      </c>
      <c r="H213" s="40">
        <v>163.44</v>
      </c>
      <c r="I213" s="40">
        <v>157.36000000000001</v>
      </c>
      <c r="J213" s="108">
        <f>+'Cuadro 4'!H214</f>
        <v>142.52000000000001</v>
      </c>
      <c r="K213" s="40">
        <v>100.88</v>
      </c>
      <c r="L213" s="40">
        <v>130.49</v>
      </c>
      <c r="M213" s="40">
        <v>153.6</v>
      </c>
      <c r="N213" s="40">
        <v>103.64</v>
      </c>
      <c r="O213" s="40">
        <v>132.25</v>
      </c>
      <c r="P213" s="145">
        <v>123.11</v>
      </c>
      <c r="Q213" s="163">
        <f t="shared" ref="Q213" si="98">+R213*0.886334806894897+X213*0.113665193105103</f>
        <v>0.26636017682738766</v>
      </c>
      <c r="R213" s="108">
        <f>'Cuadro 4'!T214</f>
        <v>0.28000000000000003</v>
      </c>
      <c r="S213" s="40">
        <v>0.32</v>
      </c>
      <c r="T213" s="40">
        <v>0.34</v>
      </c>
      <c r="U213" s="40">
        <v>0.19</v>
      </c>
      <c r="V213" s="40">
        <v>0.38</v>
      </c>
      <c r="W213" s="40">
        <v>-0.06</v>
      </c>
      <c r="X213" s="108">
        <f>'Cuadro 4'!U214</f>
        <v>0.16</v>
      </c>
      <c r="Y213" s="40">
        <v>-1.85</v>
      </c>
      <c r="Z213" s="40">
        <v>-0.08</v>
      </c>
      <c r="AA213" s="40">
        <v>0.28999999999999998</v>
      </c>
      <c r="AB213" s="40">
        <v>0.59</v>
      </c>
      <c r="AC213" s="40">
        <v>0.22</v>
      </c>
      <c r="AD213" s="145">
        <v>0.3</v>
      </c>
      <c r="AE213" s="87">
        <f t="shared" ref="AE213" si="99">+AF213*0.886334806894897+AL213*0.113665193105103</f>
        <v>4.3326949837222841</v>
      </c>
      <c r="AF213" s="108">
        <f>'Cuadro 4'!AG214</f>
        <v>4.46</v>
      </c>
      <c r="AG213" s="40">
        <v>4.8499999999999996</v>
      </c>
      <c r="AH213" s="40">
        <v>4.43</v>
      </c>
      <c r="AI213" s="40">
        <v>0.46</v>
      </c>
      <c r="AJ213" s="40">
        <v>1.93</v>
      </c>
      <c r="AK213" s="40">
        <v>5.9</v>
      </c>
      <c r="AL213" s="108">
        <f>'Cuadro 4'!AH214</f>
        <v>3.34</v>
      </c>
      <c r="AM213" s="40">
        <v>-7.24</v>
      </c>
      <c r="AN213" s="40">
        <v>0.12</v>
      </c>
      <c r="AO213" s="40">
        <v>5.17</v>
      </c>
      <c r="AP213" s="40">
        <v>-2.2400000000000002</v>
      </c>
      <c r="AQ213" s="40">
        <v>1.53</v>
      </c>
      <c r="AR213" s="145">
        <v>0.32</v>
      </c>
      <c r="AS213" s="87">
        <f>+AT213*0.886334806894897+AZ213*0.113665193105103</f>
        <v>5.3926696137897938</v>
      </c>
      <c r="AT213" s="108">
        <f>'Cuadro 4'!AT214</f>
        <v>5.62</v>
      </c>
      <c r="AU213" s="40">
        <v>5.94</v>
      </c>
      <c r="AV213" s="40">
        <v>5.57</v>
      </c>
      <c r="AW213" s="40">
        <v>1.65</v>
      </c>
      <c r="AX213" s="40">
        <v>3.99</v>
      </c>
      <c r="AY213" s="40">
        <v>6.51</v>
      </c>
      <c r="AZ213" s="108">
        <f>'Cuadro 4'!AU214</f>
        <v>3.62</v>
      </c>
      <c r="BA213" s="40">
        <v>-10.34</v>
      </c>
      <c r="BB213" s="40">
        <v>1.76</v>
      </c>
      <c r="BC213" s="40">
        <v>5.52</v>
      </c>
      <c r="BD213" s="40">
        <v>-3.88</v>
      </c>
      <c r="BE213" s="40">
        <v>2.7</v>
      </c>
      <c r="BF213" s="145">
        <v>1.39</v>
      </c>
    </row>
    <row r="214" spans="1:58" ht="15" x14ac:dyDescent="0.25">
      <c r="C214" s="100"/>
      <c r="D214" s="100"/>
      <c r="E214" s="100"/>
      <c r="F214" s="100"/>
      <c r="G214" s="100"/>
      <c r="H214" s="100"/>
      <c r="I214" s="100"/>
      <c r="J214" s="100"/>
      <c r="K214" s="59"/>
      <c r="L214" s="100"/>
      <c r="M214" s="100"/>
      <c r="O214" s="100"/>
      <c r="P214" s="100"/>
      <c r="Q214" s="100"/>
      <c r="R214" s="100"/>
      <c r="S214" s="100"/>
      <c r="T214" s="100"/>
      <c r="U214" s="100"/>
      <c r="V214" s="100"/>
      <c r="W214" s="100"/>
      <c r="X214" s="100"/>
      <c r="Y214" s="100"/>
      <c r="Z214" s="100"/>
      <c r="AA214" s="100"/>
      <c r="AB214" s="59"/>
      <c r="AC214" s="100"/>
      <c r="AD214" s="100"/>
      <c r="AF214" s="112"/>
      <c r="AG214" s="100"/>
      <c r="AH214" s="100"/>
      <c r="AI214" s="100"/>
      <c r="AJ214" s="100"/>
      <c r="AK214" s="100"/>
      <c r="AL214" s="100"/>
      <c r="AM214" s="100"/>
      <c r="AN214" s="100"/>
      <c r="AO214" s="100"/>
      <c r="AQ214" s="100"/>
      <c r="AR214" s="100"/>
      <c r="AS214" s="100">
        <f>AS213-AS201</f>
        <v>-2.7835002885439142</v>
      </c>
      <c r="AT214" s="100"/>
      <c r="AU214" s="100"/>
      <c r="AV214" s="100"/>
      <c r="AW214" s="100"/>
      <c r="AX214" s="100"/>
      <c r="AY214" s="100"/>
      <c r="AZ214" s="100"/>
      <c r="BA214" s="100"/>
      <c r="BB214" s="100"/>
      <c r="BC214" s="100"/>
      <c r="BD214" s="100"/>
      <c r="BE214" s="100"/>
      <c r="BF214" s="100"/>
    </row>
    <row r="215" spans="1:58" x14ac:dyDescent="0.25">
      <c r="C215" s="100"/>
      <c r="D215" s="100"/>
      <c r="E215" s="100"/>
      <c r="F215" s="100"/>
      <c r="G215" s="100"/>
      <c r="H215" s="100"/>
      <c r="I215" s="100"/>
      <c r="J215" s="100"/>
      <c r="K215" s="59"/>
      <c r="L215" s="100"/>
      <c r="M215" s="100"/>
      <c r="O215" s="100"/>
      <c r="P215" s="100"/>
      <c r="Q215" s="100"/>
      <c r="R215" s="100"/>
      <c r="S215" s="100"/>
      <c r="T215" s="100"/>
      <c r="U215" s="100"/>
      <c r="V215" s="100"/>
      <c r="W215" s="100"/>
      <c r="X215" s="100"/>
      <c r="Y215" s="100"/>
      <c r="Z215" s="100"/>
      <c r="AA215" s="100"/>
      <c r="AB215" s="59"/>
      <c r="AC215" s="100"/>
      <c r="AD215" s="100"/>
      <c r="AF215" s="100"/>
      <c r="AG215" s="100"/>
      <c r="AH215" s="100"/>
      <c r="AI215" s="100"/>
      <c r="AJ215" s="100"/>
      <c r="AK215" s="100"/>
      <c r="AL215" s="100"/>
      <c r="AM215" s="100"/>
      <c r="AN215" s="100"/>
      <c r="AO215" s="100"/>
      <c r="AQ215" s="100"/>
      <c r="AR215" s="100"/>
      <c r="AS215" s="100"/>
      <c r="AT215" s="100"/>
      <c r="AU215" s="100"/>
      <c r="AV215" s="100"/>
      <c r="AW215" s="100"/>
      <c r="AX215" s="100"/>
      <c r="AY215" s="100"/>
      <c r="AZ215" s="100"/>
      <c r="BA215" s="100"/>
      <c r="BB215" s="100"/>
      <c r="BC215" s="100"/>
      <c r="BD215" s="100"/>
      <c r="BE215" s="100"/>
      <c r="BF215" s="100"/>
    </row>
    <row r="216" spans="1:58" x14ac:dyDescent="0.25">
      <c r="C216" s="100"/>
      <c r="D216" s="100"/>
      <c r="E216" s="100"/>
      <c r="F216" s="100"/>
      <c r="G216" s="100"/>
      <c r="H216" s="100"/>
      <c r="I216" s="100"/>
      <c r="J216" s="100"/>
      <c r="K216" s="59"/>
      <c r="L216" s="100"/>
      <c r="M216" s="100"/>
      <c r="O216" s="100"/>
      <c r="P216" s="100"/>
      <c r="Q216" s="100"/>
      <c r="R216" s="100"/>
      <c r="S216" s="100"/>
      <c r="T216" s="100"/>
      <c r="U216" s="100"/>
      <c r="V216" s="100"/>
      <c r="W216" s="100"/>
      <c r="X216" s="100"/>
      <c r="Y216" s="100"/>
      <c r="Z216" s="100"/>
      <c r="AA216" s="100"/>
      <c r="AB216" s="59"/>
      <c r="AC216" s="100"/>
      <c r="AD216" s="100"/>
      <c r="AF216" s="100"/>
      <c r="AG216" s="100"/>
      <c r="AH216" s="100"/>
      <c r="AI216" s="100"/>
      <c r="AJ216" s="100"/>
      <c r="AK216" s="100"/>
      <c r="AL216" s="100"/>
      <c r="AM216" s="100"/>
      <c r="AN216" s="100"/>
      <c r="AO216" s="100"/>
      <c r="AQ216" s="100"/>
      <c r="AR216" s="100"/>
      <c r="AS216" s="100"/>
      <c r="AT216" s="100"/>
      <c r="AU216" s="100"/>
      <c r="AV216" s="100"/>
      <c r="AW216" s="100"/>
      <c r="AX216" s="100"/>
      <c r="AY216" s="100"/>
      <c r="AZ216" s="100"/>
      <c r="BA216" s="100"/>
      <c r="BB216" s="100"/>
      <c r="BC216" s="100"/>
      <c r="BD216" s="100"/>
      <c r="BE216" s="100"/>
      <c r="BF216" s="100"/>
    </row>
    <row r="217" spans="1:58" x14ac:dyDescent="0.25">
      <c r="C217" s="100"/>
      <c r="D217" s="100"/>
      <c r="E217" s="100"/>
      <c r="F217" s="100"/>
      <c r="G217" s="100"/>
      <c r="H217" s="100"/>
      <c r="I217" s="100"/>
      <c r="J217" s="100"/>
      <c r="K217" s="59"/>
      <c r="L217" s="100"/>
      <c r="M217" s="100"/>
      <c r="N217" s="100"/>
      <c r="O217" s="100"/>
      <c r="P217" s="100"/>
      <c r="Q217" s="100"/>
      <c r="R217" s="100"/>
      <c r="S217" s="100"/>
      <c r="T217" s="100"/>
      <c r="U217" s="100"/>
      <c r="V217" s="100"/>
      <c r="W217" s="100"/>
      <c r="X217" s="100"/>
      <c r="Y217" s="100"/>
      <c r="Z217" s="100"/>
      <c r="AA217" s="100"/>
      <c r="AB217" s="59"/>
      <c r="AC217" s="100"/>
      <c r="AD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row>
    <row r="218" spans="1:58" x14ac:dyDescent="0.25">
      <c r="C218" s="100"/>
      <c r="D218" s="100"/>
      <c r="E218" s="100"/>
      <c r="F218" s="100"/>
      <c r="G218" s="100"/>
      <c r="H218" s="100"/>
      <c r="I218" s="100"/>
      <c r="J218" s="100"/>
      <c r="K218" s="59"/>
      <c r="L218" s="100"/>
      <c r="M218" s="100"/>
      <c r="N218" s="100"/>
      <c r="O218" s="100"/>
      <c r="P218" s="100"/>
      <c r="Q218" s="100"/>
      <c r="R218" s="100"/>
      <c r="S218" s="100"/>
      <c r="T218" s="100"/>
      <c r="U218" s="100"/>
      <c r="V218" s="100"/>
      <c r="W218" s="100"/>
      <c r="X218" s="100"/>
      <c r="Y218" s="100"/>
      <c r="Z218" s="100"/>
      <c r="AA218" s="100"/>
      <c r="AB218" s="59"/>
      <c r="AC218" s="100"/>
      <c r="AD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row>
    <row r="222" spans="1:58" x14ac:dyDescent="0.25">
      <c r="A222" s="32" t="s">
        <v>67</v>
      </c>
    </row>
    <row r="223" spans="1:58" x14ac:dyDescent="0.25">
      <c r="A223" s="32" t="s">
        <v>241</v>
      </c>
    </row>
    <row r="224" spans="1:58" x14ac:dyDescent="0.25">
      <c r="A224" s="32" t="s">
        <v>242</v>
      </c>
    </row>
    <row r="225" spans="1:1" x14ac:dyDescent="0.25">
      <c r="A225" s="139" t="s">
        <v>190</v>
      </c>
    </row>
    <row r="226" spans="1:1" x14ac:dyDescent="0.25">
      <c r="A226" s="139" t="s">
        <v>191</v>
      </c>
    </row>
    <row r="227" spans="1:1" x14ac:dyDescent="0.25">
      <c r="A227" s="32" t="s">
        <v>192</v>
      </c>
    </row>
  </sheetData>
  <autoFilter ref="A11:BF204" xr:uid="{00000000-0001-0000-0700-000000000000}"/>
  <mergeCells count="31">
    <mergeCell ref="A193:A204"/>
    <mergeCell ref="A2:BF2"/>
    <mergeCell ref="A3:BF3"/>
    <mergeCell ref="A4:BF4"/>
    <mergeCell ref="A5:BF5"/>
    <mergeCell ref="A7:BF7"/>
    <mergeCell ref="A37:A48"/>
    <mergeCell ref="A49:A60"/>
    <mergeCell ref="A181:A192"/>
    <mergeCell ref="A169:A180"/>
    <mergeCell ref="A61:A72"/>
    <mergeCell ref="A85:A96"/>
    <mergeCell ref="A97:A108"/>
    <mergeCell ref="A109:A120"/>
    <mergeCell ref="A121:A132"/>
    <mergeCell ref="A205:A213"/>
    <mergeCell ref="A133:A144"/>
    <mergeCell ref="A8:BF8"/>
    <mergeCell ref="A10:A11"/>
    <mergeCell ref="B10:B11"/>
    <mergeCell ref="C10:C11"/>
    <mergeCell ref="A9:BF9"/>
    <mergeCell ref="D10:P10"/>
    <mergeCell ref="Q10:AD10"/>
    <mergeCell ref="AE10:AR10"/>
    <mergeCell ref="AS10:BF10"/>
    <mergeCell ref="A157:A168"/>
    <mergeCell ref="A145:A156"/>
    <mergeCell ref="A13:A24"/>
    <mergeCell ref="A25:A36"/>
    <mergeCell ref="A73:A84"/>
  </mergeCells>
  <phoneticPr fontId="62"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28"/>
  <sheetViews>
    <sheetView showGridLines="0" zoomScaleNormal="100" zoomScalePageLayoutView="90" workbookViewId="0">
      <pane xSplit="2" ySplit="11" topLeftCell="C199" activePane="bottomRight" state="frozen"/>
      <selection pane="topRight" activeCell="C1" sqref="C1"/>
      <selection pane="bottomLeft" activeCell="A12" sqref="A12"/>
      <selection pane="bottomRight" activeCell="D212" sqref="D212"/>
    </sheetView>
  </sheetViews>
  <sheetFormatPr baseColWidth="10" defaultColWidth="10.85546875" defaultRowHeight="12.75" x14ac:dyDescent="0.25"/>
  <cols>
    <col min="1" max="1" width="14.42578125" style="32" customWidth="1"/>
    <col min="2" max="2" width="11.42578125" style="32" customWidth="1"/>
    <col min="3" max="3" width="14.85546875" style="32" customWidth="1"/>
    <col min="4" max="4" width="14.28515625" style="32" customWidth="1"/>
    <col min="5" max="5" width="21" style="32" customWidth="1"/>
    <col min="6" max="6" width="17.28515625" style="32" customWidth="1"/>
    <col min="7" max="8" width="14.28515625" style="32" customWidth="1"/>
    <col min="9" max="9" width="20.85546875" style="32" customWidth="1"/>
    <col min="10" max="14" width="18.7109375" style="32" customWidth="1"/>
    <col min="15" max="16" width="14.28515625" style="32" customWidth="1"/>
    <col min="17" max="17" width="23.7109375" style="32" customWidth="1"/>
    <col min="18" max="18" width="19.42578125" style="32" customWidth="1"/>
    <col min="19" max="16384" width="10.85546875" style="32"/>
  </cols>
  <sheetData>
    <row r="1" spans="1:18" x14ac:dyDescent="0.25">
      <c r="A1" s="30"/>
      <c r="B1" s="31"/>
      <c r="C1" s="31"/>
      <c r="D1" s="31"/>
      <c r="E1" s="31"/>
      <c r="F1" s="31"/>
      <c r="G1" s="31"/>
      <c r="H1" s="31"/>
      <c r="I1" s="31"/>
      <c r="J1" s="31"/>
      <c r="K1" s="31"/>
      <c r="L1" s="31"/>
      <c r="M1" s="31"/>
      <c r="N1" s="31"/>
      <c r="O1" s="31"/>
      <c r="P1" s="31"/>
      <c r="Q1" s="31"/>
      <c r="R1" s="93"/>
    </row>
    <row r="2" spans="1:18" s="48" customFormat="1" ht="15" x14ac:dyDescent="0.25">
      <c r="A2" s="498" t="s">
        <v>46</v>
      </c>
      <c r="B2" s="427"/>
      <c r="C2" s="427"/>
      <c r="D2" s="427"/>
      <c r="E2" s="427"/>
      <c r="F2" s="427"/>
      <c r="G2" s="427"/>
      <c r="H2" s="427"/>
      <c r="I2" s="427"/>
      <c r="J2" s="427"/>
      <c r="K2" s="427"/>
      <c r="L2" s="427"/>
      <c r="M2" s="427"/>
      <c r="N2" s="427"/>
      <c r="O2" s="427"/>
      <c r="P2" s="427"/>
      <c r="Q2" s="427"/>
      <c r="R2" s="499"/>
    </row>
    <row r="3" spans="1:18" s="48" customFormat="1" ht="15" x14ac:dyDescent="0.25">
      <c r="A3" s="498" t="s">
        <v>47</v>
      </c>
      <c r="B3" s="427"/>
      <c r="C3" s="427"/>
      <c r="D3" s="427"/>
      <c r="E3" s="427"/>
      <c r="F3" s="427"/>
      <c r="G3" s="427"/>
      <c r="H3" s="427"/>
      <c r="I3" s="427"/>
      <c r="J3" s="427"/>
      <c r="K3" s="427"/>
      <c r="L3" s="427"/>
      <c r="M3" s="427"/>
      <c r="N3" s="427"/>
      <c r="O3" s="427"/>
      <c r="P3" s="427"/>
      <c r="Q3" s="427"/>
      <c r="R3" s="499"/>
    </row>
    <row r="4" spans="1:18" s="48" customFormat="1" ht="15" x14ac:dyDescent="0.25">
      <c r="A4" s="498" t="s">
        <v>15</v>
      </c>
      <c r="B4" s="427"/>
      <c r="C4" s="427"/>
      <c r="D4" s="427"/>
      <c r="E4" s="427"/>
      <c r="F4" s="427"/>
      <c r="G4" s="427"/>
      <c r="H4" s="427"/>
      <c r="I4" s="427"/>
      <c r="J4" s="427"/>
      <c r="K4" s="427"/>
      <c r="L4" s="427"/>
      <c r="M4" s="427"/>
      <c r="N4" s="427"/>
      <c r="O4" s="427"/>
      <c r="P4" s="427"/>
      <c r="Q4" s="427"/>
      <c r="R4" s="499"/>
    </row>
    <row r="5" spans="1:18" s="48" customFormat="1" ht="15" x14ac:dyDescent="0.25">
      <c r="A5" s="498" t="s">
        <v>48</v>
      </c>
      <c r="B5" s="427"/>
      <c r="C5" s="427"/>
      <c r="D5" s="427"/>
      <c r="E5" s="427"/>
      <c r="F5" s="427"/>
      <c r="G5" s="427"/>
      <c r="H5" s="427"/>
      <c r="I5" s="427"/>
      <c r="J5" s="427"/>
      <c r="K5" s="427"/>
      <c r="L5" s="427"/>
      <c r="M5" s="427"/>
      <c r="N5" s="427"/>
      <c r="O5" s="427"/>
      <c r="P5" s="427"/>
      <c r="Q5" s="427"/>
      <c r="R5" s="499"/>
    </row>
    <row r="6" spans="1:18" s="48" customFormat="1" ht="15" x14ac:dyDescent="0.25">
      <c r="A6" s="94"/>
      <c r="D6" s="113"/>
      <c r="E6" s="113"/>
      <c r="F6" s="113"/>
      <c r="R6" s="97"/>
    </row>
    <row r="7" spans="1:18" s="48" customFormat="1" ht="17.25" customHeight="1" x14ac:dyDescent="0.25">
      <c r="A7" s="500" t="s">
        <v>71</v>
      </c>
      <c r="B7" s="430"/>
      <c r="C7" s="430"/>
      <c r="D7" s="430"/>
      <c r="E7" s="430"/>
      <c r="F7" s="430"/>
      <c r="G7" s="430"/>
      <c r="H7" s="430"/>
      <c r="I7" s="430"/>
      <c r="J7" s="430"/>
      <c r="K7" s="430"/>
      <c r="L7" s="430"/>
      <c r="M7" s="430"/>
      <c r="N7" s="430"/>
      <c r="O7" s="430"/>
      <c r="P7" s="430"/>
      <c r="Q7" s="430"/>
      <c r="R7" s="501"/>
    </row>
    <row r="8" spans="1:18" s="48" customFormat="1" ht="17.25" customHeight="1" x14ac:dyDescent="0.25">
      <c r="A8" s="500" t="s">
        <v>243</v>
      </c>
      <c r="B8" s="430"/>
      <c r="C8" s="430"/>
      <c r="D8" s="430"/>
      <c r="E8" s="430"/>
      <c r="F8" s="430"/>
      <c r="G8" s="430"/>
      <c r="H8" s="430"/>
      <c r="I8" s="430"/>
      <c r="J8" s="430"/>
      <c r="K8" s="430"/>
      <c r="L8" s="430"/>
      <c r="M8" s="430"/>
      <c r="N8" s="430"/>
      <c r="O8" s="430"/>
      <c r="P8" s="430"/>
      <c r="Q8" s="430"/>
      <c r="R8" s="501"/>
    </row>
    <row r="9" spans="1:18" s="48" customFormat="1" ht="17.25" customHeight="1" thickBot="1" x14ac:dyDescent="0.3">
      <c r="A9" s="502" t="str">
        <f>'Cuadro 3'!A9:BB9</f>
        <v>2009 - junio 2025</v>
      </c>
      <c r="B9" s="503"/>
      <c r="C9" s="430"/>
      <c r="D9" s="430"/>
      <c r="E9" s="430"/>
      <c r="F9" s="430"/>
      <c r="G9" s="430"/>
      <c r="H9" s="430"/>
      <c r="I9" s="430"/>
      <c r="J9" s="430"/>
      <c r="K9" s="430"/>
      <c r="L9" s="430"/>
      <c r="M9" s="430"/>
      <c r="N9" s="430"/>
      <c r="O9" s="430"/>
      <c r="P9" s="430"/>
      <c r="Q9" s="430"/>
      <c r="R9" s="501"/>
    </row>
    <row r="10" spans="1:18" s="48" customFormat="1" ht="17.25" customHeight="1" x14ac:dyDescent="0.25">
      <c r="A10" s="553" t="s">
        <v>49</v>
      </c>
      <c r="B10" s="437" t="s">
        <v>77</v>
      </c>
      <c r="C10" s="555" t="s">
        <v>155</v>
      </c>
      <c r="D10" s="469" t="s">
        <v>78</v>
      </c>
      <c r="E10" s="468"/>
      <c r="F10" s="470"/>
      <c r="G10" s="550" t="s">
        <v>90</v>
      </c>
      <c r="H10" s="551"/>
      <c r="I10" s="551"/>
      <c r="J10" s="552"/>
      <c r="K10" s="469" t="s">
        <v>69</v>
      </c>
      <c r="L10" s="468"/>
      <c r="M10" s="468"/>
      <c r="N10" s="470"/>
      <c r="O10" s="550" t="s">
        <v>70</v>
      </c>
      <c r="P10" s="551"/>
      <c r="Q10" s="551"/>
      <c r="R10" s="552"/>
    </row>
    <row r="11" spans="1:18" s="48" customFormat="1" ht="69.75" customHeight="1" thickBot="1" x14ac:dyDescent="0.3">
      <c r="A11" s="554"/>
      <c r="B11" s="477"/>
      <c r="C11" s="556"/>
      <c r="D11" s="326" t="s">
        <v>141</v>
      </c>
      <c r="E11" s="324" t="s">
        <v>142</v>
      </c>
      <c r="F11" s="324" t="s">
        <v>143</v>
      </c>
      <c r="G11" s="325" t="s">
        <v>79</v>
      </c>
      <c r="H11" s="325" t="s">
        <v>141</v>
      </c>
      <c r="I11" s="325" t="s">
        <v>142</v>
      </c>
      <c r="J11" s="325" t="s">
        <v>143</v>
      </c>
      <c r="K11" s="326" t="s">
        <v>79</v>
      </c>
      <c r="L11" s="324" t="s">
        <v>141</v>
      </c>
      <c r="M11" s="326" t="s">
        <v>142</v>
      </c>
      <c r="N11" s="326" t="s">
        <v>143</v>
      </c>
      <c r="O11" s="325" t="s">
        <v>79</v>
      </c>
      <c r="P11" s="325" t="s">
        <v>141</v>
      </c>
      <c r="Q11" s="325" t="s">
        <v>142</v>
      </c>
      <c r="R11" s="325" t="s">
        <v>143</v>
      </c>
    </row>
    <row r="12" spans="1:18" s="48" customFormat="1" ht="11.1" customHeight="1" x14ac:dyDescent="0.25">
      <c r="A12" s="140"/>
      <c r="B12" s="250" t="s">
        <v>66</v>
      </c>
      <c r="C12" s="305">
        <f t="shared" ref="C12:C75" si="0">IF($B12="Diciembre",C24/(1+K24/100),
IF($B12="Enero",C11*(1+K12/100),
IF($B12="Febrero",C10*(1+K12/100),
IF($B12="Marzo",C9*(1+K12/100),
IF($B12="Abril",C8*(1+K12/100),
IF($B12="Mayo",C7*(1+K12/100),
IF($B12="Junio",C6*(1+K12/100),
IF($B12="Julio",C5*(1+K12/100),
IF($B12="Agosto",C4*(1+K12/100),
IF($B12="Septiembre",C3*(1+K12/100),
IF($B12="Octubre",C2*(1+K12/100),
IF($B12="Noviembre",C1*(1+K12/100),"Error"))))))))))))</f>
        <v>68.768236508191436</v>
      </c>
      <c r="D12" s="303"/>
      <c r="E12" s="281"/>
      <c r="F12" s="271"/>
      <c r="G12" s="301"/>
      <c r="H12" s="278"/>
      <c r="I12" s="278"/>
      <c r="J12" s="302"/>
      <c r="K12" s="171"/>
      <c r="L12" s="281"/>
      <c r="M12" s="281"/>
      <c r="N12" s="271"/>
      <c r="O12" s="301"/>
      <c r="P12" s="278"/>
      <c r="Q12" s="278"/>
      <c r="R12" s="302"/>
    </row>
    <row r="13" spans="1:18" x14ac:dyDescent="0.25">
      <c r="A13" s="534">
        <v>2009</v>
      </c>
      <c r="B13" s="221" t="s">
        <v>55</v>
      </c>
      <c r="C13" s="306">
        <f t="shared" si="0"/>
        <v>69.129725629180115</v>
      </c>
      <c r="D13" s="223">
        <v>69.88</v>
      </c>
      <c r="E13" s="229">
        <v>66.12</v>
      </c>
      <c r="F13" s="234">
        <v>69.959999999999994</v>
      </c>
      <c r="G13" s="223">
        <f>+H13*0.548314606741573+I13*0.191011235955056+J13*0.260674157303371</f>
        <v>0.52566292134831483</v>
      </c>
      <c r="H13" s="229">
        <v>0.38</v>
      </c>
      <c r="I13" s="229">
        <v>0.16</v>
      </c>
      <c r="J13" s="234">
        <v>1.1000000000000001</v>
      </c>
      <c r="K13" s="223">
        <f>+L13*0.548314606741573+M13*0.191011235955056+N13*0.260674157303371</f>
        <v>0.52566292134831483</v>
      </c>
      <c r="L13" s="229">
        <v>0.38</v>
      </c>
      <c r="M13" s="229">
        <v>0.16</v>
      </c>
      <c r="N13" s="234">
        <v>1.1000000000000001</v>
      </c>
      <c r="O13" s="223"/>
      <c r="P13" s="229"/>
      <c r="Q13" s="229"/>
      <c r="R13" s="234"/>
    </row>
    <row r="14" spans="1:18" x14ac:dyDescent="0.25">
      <c r="A14" s="447"/>
      <c r="B14" s="56" t="s">
        <v>56</v>
      </c>
      <c r="C14" s="305">
        <f t="shared" si="0"/>
        <v>69.542551397737384</v>
      </c>
      <c r="D14" s="83">
        <v>70.25</v>
      </c>
      <c r="E14" s="84">
        <v>66.430000000000007</v>
      </c>
      <c r="F14" s="85">
        <v>70.53</v>
      </c>
      <c r="G14" s="83">
        <f t="shared" ref="G14:G77" si="1">+H14*0.548314606741573+I14*0.191011235955056+J14*0.260674157303371</f>
        <v>0.59770786516853947</v>
      </c>
      <c r="H14" s="84">
        <v>0.54</v>
      </c>
      <c r="I14" s="84">
        <v>0.46</v>
      </c>
      <c r="J14" s="85">
        <v>0.82</v>
      </c>
      <c r="K14" s="83">
        <f t="shared" ref="K14:K77" si="2">+L14*0.548314606741573+M14*0.191011235955056+N14*0.260674157303371</f>
        <v>1.125977528089888</v>
      </c>
      <c r="L14" s="84">
        <v>0.92</v>
      </c>
      <c r="M14" s="84">
        <v>0.62</v>
      </c>
      <c r="N14" s="85">
        <v>1.93</v>
      </c>
      <c r="O14" s="83"/>
      <c r="P14" s="84"/>
      <c r="Q14" s="84"/>
      <c r="R14" s="85"/>
    </row>
    <row r="15" spans="1:18" x14ac:dyDescent="0.25">
      <c r="A15" s="447"/>
      <c r="B15" s="56" t="s">
        <v>57</v>
      </c>
      <c r="C15" s="305">
        <f t="shared" si="0"/>
        <v>69.903113306548406</v>
      </c>
      <c r="D15" s="83">
        <v>70.569999999999993</v>
      </c>
      <c r="E15" s="84">
        <v>66.66</v>
      </c>
      <c r="F15" s="85">
        <v>71.069999999999993</v>
      </c>
      <c r="G15" s="83">
        <f t="shared" si="1"/>
        <v>0.51361797752808991</v>
      </c>
      <c r="H15" s="84">
        <v>0.45</v>
      </c>
      <c r="I15" s="84">
        <v>0.36</v>
      </c>
      <c r="J15" s="85">
        <v>0.76</v>
      </c>
      <c r="K15" s="83">
        <f t="shared" si="2"/>
        <v>1.650292134831461</v>
      </c>
      <c r="L15" s="84">
        <v>1.38</v>
      </c>
      <c r="M15" s="84">
        <v>0.98</v>
      </c>
      <c r="N15" s="85">
        <v>2.71</v>
      </c>
      <c r="O15" s="83"/>
      <c r="P15" s="84"/>
      <c r="Q15" s="84"/>
      <c r="R15" s="85"/>
    </row>
    <row r="16" spans="1:18" x14ac:dyDescent="0.25">
      <c r="A16" s="447"/>
      <c r="B16" s="56" t="s">
        <v>58</v>
      </c>
      <c r="C16" s="305">
        <f t="shared" si="0"/>
        <v>70.332737069057231</v>
      </c>
      <c r="D16" s="83">
        <v>70.62</v>
      </c>
      <c r="E16" s="84">
        <v>68.13</v>
      </c>
      <c r="F16" s="85">
        <v>71.510000000000005</v>
      </c>
      <c r="G16" s="83">
        <f t="shared" si="1"/>
        <v>0.61831460674157279</v>
      </c>
      <c r="H16" s="84">
        <v>7.0000000000000007E-2</v>
      </c>
      <c r="I16" s="84">
        <v>2.19</v>
      </c>
      <c r="J16" s="85">
        <v>0.62</v>
      </c>
      <c r="K16" s="83">
        <f t="shared" si="2"/>
        <v>2.2750337078651688</v>
      </c>
      <c r="L16" s="84">
        <v>1.45</v>
      </c>
      <c r="M16" s="84">
        <v>3.19</v>
      </c>
      <c r="N16" s="85">
        <v>3.34</v>
      </c>
      <c r="O16" s="83"/>
      <c r="P16" s="84"/>
      <c r="Q16" s="84"/>
      <c r="R16" s="85"/>
    </row>
    <row r="17" spans="1:18" x14ac:dyDescent="0.25">
      <c r="A17" s="447"/>
      <c r="B17" s="56" t="s">
        <v>59</v>
      </c>
      <c r="C17" s="305">
        <f t="shared" si="0"/>
        <v>70.699264042877758</v>
      </c>
      <c r="D17" s="83">
        <v>70.87</v>
      </c>
      <c r="E17" s="84">
        <v>68.8</v>
      </c>
      <c r="F17" s="85">
        <v>71.88</v>
      </c>
      <c r="G17" s="83">
        <f t="shared" si="1"/>
        <v>0.52204494382022459</v>
      </c>
      <c r="H17" s="84">
        <v>0.36</v>
      </c>
      <c r="I17" s="84">
        <v>0.99</v>
      </c>
      <c r="J17" s="85">
        <v>0.52</v>
      </c>
      <c r="K17" s="83">
        <f t="shared" si="2"/>
        <v>2.8080224719101121</v>
      </c>
      <c r="L17" s="84">
        <v>1.81</v>
      </c>
      <c r="M17" s="84">
        <v>4.21</v>
      </c>
      <c r="N17" s="85">
        <v>3.88</v>
      </c>
      <c r="O17" s="83"/>
      <c r="P17" s="84"/>
      <c r="Q17" s="84"/>
      <c r="R17" s="85"/>
    </row>
    <row r="18" spans="1:18" x14ac:dyDescent="0.25">
      <c r="A18" s="447"/>
      <c r="B18" s="56" t="s">
        <v>60</v>
      </c>
      <c r="C18" s="305">
        <f t="shared" si="0"/>
        <v>70.984922661271895</v>
      </c>
      <c r="D18" s="83">
        <v>71.17</v>
      </c>
      <c r="E18" s="84">
        <v>69.12</v>
      </c>
      <c r="F18" s="85">
        <v>72.11</v>
      </c>
      <c r="G18" s="83">
        <f t="shared" si="1"/>
        <v>0.40348314606741564</v>
      </c>
      <c r="H18" s="84">
        <v>0.42</v>
      </c>
      <c r="I18" s="84">
        <v>0.47</v>
      </c>
      <c r="J18" s="85">
        <v>0.32</v>
      </c>
      <c r="K18" s="83">
        <f t="shared" si="2"/>
        <v>3.223415730337079</v>
      </c>
      <c r="L18" s="84">
        <v>2.2400000000000002</v>
      </c>
      <c r="M18" s="84">
        <v>4.7</v>
      </c>
      <c r="N18" s="85">
        <v>4.21</v>
      </c>
      <c r="O18" s="83"/>
      <c r="P18" s="84"/>
      <c r="Q18" s="84"/>
      <c r="R18" s="85"/>
    </row>
    <row r="19" spans="1:18" x14ac:dyDescent="0.25">
      <c r="A19" s="447"/>
      <c r="B19" s="56" t="s">
        <v>61</v>
      </c>
      <c r="C19" s="305">
        <f t="shared" si="0"/>
        <v>71.161788384156438</v>
      </c>
      <c r="D19" s="83">
        <v>71.349999999999994</v>
      </c>
      <c r="E19" s="84">
        <v>69.42</v>
      </c>
      <c r="F19" s="85">
        <v>72.180000000000007</v>
      </c>
      <c r="G19" s="83">
        <f t="shared" si="1"/>
        <v>0.24597752808988757</v>
      </c>
      <c r="H19" s="84">
        <v>0.25</v>
      </c>
      <c r="I19" s="84">
        <v>0.42</v>
      </c>
      <c r="J19" s="85">
        <v>0.11</v>
      </c>
      <c r="K19" s="83">
        <f t="shared" si="2"/>
        <v>3.480606741573034</v>
      </c>
      <c r="L19" s="84">
        <v>2.5</v>
      </c>
      <c r="M19" s="84">
        <v>5.15</v>
      </c>
      <c r="N19" s="85">
        <v>4.32</v>
      </c>
      <c r="O19" s="83"/>
      <c r="P19" s="84"/>
      <c r="Q19" s="84"/>
      <c r="R19" s="85"/>
    </row>
    <row r="20" spans="1:18" x14ac:dyDescent="0.25">
      <c r="A20" s="447"/>
      <c r="B20" s="56" t="s">
        <v>62</v>
      </c>
      <c r="C20" s="305">
        <f t="shared" si="0"/>
        <v>71.385246518967321</v>
      </c>
      <c r="D20" s="83">
        <v>71.680000000000007</v>
      </c>
      <c r="E20" s="84">
        <v>69.5</v>
      </c>
      <c r="F20" s="85">
        <v>72.3</v>
      </c>
      <c r="G20" s="83">
        <f t="shared" si="1"/>
        <v>0.31946067415730339</v>
      </c>
      <c r="H20" s="84">
        <v>0.46</v>
      </c>
      <c r="I20" s="84">
        <v>0.12</v>
      </c>
      <c r="J20" s="85">
        <v>0.17</v>
      </c>
      <c r="K20" s="83">
        <f t="shared" si="2"/>
        <v>3.8055505617977525</v>
      </c>
      <c r="L20" s="84">
        <v>2.97</v>
      </c>
      <c r="M20" s="84">
        <v>5.27</v>
      </c>
      <c r="N20" s="85">
        <v>4.49</v>
      </c>
      <c r="O20" s="83"/>
      <c r="P20" s="84"/>
      <c r="Q20" s="84"/>
      <c r="R20" s="85"/>
    </row>
    <row r="21" spans="1:18" x14ac:dyDescent="0.25">
      <c r="A21" s="447"/>
      <c r="B21" s="56" t="s">
        <v>63</v>
      </c>
      <c r="C21" s="305">
        <f t="shared" si="0"/>
        <v>71.556749864757862</v>
      </c>
      <c r="D21" s="83">
        <v>71.91</v>
      </c>
      <c r="E21" s="84">
        <v>69.59</v>
      </c>
      <c r="F21" s="85">
        <v>72.41</v>
      </c>
      <c r="G21" s="83">
        <f t="shared" si="1"/>
        <v>0.23939325842696629</v>
      </c>
      <c r="H21" s="84">
        <v>0.32</v>
      </c>
      <c r="I21" s="84">
        <v>0.13</v>
      </c>
      <c r="J21" s="85">
        <v>0.15</v>
      </c>
      <c r="K21" s="83">
        <f t="shared" si="2"/>
        <v>4.054943820224719</v>
      </c>
      <c r="L21" s="84">
        <v>3.3</v>
      </c>
      <c r="M21" s="84">
        <v>5.41</v>
      </c>
      <c r="N21" s="85">
        <v>4.6500000000000004</v>
      </c>
      <c r="O21" s="83"/>
      <c r="P21" s="84"/>
      <c r="Q21" s="84"/>
      <c r="R21" s="85"/>
    </row>
    <row r="22" spans="1:18" x14ac:dyDescent="0.25">
      <c r="A22" s="447"/>
      <c r="B22" s="56" t="s">
        <v>64</v>
      </c>
      <c r="C22" s="305">
        <f t="shared" si="0"/>
        <v>71.713155105589195</v>
      </c>
      <c r="D22" s="83">
        <v>72.16</v>
      </c>
      <c r="E22" s="84">
        <v>69.67</v>
      </c>
      <c r="F22" s="85">
        <v>72.430000000000007</v>
      </c>
      <c r="G22" s="83">
        <f t="shared" si="1"/>
        <v>0.21456179775280895</v>
      </c>
      <c r="H22" s="84">
        <v>0.34</v>
      </c>
      <c r="I22" s="84">
        <v>0.12</v>
      </c>
      <c r="J22" s="85">
        <v>0.02</v>
      </c>
      <c r="K22" s="83">
        <f t="shared" si="2"/>
        <v>4.2823820224719098</v>
      </c>
      <c r="L22" s="84">
        <v>3.66</v>
      </c>
      <c r="M22" s="84">
        <v>5.54</v>
      </c>
      <c r="N22" s="85">
        <v>4.67</v>
      </c>
      <c r="O22" s="83"/>
      <c r="P22" s="84"/>
      <c r="Q22" s="84"/>
      <c r="R22" s="85"/>
    </row>
    <row r="23" spans="1:18" x14ac:dyDescent="0.25">
      <c r="A23" s="447"/>
      <c r="B23" s="56" t="s">
        <v>65</v>
      </c>
      <c r="C23" s="305">
        <f t="shared" si="0"/>
        <v>71.82740309941056</v>
      </c>
      <c r="D23" s="83">
        <v>72.3</v>
      </c>
      <c r="E23" s="84">
        <v>69.709999999999994</v>
      </c>
      <c r="F23" s="85">
        <v>72.55</v>
      </c>
      <c r="G23" s="83">
        <f t="shared" si="1"/>
        <v>0.16352808988764045</v>
      </c>
      <c r="H23" s="84">
        <v>0.2</v>
      </c>
      <c r="I23" s="84">
        <v>0.05</v>
      </c>
      <c r="J23" s="85">
        <v>0.17</v>
      </c>
      <c r="K23" s="83">
        <f t="shared" si="2"/>
        <v>4.4485168539325839</v>
      </c>
      <c r="L23" s="84">
        <v>3.86</v>
      </c>
      <c r="M23" s="84">
        <v>5.59</v>
      </c>
      <c r="N23" s="85">
        <v>4.8499999999999996</v>
      </c>
      <c r="O23" s="83"/>
      <c r="P23" s="84"/>
      <c r="Q23" s="84"/>
      <c r="R23" s="85"/>
    </row>
    <row r="24" spans="1:18" x14ac:dyDescent="0.25">
      <c r="A24" s="535"/>
      <c r="B24" s="37" t="s">
        <v>66</v>
      </c>
      <c r="C24" s="307">
        <f t="shared" si="0"/>
        <v>71.98003767738615</v>
      </c>
      <c r="D24" s="87">
        <v>72.459999999999994</v>
      </c>
      <c r="E24" s="88">
        <v>69.739999999999995</v>
      </c>
      <c r="F24" s="89">
        <v>72.77</v>
      </c>
      <c r="G24" s="87">
        <f t="shared" si="1"/>
        <v>0.21386516853932591</v>
      </c>
      <c r="H24" s="88">
        <v>0.23</v>
      </c>
      <c r="I24" s="88">
        <v>0.05</v>
      </c>
      <c r="J24" s="89">
        <v>0.3</v>
      </c>
      <c r="K24" s="87">
        <f t="shared" si="2"/>
        <v>4.6704719101123597</v>
      </c>
      <c r="L24" s="88">
        <v>4.0999999999999996</v>
      </c>
      <c r="M24" s="88">
        <v>5.64</v>
      </c>
      <c r="N24" s="89">
        <v>5.16</v>
      </c>
      <c r="O24" s="87"/>
      <c r="P24" s="88"/>
      <c r="Q24" s="88"/>
      <c r="R24" s="89"/>
    </row>
    <row r="25" spans="1:18" x14ac:dyDescent="0.25">
      <c r="A25" s="534">
        <v>2010</v>
      </c>
      <c r="B25" s="221" t="s">
        <v>55</v>
      </c>
      <c r="C25" s="306">
        <f t="shared" si="0"/>
        <v>72.239392267075857</v>
      </c>
      <c r="D25" s="223">
        <v>72.739999999999995</v>
      </c>
      <c r="E25" s="229">
        <v>69.87</v>
      </c>
      <c r="F25" s="234">
        <v>73.08</v>
      </c>
      <c r="G25" s="223">
        <f t="shared" si="1"/>
        <v>0.36031460674157306</v>
      </c>
      <c r="H25" s="229">
        <v>0.39</v>
      </c>
      <c r="I25" s="229">
        <v>0.18</v>
      </c>
      <c r="J25" s="234">
        <v>0.43</v>
      </c>
      <c r="K25" s="223">
        <f t="shared" si="2"/>
        <v>0.36031460674157306</v>
      </c>
      <c r="L25" s="229">
        <v>0.39</v>
      </c>
      <c r="M25" s="229">
        <v>0.18</v>
      </c>
      <c r="N25" s="234">
        <v>0.43</v>
      </c>
      <c r="O25" s="223">
        <f t="shared" ref="O25:O77" si="3">+P25*0.548314606741573+Q25*0.191011235955056+R25*0.260674157303371</f>
        <v>4.4937303370786505</v>
      </c>
      <c r="P25" s="229">
        <v>4.0999999999999996</v>
      </c>
      <c r="Q25" s="229">
        <v>5.67</v>
      </c>
      <c r="R25" s="234">
        <v>4.46</v>
      </c>
    </row>
    <row r="26" spans="1:18" x14ac:dyDescent="0.25">
      <c r="A26" s="447"/>
      <c r="B26" s="56" t="s">
        <v>56</v>
      </c>
      <c r="C26" s="305">
        <f t="shared" si="0"/>
        <v>72.455073575478167</v>
      </c>
      <c r="D26" s="83">
        <v>73.040000000000006</v>
      </c>
      <c r="E26" s="84">
        <v>69.819999999999993</v>
      </c>
      <c r="F26" s="85">
        <v>73.31</v>
      </c>
      <c r="G26" s="83">
        <f t="shared" si="1"/>
        <v>0.29224719101123597</v>
      </c>
      <c r="H26" s="84">
        <v>0.41</v>
      </c>
      <c r="I26" s="84">
        <v>-7.0000000000000007E-2</v>
      </c>
      <c r="J26" s="85">
        <v>0.31</v>
      </c>
      <c r="K26" s="83">
        <f t="shared" si="2"/>
        <v>0.65995505617977535</v>
      </c>
      <c r="L26" s="84">
        <v>0.81</v>
      </c>
      <c r="M26" s="84">
        <v>0.12</v>
      </c>
      <c r="N26" s="85">
        <v>0.74</v>
      </c>
      <c r="O26" s="83">
        <f t="shared" si="3"/>
        <v>4.1873258426966284</v>
      </c>
      <c r="P26" s="84">
        <v>3.98</v>
      </c>
      <c r="Q26" s="84">
        <v>5.12</v>
      </c>
      <c r="R26" s="85">
        <v>3.94</v>
      </c>
    </row>
    <row r="27" spans="1:18" x14ac:dyDescent="0.25">
      <c r="A27" s="447"/>
      <c r="B27" s="56" t="s">
        <v>57</v>
      </c>
      <c r="C27" s="305">
        <f t="shared" si="0"/>
        <v>72.63801609820429</v>
      </c>
      <c r="D27" s="83">
        <v>73.28</v>
      </c>
      <c r="E27" s="84">
        <v>69.95</v>
      </c>
      <c r="F27" s="85">
        <v>73.430000000000007</v>
      </c>
      <c r="G27" s="83">
        <f t="shared" si="1"/>
        <v>0.25415730337078651</v>
      </c>
      <c r="H27" s="84">
        <v>0.32</v>
      </c>
      <c r="I27" s="84">
        <v>0.18</v>
      </c>
      <c r="J27" s="85">
        <v>0.17</v>
      </c>
      <c r="K27" s="83">
        <f t="shared" si="2"/>
        <v>0.9141123595505618</v>
      </c>
      <c r="L27" s="84">
        <v>1.1299999999999999</v>
      </c>
      <c r="M27" s="84">
        <v>0.3</v>
      </c>
      <c r="N27" s="85">
        <v>0.91</v>
      </c>
      <c r="O27" s="83">
        <f t="shared" si="3"/>
        <v>3.9126516853932576</v>
      </c>
      <c r="P27" s="84">
        <v>3.84</v>
      </c>
      <c r="Q27" s="84">
        <v>4.93</v>
      </c>
      <c r="R27" s="85">
        <v>3.32</v>
      </c>
    </row>
    <row r="28" spans="1:18" x14ac:dyDescent="0.25">
      <c r="A28" s="447"/>
      <c r="B28" s="56" t="s">
        <v>58</v>
      </c>
      <c r="C28" s="305">
        <f t="shared" si="0"/>
        <v>72.812773924511362</v>
      </c>
      <c r="D28" s="83">
        <v>73.5</v>
      </c>
      <c r="E28" s="84">
        <v>69.98</v>
      </c>
      <c r="F28" s="85">
        <v>73.61</v>
      </c>
      <c r="G28" s="83">
        <f t="shared" si="1"/>
        <v>0.23730337078651687</v>
      </c>
      <c r="H28" s="84">
        <v>0.3</v>
      </c>
      <c r="I28" s="84">
        <v>0.04</v>
      </c>
      <c r="J28" s="85">
        <v>0.25</v>
      </c>
      <c r="K28" s="83">
        <f t="shared" si="2"/>
        <v>1.1568988764044943</v>
      </c>
      <c r="L28" s="84">
        <v>1.44</v>
      </c>
      <c r="M28" s="84">
        <v>0.34</v>
      </c>
      <c r="N28" s="85">
        <v>1.1599999999999999</v>
      </c>
      <c r="O28" s="83">
        <f t="shared" si="3"/>
        <v>3.5230561797752808</v>
      </c>
      <c r="P28" s="84">
        <v>4.08</v>
      </c>
      <c r="Q28" s="84">
        <v>2.72</v>
      </c>
      <c r="R28" s="85">
        <v>2.94</v>
      </c>
    </row>
    <row r="29" spans="1:18" x14ac:dyDescent="0.25">
      <c r="A29" s="447"/>
      <c r="B29" s="56" t="s">
        <v>59</v>
      </c>
      <c r="C29" s="305">
        <f t="shared" si="0"/>
        <v>73.060077923623624</v>
      </c>
      <c r="D29" s="83">
        <v>73.790000000000006</v>
      </c>
      <c r="E29" s="84">
        <v>70.010000000000005</v>
      </c>
      <c r="F29" s="85">
        <v>73.930000000000007</v>
      </c>
      <c r="G29" s="83">
        <f t="shared" si="1"/>
        <v>0.33548314606741581</v>
      </c>
      <c r="H29" s="84">
        <v>0.39</v>
      </c>
      <c r="I29" s="84">
        <v>0.05</v>
      </c>
      <c r="J29" s="85">
        <v>0.43</v>
      </c>
      <c r="K29" s="83">
        <f t="shared" si="2"/>
        <v>1.50047191011236</v>
      </c>
      <c r="L29" s="84">
        <v>1.84</v>
      </c>
      <c r="M29" s="84">
        <v>0.39</v>
      </c>
      <c r="N29" s="85">
        <v>1.6</v>
      </c>
      <c r="O29" s="83">
        <f t="shared" si="3"/>
        <v>3.3381573033707865</v>
      </c>
      <c r="P29" s="84">
        <v>4.12</v>
      </c>
      <c r="Q29" s="84">
        <v>1.76</v>
      </c>
      <c r="R29" s="85">
        <v>2.85</v>
      </c>
    </row>
    <row r="30" spans="1:18" x14ac:dyDescent="0.25">
      <c r="A30" s="447"/>
      <c r="B30" s="56" t="s">
        <v>60</v>
      </c>
      <c r="C30" s="305">
        <f t="shared" si="0"/>
        <v>73.246465782984643</v>
      </c>
      <c r="D30" s="83">
        <v>74.010000000000005</v>
      </c>
      <c r="E30" s="84">
        <v>69.98</v>
      </c>
      <c r="F30" s="85">
        <v>74.239999999999995</v>
      </c>
      <c r="G30" s="83">
        <f t="shared" si="1"/>
        <v>0.25894382022471918</v>
      </c>
      <c r="H30" s="84">
        <v>0.28999999999999998</v>
      </c>
      <c r="I30" s="84">
        <v>-0.05</v>
      </c>
      <c r="J30" s="85">
        <v>0.42</v>
      </c>
      <c r="K30" s="83">
        <f t="shared" si="2"/>
        <v>1.7594157303370788</v>
      </c>
      <c r="L30" s="84">
        <v>2.13</v>
      </c>
      <c r="M30" s="84">
        <v>0.34</v>
      </c>
      <c r="N30" s="85">
        <v>2.02</v>
      </c>
      <c r="O30" s="83">
        <f t="shared" si="3"/>
        <v>3.1962247191011239</v>
      </c>
      <c r="P30" s="84">
        <v>3.99</v>
      </c>
      <c r="Q30" s="84">
        <v>1.24</v>
      </c>
      <c r="R30" s="85">
        <v>2.96</v>
      </c>
    </row>
    <row r="31" spans="1:18" x14ac:dyDescent="0.25">
      <c r="A31" s="447"/>
      <c r="B31" s="56" t="s">
        <v>61</v>
      </c>
      <c r="C31" s="305">
        <f t="shared" si="0"/>
        <v>73.371597821517739</v>
      </c>
      <c r="D31" s="83">
        <v>74.13</v>
      </c>
      <c r="E31" s="84">
        <v>70.010000000000005</v>
      </c>
      <c r="F31" s="85">
        <v>74.44</v>
      </c>
      <c r="G31" s="83">
        <f t="shared" si="1"/>
        <v>0.1657528089887641</v>
      </c>
      <c r="H31" s="84">
        <v>0.16</v>
      </c>
      <c r="I31" s="84">
        <v>0.04</v>
      </c>
      <c r="J31" s="85">
        <v>0.27</v>
      </c>
      <c r="K31" s="83">
        <f t="shared" si="2"/>
        <v>1.9332584269662922</v>
      </c>
      <c r="L31" s="84">
        <v>2.2999999999999998</v>
      </c>
      <c r="M31" s="84">
        <v>0.38</v>
      </c>
      <c r="N31" s="85">
        <v>2.2999999999999998</v>
      </c>
      <c r="O31" s="83">
        <f t="shared" si="3"/>
        <v>3.1112134831460674</v>
      </c>
      <c r="P31" s="84">
        <v>3.89</v>
      </c>
      <c r="Q31" s="84">
        <v>0.85</v>
      </c>
      <c r="R31" s="85">
        <v>3.13</v>
      </c>
    </row>
    <row r="32" spans="1:18" x14ac:dyDescent="0.25">
      <c r="A32" s="447"/>
      <c r="B32" s="56" t="s">
        <v>62</v>
      </c>
      <c r="C32" s="305">
        <f t="shared" si="0"/>
        <v>73.782207542066146</v>
      </c>
      <c r="D32" s="83">
        <v>74.319999999999993</v>
      </c>
      <c r="E32" s="84">
        <v>71.47</v>
      </c>
      <c r="F32" s="85">
        <v>74.52</v>
      </c>
      <c r="G32" s="83">
        <f t="shared" si="1"/>
        <v>0.57044943820224692</v>
      </c>
      <c r="H32" s="84">
        <v>0.26</v>
      </c>
      <c r="I32" s="84">
        <v>2.09</v>
      </c>
      <c r="J32" s="85">
        <v>0.11</v>
      </c>
      <c r="K32" s="83">
        <f t="shared" si="2"/>
        <v>2.5037078651685394</v>
      </c>
      <c r="L32" s="84">
        <v>2.56</v>
      </c>
      <c r="M32" s="84">
        <v>2.4700000000000002</v>
      </c>
      <c r="N32" s="85">
        <v>2.41</v>
      </c>
      <c r="O32" s="83">
        <f t="shared" si="3"/>
        <v>3.3586292134831464</v>
      </c>
      <c r="P32" s="84">
        <v>3.68</v>
      </c>
      <c r="Q32" s="84">
        <v>2.83</v>
      </c>
      <c r="R32" s="85">
        <v>3.07</v>
      </c>
    </row>
    <row r="33" spans="1:18" x14ac:dyDescent="0.25">
      <c r="A33" s="447"/>
      <c r="B33" s="56" t="s">
        <v>63</v>
      </c>
      <c r="C33" s="305">
        <f t="shared" si="0"/>
        <v>74.020566606159164</v>
      </c>
      <c r="D33" s="83">
        <v>74.489999999999995</v>
      </c>
      <c r="E33" s="84">
        <v>72.06</v>
      </c>
      <c r="F33" s="85">
        <v>74.63</v>
      </c>
      <c r="G33" s="83">
        <f t="shared" si="1"/>
        <v>0.32184269662921339</v>
      </c>
      <c r="H33" s="84">
        <v>0.23</v>
      </c>
      <c r="I33" s="84">
        <v>0.82</v>
      </c>
      <c r="J33" s="85">
        <v>0.15</v>
      </c>
      <c r="K33" s="83">
        <f t="shared" si="2"/>
        <v>2.8348539325842692</v>
      </c>
      <c r="L33" s="84">
        <v>2.8</v>
      </c>
      <c r="M33" s="84">
        <v>3.31</v>
      </c>
      <c r="N33" s="85">
        <v>2.56</v>
      </c>
      <c r="O33" s="83">
        <f t="shared" si="3"/>
        <v>3.4422921348314603</v>
      </c>
      <c r="P33" s="84">
        <v>3.59</v>
      </c>
      <c r="Q33" s="84">
        <v>3.54</v>
      </c>
      <c r="R33" s="85">
        <v>3.06</v>
      </c>
    </row>
    <row r="34" spans="1:18" x14ac:dyDescent="0.25">
      <c r="A34" s="447"/>
      <c r="B34" s="56" t="s">
        <v>64</v>
      </c>
      <c r="C34" s="305">
        <f t="shared" si="0"/>
        <v>74.142851793763896</v>
      </c>
      <c r="D34" s="83">
        <v>74.66</v>
      </c>
      <c r="E34" s="84">
        <v>72.14</v>
      </c>
      <c r="F34" s="85">
        <v>74.680000000000007</v>
      </c>
      <c r="G34" s="83">
        <f t="shared" si="1"/>
        <v>0.16537078651685394</v>
      </c>
      <c r="H34" s="84">
        <v>0.23</v>
      </c>
      <c r="I34" s="84">
        <v>0.11</v>
      </c>
      <c r="J34" s="85">
        <v>7.0000000000000007E-2</v>
      </c>
      <c r="K34" s="83">
        <f t="shared" si="2"/>
        <v>3.0047415730337073</v>
      </c>
      <c r="L34" s="84">
        <v>3.03</v>
      </c>
      <c r="M34" s="84">
        <v>3.43</v>
      </c>
      <c r="N34" s="85">
        <v>2.64</v>
      </c>
      <c r="O34" s="83">
        <f t="shared" si="3"/>
        <v>3.3921348314606741</v>
      </c>
      <c r="P34" s="84">
        <v>3.47</v>
      </c>
      <c r="Q34" s="84">
        <v>3.54</v>
      </c>
      <c r="R34" s="85">
        <v>3.12</v>
      </c>
    </row>
    <row r="35" spans="1:18" x14ac:dyDescent="0.25">
      <c r="A35" s="447"/>
      <c r="B35" s="56" t="s">
        <v>65</v>
      </c>
      <c r="C35" s="305">
        <f t="shared" si="0"/>
        <v>74.191280610124821</v>
      </c>
      <c r="D35" s="83">
        <v>74.75</v>
      </c>
      <c r="E35" s="84">
        <v>72.150000000000006</v>
      </c>
      <c r="F35" s="85">
        <v>74.67</v>
      </c>
      <c r="G35" s="83">
        <f t="shared" si="1"/>
        <v>6.7977528089887634E-2</v>
      </c>
      <c r="H35" s="84">
        <v>0.13</v>
      </c>
      <c r="I35" s="84">
        <v>0.01</v>
      </c>
      <c r="J35" s="85">
        <v>-0.02</v>
      </c>
      <c r="K35" s="83">
        <f t="shared" si="2"/>
        <v>3.0720224719101124</v>
      </c>
      <c r="L35" s="84">
        <v>3.16</v>
      </c>
      <c r="M35" s="84">
        <v>3.45</v>
      </c>
      <c r="N35" s="85">
        <v>2.61</v>
      </c>
      <c r="O35" s="83">
        <f t="shared" si="3"/>
        <v>3.2920674157303367</v>
      </c>
      <c r="P35" s="84">
        <v>3.4</v>
      </c>
      <c r="Q35" s="84">
        <v>3.49</v>
      </c>
      <c r="R35" s="85">
        <v>2.92</v>
      </c>
    </row>
    <row r="36" spans="1:18" x14ac:dyDescent="0.25">
      <c r="A36" s="535"/>
      <c r="B36" s="37" t="s">
        <v>66</v>
      </c>
      <c r="C36" s="307">
        <f t="shared" si="0"/>
        <v>74.296759672078579</v>
      </c>
      <c r="D36" s="87">
        <v>74.86</v>
      </c>
      <c r="E36" s="88">
        <v>72.19</v>
      </c>
      <c r="F36" s="89">
        <v>74.819999999999993</v>
      </c>
      <c r="G36" s="87">
        <f t="shared" si="1"/>
        <v>0.14296629213483147</v>
      </c>
      <c r="H36" s="88">
        <v>0.14000000000000001</v>
      </c>
      <c r="I36" s="88">
        <v>0.06</v>
      </c>
      <c r="J36" s="89">
        <v>0.21</v>
      </c>
      <c r="K36" s="87">
        <f t="shared" si="2"/>
        <v>3.2185617977528085</v>
      </c>
      <c r="L36" s="88">
        <v>3.31</v>
      </c>
      <c r="M36" s="88">
        <v>3.5</v>
      </c>
      <c r="N36" s="89">
        <v>2.82</v>
      </c>
      <c r="O36" s="87">
        <f t="shared" si="3"/>
        <v>3.2185617977528085</v>
      </c>
      <c r="P36" s="88">
        <v>3.31</v>
      </c>
      <c r="Q36" s="88">
        <v>3.5</v>
      </c>
      <c r="R36" s="89">
        <v>2.82</v>
      </c>
    </row>
    <row r="37" spans="1:18" x14ac:dyDescent="0.25">
      <c r="A37" s="534">
        <v>2011</v>
      </c>
      <c r="B37" s="221" t="s">
        <v>55</v>
      </c>
      <c r="C37" s="306">
        <f t="shared" si="0"/>
        <v>74.468293359465306</v>
      </c>
      <c r="D37" s="223">
        <v>75.08</v>
      </c>
      <c r="E37" s="229">
        <v>72.2</v>
      </c>
      <c r="F37" s="234">
        <v>75</v>
      </c>
      <c r="G37" s="223">
        <f t="shared" si="1"/>
        <v>0.23087640449438204</v>
      </c>
      <c r="H37" s="229">
        <v>0.3</v>
      </c>
      <c r="I37" s="229">
        <v>0.02</v>
      </c>
      <c r="J37" s="234">
        <v>0.24</v>
      </c>
      <c r="K37" s="223">
        <f t="shared" si="2"/>
        <v>0.23087640449438204</v>
      </c>
      <c r="L37" s="229">
        <v>0.3</v>
      </c>
      <c r="M37" s="229">
        <v>0.02</v>
      </c>
      <c r="N37" s="234">
        <v>0.24</v>
      </c>
      <c r="O37" s="223">
        <f t="shared" si="3"/>
        <v>3.0891235955056175</v>
      </c>
      <c r="P37" s="229">
        <v>3.22</v>
      </c>
      <c r="Q37" s="229">
        <v>3.34</v>
      </c>
      <c r="R37" s="234">
        <v>2.63</v>
      </c>
    </row>
    <row r="38" spans="1:18" x14ac:dyDescent="0.25">
      <c r="A38" s="447"/>
      <c r="B38" s="56" t="s">
        <v>56</v>
      </c>
      <c r="C38" s="305">
        <f t="shared" si="0"/>
        <v>74.713706408997865</v>
      </c>
      <c r="D38" s="83">
        <v>75.39</v>
      </c>
      <c r="E38" s="84">
        <v>72.48</v>
      </c>
      <c r="F38" s="85">
        <v>75.11</v>
      </c>
      <c r="G38" s="83">
        <f t="shared" si="1"/>
        <v>0.33292134831460668</v>
      </c>
      <c r="H38" s="84">
        <v>0.4</v>
      </c>
      <c r="I38" s="84">
        <v>0.39</v>
      </c>
      <c r="J38" s="85">
        <v>0.15</v>
      </c>
      <c r="K38" s="83">
        <f t="shared" si="2"/>
        <v>0.56119101123595505</v>
      </c>
      <c r="L38" s="84">
        <v>0.7</v>
      </c>
      <c r="M38" s="84">
        <v>0.41</v>
      </c>
      <c r="N38" s="85">
        <v>0.38</v>
      </c>
      <c r="O38" s="83">
        <f t="shared" si="3"/>
        <v>3.1291011235955053</v>
      </c>
      <c r="P38" s="84">
        <v>3.21</v>
      </c>
      <c r="Q38" s="84">
        <v>3.81</v>
      </c>
      <c r="R38" s="85">
        <v>2.46</v>
      </c>
    </row>
    <row r="39" spans="1:18" x14ac:dyDescent="0.25">
      <c r="A39" s="447"/>
      <c r="B39" s="56" t="s">
        <v>57</v>
      </c>
      <c r="C39" s="305">
        <f t="shared" si="0"/>
        <v>74.92220482130908</v>
      </c>
      <c r="D39" s="83">
        <v>75.599999999999994</v>
      </c>
      <c r="E39" s="84">
        <v>72.62</v>
      </c>
      <c r="F39" s="85">
        <v>75.349999999999994</v>
      </c>
      <c r="G39" s="83">
        <f t="shared" si="1"/>
        <v>0.27514606741573033</v>
      </c>
      <c r="H39" s="84">
        <v>0.28000000000000003</v>
      </c>
      <c r="I39" s="84">
        <v>0.2</v>
      </c>
      <c r="J39" s="85">
        <v>0.32</v>
      </c>
      <c r="K39" s="83">
        <f t="shared" si="2"/>
        <v>0.84182022471910112</v>
      </c>
      <c r="L39" s="84">
        <v>0.99</v>
      </c>
      <c r="M39" s="84">
        <v>0.61</v>
      </c>
      <c r="N39" s="85">
        <v>0.7</v>
      </c>
      <c r="O39" s="83">
        <f t="shared" si="3"/>
        <v>3.142696629213483</v>
      </c>
      <c r="P39" s="84">
        <v>3.16</v>
      </c>
      <c r="Q39" s="84">
        <v>3.82</v>
      </c>
      <c r="R39" s="85">
        <v>2.61</v>
      </c>
    </row>
    <row r="40" spans="1:18" x14ac:dyDescent="0.25">
      <c r="A40" s="447"/>
      <c r="B40" s="56" t="s">
        <v>58</v>
      </c>
      <c r="C40" s="305">
        <f t="shared" si="0"/>
        <v>75.108664644234423</v>
      </c>
      <c r="D40" s="83">
        <v>75.84</v>
      </c>
      <c r="E40" s="84">
        <v>72.599999999999994</v>
      </c>
      <c r="F40" s="85">
        <v>75.599999999999994</v>
      </c>
      <c r="G40" s="83">
        <f t="shared" si="1"/>
        <v>0.25096629213483151</v>
      </c>
      <c r="H40" s="84">
        <v>0.31</v>
      </c>
      <c r="I40" s="84">
        <v>-0.04</v>
      </c>
      <c r="J40" s="85">
        <v>0.34</v>
      </c>
      <c r="K40" s="83">
        <f t="shared" si="2"/>
        <v>1.0927865168539328</v>
      </c>
      <c r="L40" s="84">
        <v>1.3</v>
      </c>
      <c r="M40" s="84">
        <v>0.56999999999999995</v>
      </c>
      <c r="N40" s="85">
        <v>1.04</v>
      </c>
      <c r="O40" s="83">
        <f t="shared" si="3"/>
        <v>3.1618426966292135</v>
      </c>
      <c r="P40" s="84">
        <v>3.18</v>
      </c>
      <c r="Q40" s="84">
        <v>3.74</v>
      </c>
      <c r="R40" s="85">
        <v>2.7</v>
      </c>
    </row>
    <row r="41" spans="1:18" x14ac:dyDescent="0.25">
      <c r="A41" s="447"/>
      <c r="B41" s="56" t="s">
        <v>59</v>
      </c>
      <c r="C41" s="305">
        <f t="shared" si="0"/>
        <v>75.36755128591426</v>
      </c>
      <c r="D41" s="83">
        <v>76.150000000000006</v>
      </c>
      <c r="E41" s="84">
        <v>72.67</v>
      </c>
      <c r="F41" s="85">
        <v>75.88</v>
      </c>
      <c r="G41" s="83">
        <f t="shared" si="1"/>
        <v>0.33844943820224721</v>
      </c>
      <c r="H41" s="84">
        <v>0.41</v>
      </c>
      <c r="I41" s="84">
        <v>0.09</v>
      </c>
      <c r="J41" s="85">
        <v>0.37</v>
      </c>
      <c r="K41" s="83">
        <f t="shared" si="2"/>
        <v>1.4412359550561797</v>
      </c>
      <c r="L41" s="84">
        <v>1.72</v>
      </c>
      <c r="M41" s="84">
        <v>0.67</v>
      </c>
      <c r="N41" s="85">
        <v>1.42</v>
      </c>
      <c r="O41" s="83">
        <f t="shared" si="3"/>
        <v>3.161235955056179</v>
      </c>
      <c r="P41" s="84">
        <v>3.19</v>
      </c>
      <c r="Q41" s="84">
        <v>3.79</v>
      </c>
      <c r="R41" s="85">
        <v>2.64</v>
      </c>
    </row>
    <row r="42" spans="1:18" x14ac:dyDescent="0.25">
      <c r="A42" s="447"/>
      <c r="B42" s="56" t="s">
        <v>60</v>
      </c>
      <c r="C42" s="305">
        <f t="shared" si="0"/>
        <v>75.614517054244445</v>
      </c>
      <c r="D42" s="83">
        <v>76.47</v>
      </c>
      <c r="E42" s="84">
        <v>72.64</v>
      </c>
      <c r="F42" s="85">
        <v>76.180000000000007</v>
      </c>
      <c r="G42" s="83">
        <f t="shared" si="1"/>
        <v>0.33240449438202252</v>
      </c>
      <c r="H42" s="84">
        <v>0.43</v>
      </c>
      <c r="I42" s="84">
        <v>-0.04</v>
      </c>
      <c r="J42" s="85">
        <v>0.4</v>
      </c>
      <c r="K42" s="83">
        <f t="shared" si="2"/>
        <v>1.7736404494382023</v>
      </c>
      <c r="L42" s="84">
        <v>2.15</v>
      </c>
      <c r="M42" s="84">
        <v>0.63</v>
      </c>
      <c r="N42" s="85">
        <v>1.82</v>
      </c>
      <c r="O42" s="83">
        <f t="shared" si="3"/>
        <v>3.2346966292134827</v>
      </c>
      <c r="P42" s="84">
        <v>3.33</v>
      </c>
      <c r="Q42" s="84">
        <v>3.8</v>
      </c>
      <c r="R42" s="85">
        <v>2.62</v>
      </c>
    </row>
    <row r="43" spans="1:18" x14ac:dyDescent="0.25">
      <c r="A43" s="447"/>
      <c r="B43" s="56" t="s">
        <v>61</v>
      </c>
      <c r="C43" s="305">
        <f t="shared" si="0"/>
        <v>75.776701037043239</v>
      </c>
      <c r="D43" s="83">
        <v>76.64</v>
      </c>
      <c r="E43" s="84">
        <v>72.650000000000006</v>
      </c>
      <c r="F43" s="85">
        <v>76.45</v>
      </c>
      <c r="G43" s="83">
        <f t="shared" si="1"/>
        <v>0.21829213483146073</v>
      </c>
      <c r="H43" s="84">
        <v>0.22</v>
      </c>
      <c r="I43" s="84">
        <v>0.02</v>
      </c>
      <c r="J43" s="85">
        <v>0.36</v>
      </c>
      <c r="K43" s="83">
        <f t="shared" si="2"/>
        <v>1.9919325842696631</v>
      </c>
      <c r="L43" s="84">
        <v>2.37</v>
      </c>
      <c r="M43" s="84">
        <v>0.65</v>
      </c>
      <c r="N43" s="85">
        <v>2.1800000000000002</v>
      </c>
      <c r="O43" s="83">
        <f t="shared" si="3"/>
        <v>3.2872359550561798</v>
      </c>
      <c r="P43" s="84">
        <v>3.39</v>
      </c>
      <c r="Q43" s="84">
        <v>3.78</v>
      </c>
      <c r="R43" s="85">
        <v>2.71</v>
      </c>
    </row>
    <row r="44" spans="1:18" x14ac:dyDescent="0.25">
      <c r="A44" s="447"/>
      <c r="B44" s="56" t="s">
        <v>62</v>
      </c>
      <c r="C44" s="305">
        <f t="shared" si="0"/>
        <v>76.164346467619936</v>
      </c>
      <c r="D44" s="83">
        <v>76.790000000000006</v>
      </c>
      <c r="E44" s="84">
        <v>74.09</v>
      </c>
      <c r="F44" s="85">
        <v>76.55</v>
      </c>
      <c r="G44" s="83">
        <f t="shared" si="1"/>
        <v>0.5143595505617975</v>
      </c>
      <c r="H44" s="84">
        <v>0.19</v>
      </c>
      <c r="I44" s="84">
        <v>1.97</v>
      </c>
      <c r="J44" s="85">
        <v>0.13</v>
      </c>
      <c r="K44" s="83">
        <f t="shared" si="2"/>
        <v>2.5136853932584269</v>
      </c>
      <c r="L44" s="84">
        <v>2.57</v>
      </c>
      <c r="M44" s="84">
        <v>2.63</v>
      </c>
      <c r="N44" s="85">
        <v>2.31</v>
      </c>
      <c r="O44" s="83">
        <f t="shared" si="3"/>
        <v>3.2330561797752804</v>
      </c>
      <c r="P44" s="84">
        <v>3.32</v>
      </c>
      <c r="Q44" s="84">
        <v>3.67</v>
      </c>
      <c r="R44" s="85">
        <v>2.73</v>
      </c>
    </row>
    <row r="45" spans="1:18" x14ac:dyDescent="0.25">
      <c r="A45" s="447"/>
      <c r="B45" s="56" t="s">
        <v>63</v>
      </c>
      <c r="C45" s="305">
        <f t="shared" si="0"/>
        <v>76.442082781585114</v>
      </c>
      <c r="D45" s="83">
        <v>76.989999999999995</v>
      </c>
      <c r="E45" s="84">
        <v>74.77</v>
      </c>
      <c r="F45" s="85">
        <v>76.680000000000007</v>
      </c>
      <c r="G45" s="83">
        <f t="shared" si="1"/>
        <v>0.36260674157303358</v>
      </c>
      <c r="H45" s="84">
        <v>0.26</v>
      </c>
      <c r="I45" s="84">
        <v>0.92</v>
      </c>
      <c r="J45" s="85">
        <v>0.17</v>
      </c>
      <c r="K45" s="83">
        <f t="shared" si="2"/>
        <v>2.8875056179775278</v>
      </c>
      <c r="L45" s="84">
        <v>2.84</v>
      </c>
      <c r="M45" s="84">
        <v>3.58</v>
      </c>
      <c r="N45" s="85">
        <v>2.48</v>
      </c>
      <c r="O45" s="83">
        <f t="shared" si="3"/>
        <v>3.2719101123595502</v>
      </c>
      <c r="P45" s="84">
        <v>3.35</v>
      </c>
      <c r="Q45" s="84">
        <v>3.76</v>
      </c>
      <c r="R45" s="85">
        <v>2.75</v>
      </c>
    </row>
    <row r="46" spans="1:18" x14ac:dyDescent="0.25">
      <c r="A46" s="447"/>
      <c r="B46" s="56" t="s">
        <v>64</v>
      </c>
      <c r="C46" s="305">
        <f t="shared" si="0"/>
        <v>76.424001120748059</v>
      </c>
      <c r="D46" s="83">
        <v>77.14</v>
      </c>
      <c r="E46" s="84">
        <v>74</v>
      </c>
      <c r="F46" s="85">
        <v>76.88</v>
      </c>
      <c r="G46" s="83">
        <f t="shared" si="1"/>
        <v>-1.9303370786516644E-2</v>
      </c>
      <c r="H46" s="84">
        <v>0.2</v>
      </c>
      <c r="I46" s="84">
        <v>-1.03</v>
      </c>
      <c r="J46" s="85">
        <v>0.26</v>
      </c>
      <c r="K46" s="83">
        <f t="shared" si="2"/>
        <v>2.8631685393258426</v>
      </c>
      <c r="L46" s="84">
        <v>3.04</v>
      </c>
      <c r="M46" s="84">
        <v>2.5099999999999998</v>
      </c>
      <c r="N46" s="85">
        <v>2.75</v>
      </c>
      <c r="O46" s="83">
        <f t="shared" si="3"/>
        <v>3.0795955056179771</v>
      </c>
      <c r="P46" s="84">
        <v>3.32</v>
      </c>
      <c r="Q46" s="84">
        <v>2.58</v>
      </c>
      <c r="R46" s="85">
        <v>2.94</v>
      </c>
    </row>
    <row r="47" spans="1:18" x14ac:dyDescent="0.25">
      <c r="A47" s="447"/>
      <c r="B47" s="56" t="s">
        <v>65</v>
      </c>
      <c r="C47" s="305">
        <f t="shared" si="0"/>
        <v>76.38925695066321</v>
      </c>
      <c r="D47" s="83">
        <v>77.34</v>
      </c>
      <c r="E47" s="84">
        <v>73.150000000000006</v>
      </c>
      <c r="F47" s="85">
        <v>76.959999999999994</v>
      </c>
      <c r="G47" s="83">
        <f t="shared" si="1"/>
        <v>-4.6516853932584062E-2</v>
      </c>
      <c r="H47" s="84">
        <v>0.26</v>
      </c>
      <c r="I47" s="84">
        <v>-1.1399999999999999</v>
      </c>
      <c r="J47" s="85">
        <v>0.11</v>
      </c>
      <c r="K47" s="83">
        <f t="shared" si="2"/>
        <v>2.8164044943820228</v>
      </c>
      <c r="L47" s="84">
        <v>3.31</v>
      </c>
      <c r="M47" s="84">
        <v>1.34</v>
      </c>
      <c r="N47" s="85">
        <v>2.86</v>
      </c>
      <c r="O47" s="83">
        <f t="shared" si="3"/>
        <v>2.9629438202247194</v>
      </c>
      <c r="P47" s="84">
        <v>3.46</v>
      </c>
      <c r="Q47" s="84">
        <v>1.39</v>
      </c>
      <c r="R47" s="85">
        <v>3.07</v>
      </c>
    </row>
    <row r="48" spans="1:18" x14ac:dyDescent="0.25">
      <c r="A48" s="535"/>
      <c r="B48" s="37" t="s">
        <v>66</v>
      </c>
      <c r="C48" s="307">
        <f t="shared" si="0"/>
        <v>76.531756466124151</v>
      </c>
      <c r="D48" s="87">
        <v>77.510000000000005</v>
      </c>
      <c r="E48" s="88">
        <v>73.17</v>
      </c>
      <c r="F48" s="89">
        <v>77.13</v>
      </c>
      <c r="G48" s="87">
        <f t="shared" si="1"/>
        <v>0.18370786516853935</v>
      </c>
      <c r="H48" s="88">
        <v>0.22</v>
      </c>
      <c r="I48" s="88">
        <v>0.03</v>
      </c>
      <c r="J48" s="89">
        <v>0.22</v>
      </c>
      <c r="K48" s="87">
        <f t="shared" si="2"/>
        <v>3.0082022471910115</v>
      </c>
      <c r="L48" s="88">
        <v>3.54</v>
      </c>
      <c r="M48" s="88">
        <v>1.37</v>
      </c>
      <c r="N48" s="89">
        <v>3.09</v>
      </c>
      <c r="O48" s="87">
        <f t="shared" si="3"/>
        <v>3.0082022471910115</v>
      </c>
      <c r="P48" s="88">
        <v>3.54</v>
      </c>
      <c r="Q48" s="88">
        <v>1.37</v>
      </c>
      <c r="R48" s="89">
        <v>3.09</v>
      </c>
    </row>
    <row r="49" spans="1:18" x14ac:dyDescent="0.25">
      <c r="A49" s="534">
        <v>2012</v>
      </c>
      <c r="B49" s="221" t="s">
        <v>55</v>
      </c>
      <c r="C49" s="306">
        <f t="shared" si="0"/>
        <v>76.798568526756839</v>
      </c>
      <c r="D49" s="223">
        <v>77.78</v>
      </c>
      <c r="E49" s="229">
        <v>73.34</v>
      </c>
      <c r="F49" s="234">
        <v>77.47</v>
      </c>
      <c r="G49" s="223">
        <f t="shared" si="1"/>
        <v>0.34862921348314607</v>
      </c>
      <c r="H49" s="229">
        <v>0.35</v>
      </c>
      <c r="I49" s="229">
        <v>0.22</v>
      </c>
      <c r="J49" s="234">
        <v>0.44</v>
      </c>
      <c r="K49" s="223">
        <f t="shared" si="2"/>
        <v>0.34862921348314607</v>
      </c>
      <c r="L49" s="229">
        <v>0.35</v>
      </c>
      <c r="M49" s="229">
        <v>0.22</v>
      </c>
      <c r="N49" s="234">
        <v>0.44</v>
      </c>
      <c r="O49" s="223">
        <f t="shared" si="3"/>
        <v>3.1285617977528091</v>
      </c>
      <c r="P49" s="229">
        <v>3.59</v>
      </c>
      <c r="Q49" s="229">
        <v>1.57</v>
      </c>
      <c r="R49" s="234">
        <v>3.3</v>
      </c>
    </row>
    <row r="50" spans="1:18" x14ac:dyDescent="0.25">
      <c r="A50" s="447"/>
      <c r="B50" s="56" t="s">
        <v>56</v>
      </c>
      <c r="C50" s="305">
        <f t="shared" si="0"/>
        <v>77.148413243618378</v>
      </c>
      <c r="D50" s="83">
        <v>78.09</v>
      </c>
      <c r="E50" s="84">
        <v>73.88</v>
      </c>
      <c r="F50" s="85">
        <v>77.760000000000005</v>
      </c>
      <c r="G50" s="83">
        <f t="shared" si="1"/>
        <v>0.45712359550561787</v>
      </c>
      <c r="H50" s="84">
        <v>0.4</v>
      </c>
      <c r="I50" s="84">
        <v>0.74</v>
      </c>
      <c r="J50" s="85">
        <v>0.37</v>
      </c>
      <c r="K50" s="83">
        <f t="shared" si="2"/>
        <v>0.805752808988764</v>
      </c>
      <c r="L50" s="84">
        <v>0.75</v>
      </c>
      <c r="M50" s="84">
        <v>0.96</v>
      </c>
      <c r="N50" s="85">
        <v>0.81</v>
      </c>
      <c r="O50" s="83">
        <f t="shared" si="3"/>
        <v>3.255370786516854</v>
      </c>
      <c r="P50" s="84">
        <v>3.59</v>
      </c>
      <c r="Q50" s="84">
        <v>1.92</v>
      </c>
      <c r="R50" s="85">
        <v>3.53</v>
      </c>
    </row>
    <row r="51" spans="1:18" x14ac:dyDescent="0.25">
      <c r="A51" s="447"/>
      <c r="B51" s="56" t="s">
        <v>57</v>
      </c>
      <c r="C51" s="305">
        <f t="shared" si="0"/>
        <v>77.415397285726286</v>
      </c>
      <c r="D51" s="83">
        <v>78.36</v>
      </c>
      <c r="E51" s="84">
        <v>74.17</v>
      </c>
      <c r="F51" s="85">
        <v>78.010000000000005</v>
      </c>
      <c r="G51" s="83">
        <f t="shared" si="1"/>
        <v>0.34433707865168539</v>
      </c>
      <c r="H51" s="84">
        <v>0.34</v>
      </c>
      <c r="I51" s="84">
        <v>0.39</v>
      </c>
      <c r="J51" s="85">
        <v>0.32</v>
      </c>
      <c r="K51" s="83">
        <f t="shared" si="2"/>
        <v>1.1546067415730337</v>
      </c>
      <c r="L51" s="84">
        <v>1.0900000000000001</v>
      </c>
      <c r="M51" s="84">
        <v>1.36</v>
      </c>
      <c r="N51" s="85">
        <v>1.1399999999999999</v>
      </c>
      <c r="O51" s="83">
        <f t="shared" si="3"/>
        <v>3.3283820224719101</v>
      </c>
      <c r="P51" s="84">
        <v>3.65</v>
      </c>
      <c r="Q51" s="84">
        <v>2.13</v>
      </c>
      <c r="R51" s="85">
        <v>3.53</v>
      </c>
    </row>
    <row r="52" spans="1:18" x14ac:dyDescent="0.25">
      <c r="A52" s="447"/>
      <c r="B52" s="56" t="s">
        <v>58</v>
      </c>
      <c r="C52" s="305">
        <f t="shared" si="0"/>
        <v>77.587516346111215</v>
      </c>
      <c r="D52" s="83">
        <v>78.64</v>
      </c>
      <c r="E52" s="84">
        <v>73.55</v>
      </c>
      <c r="F52" s="85">
        <v>78.55</v>
      </c>
      <c r="G52" s="83">
        <f t="shared" si="1"/>
        <v>0.21871910112359577</v>
      </c>
      <c r="H52" s="84">
        <v>0.36</v>
      </c>
      <c r="I52" s="84">
        <v>-0.83</v>
      </c>
      <c r="J52" s="85">
        <v>0.69</v>
      </c>
      <c r="K52" s="83">
        <f t="shared" si="2"/>
        <v>1.3795056179775282</v>
      </c>
      <c r="L52" s="84">
        <v>1.46</v>
      </c>
      <c r="M52" s="84">
        <v>0.52</v>
      </c>
      <c r="N52" s="85">
        <v>1.84</v>
      </c>
      <c r="O52" s="83">
        <f t="shared" si="3"/>
        <v>3.2975280898876411</v>
      </c>
      <c r="P52" s="84">
        <v>3.7</v>
      </c>
      <c r="Q52" s="84">
        <v>1.32</v>
      </c>
      <c r="R52" s="85">
        <v>3.9</v>
      </c>
    </row>
    <row r="53" spans="1:18" x14ac:dyDescent="0.25">
      <c r="A53" s="447"/>
      <c r="B53" s="56" t="s">
        <v>59</v>
      </c>
      <c r="C53" s="305">
        <f t="shared" si="0"/>
        <v>77.915278641556469</v>
      </c>
      <c r="D53" s="83">
        <v>79.010000000000005</v>
      </c>
      <c r="E53" s="84">
        <v>73.63</v>
      </c>
      <c r="F53" s="85">
        <v>78.98</v>
      </c>
      <c r="G53" s="83">
        <f t="shared" si="1"/>
        <v>0.42017977528089889</v>
      </c>
      <c r="H53" s="84">
        <v>0.47</v>
      </c>
      <c r="I53" s="84">
        <v>0.1</v>
      </c>
      <c r="J53" s="85">
        <v>0.55000000000000004</v>
      </c>
      <c r="K53" s="83">
        <f t="shared" si="2"/>
        <v>1.8077752808988765</v>
      </c>
      <c r="L53" s="84">
        <v>1.94</v>
      </c>
      <c r="M53" s="84">
        <v>0.62</v>
      </c>
      <c r="N53" s="85">
        <v>2.4</v>
      </c>
      <c r="O53" s="83">
        <f t="shared" si="3"/>
        <v>3.3854382022471912</v>
      </c>
      <c r="P53" s="84">
        <v>3.77</v>
      </c>
      <c r="Q53" s="84">
        <v>1.32</v>
      </c>
      <c r="R53" s="85">
        <v>4.09</v>
      </c>
    </row>
    <row r="54" spans="1:18" x14ac:dyDescent="0.25">
      <c r="A54" s="447"/>
      <c r="B54" s="56" t="s">
        <v>60</v>
      </c>
      <c r="C54" s="305">
        <f t="shared" si="0"/>
        <v>78.154246901353517</v>
      </c>
      <c r="D54" s="83">
        <v>79.39</v>
      </c>
      <c r="E54" s="84">
        <v>73.38</v>
      </c>
      <c r="F54" s="85">
        <v>79.319999999999993</v>
      </c>
      <c r="G54" s="83">
        <f t="shared" si="1"/>
        <v>0.30415730337078661</v>
      </c>
      <c r="H54" s="84">
        <v>0.47</v>
      </c>
      <c r="I54" s="84">
        <v>-0.33</v>
      </c>
      <c r="J54" s="85">
        <v>0.42</v>
      </c>
      <c r="K54" s="83">
        <f t="shared" si="2"/>
        <v>2.1200224719101128</v>
      </c>
      <c r="L54" s="84">
        <v>2.42</v>
      </c>
      <c r="M54" s="84">
        <v>0.28999999999999998</v>
      </c>
      <c r="N54" s="85">
        <v>2.83</v>
      </c>
      <c r="O54" s="83">
        <f t="shared" si="3"/>
        <v>3.3597977528089897</v>
      </c>
      <c r="P54" s="84">
        <v>3.81</v>
      </c>
      <c r="Q54" s="84">
        <v>1.03</v>
      </c>
      <c r="R54" s="85">
        <v>4.12</v>
      </c>
    </row>
    <row r="55" spans="1:18" x14ac:dyDescent="0.25">
      <c r="A55" s="447"/>
      <c r="B55" s="56" t="s">
        <v>61</v>
      </c>
      <c r="C55" s="305">
        <f t="shared" si="0"/>
        <v>78.440750840897138</v>
      </c>
      <c r="D55" s="83">
        <v>79.56</v>
      </c>
      <c r="E55" s="84">
        <v>73.81</v>
      </c>
      <c r="F55" s="85">
        <v>79.72</v>
      </c>
      <c r="G55" s="83">
        <f t="shared" si="1"/>
        <v>0.36626966292134833</v>
      </c>
      <c r="H55" s="84">
        <v>0.22</v>
      </c>
      <c r="I55" s="84">
        <v>0.59</v>
      </c>
      <c r="J55" s="85">
        <v>0.51</v>
      </c>
      <c r="K55" s="83">
        <f t="shared" si="2"/>
        <v>2.4943820224719104</v>
      </c>
      <c r="L55" s="84">
        <v>2.65</v>
      </c>
      <c r="M55" s="84">
        <v>0.88</v>
      </c>
      <c r="N55" s="85">
        <v>3.35</v>
      </c>
      <c r="O55" s="83">
        <f t="shared" si="3"/>
        <v>3.5132584269662921</v>
      </c>
      <c r="P55" s="84">
        <v>3.82</v>
      </c>
      <c r="Q55" s="84">
        <v>1.6</v>
      </c>
      <c r="R55" s="85">
        <v>4.2699999999999996</v>
      </c>
    </row>
    <row r="56" spans="1:18" x14ac:dyDescent="0.25">
      <c r="A56" s="447"/>
      <c r="B56" s="56" t="s">
        <v>62</v>
      </c>
      <c r="C56" s="305">
        <f t="shared" si="0"/>
        <v>78.838148435652798</v>
      </c>
      <c r="D56" s="83">
        <v>79.73</v>
      </c>
      <c r="E56" s="84">
        <v>75.180000000000007</v>
      </c>
      <c r="F56" s="85">
        <v>79.849999999999994</v>
      </c>
      <c r="G56" s="83">
        <f t="shared" si="1"/>
        <v>0.50734831460674124</v>
      </c>
      <c r="H56" s="84">
        <v>0.2</v>
      </c>
      <c r="I56" s="84">
        <v>1.85</v>
      </c>
      <c r="J56" s="85">
        <v>0.17</v>
      </c>
      <c r="K56" s="83">
        <f t="shared" si="2"/>
        <v>3.0136404494382023</v>
      </c>
      <c r="L56" s="84">
        <v>2.86</v>
      </c>
      <c r="M56" s="84">
        <v>2.75</v>
      </c>
      <c r="N56" s="85">
        <v>3.53</v>
      </c>
      <c r="O56" s="83">
        <f t="shared" si="3"/>
        <v>3.5062471910112363</v>
      </c>
      <c r="P56" s="84">
        <v>3.83</v>
      </c>
      <c r="Q56" s="84">
        <v>1.48</v>
      </c>
      <c r="R56" s="85">
        <v>4.3099999999999996</v>
      </c>
    </row>
    <row r="57" spans="1:18" x14ac:dyDescent="0.25">
      <c r="A57" s="447"/>
      <c r="B57" s="56" t="s">
        <v>63</v>
      </c>
      <c r="C57" s="305">
        <f t="shared" si="0"/>
        <v>79.029563817555712</v>
      </c>
      <c r="D57" s="83">
        <v>79.989999999999995</v>
      </c>
      <c r="E57" s="84">
        <v>75.260000000000005</v>
      </c>
      <c r="F57" s="85">
        <v>79.97</v>
      </c>
      <c r="G57" s="83">
        <f t="shared" si="1"/>
        <v>0.24462921348314609</v>
      </c>
      <c r="H57" s="84">
        <v>0.34</v>
      </c>
      <c r="I57" s="84">
        <v>0.1</v>
      </c>
      <c r="J57" s="85">
        <v>0.15</v>
      </c>
      <c r="K57" s="83">
        <f t="shared" si="2"/>
        <v>3.2637528089887642</v>
      </c>
      <c r="L57" s="84">
        <v>3.21</v>
      </c>
      <c r="M57" s="84">
        <v>2.85</v>
      </c>
      <c r="N57" s="85">
        <v>3.68</v>
      </c>
      <c r="O57" s="83">
        <f t="shared" si="3"/>
        <v>3.3882696629213491</v>
      </c>
      <c r="P57" s="84">
        <v>3.91</v>
      </c>
      <c r="Q57" s="84">
        <v>0.66</v>
      </c>
      <c r="R57" s="85">
        <v>4.29</v>
      </c>
    </row>
    <row r="58" spans="1:18" x14ac:dyDescent="0.25">
      <c r="A58" s="447"/>
      <c r="B58" s="56" t="s">
        <v>64</v>
      </c>
      <c r="C58" s="305">
        <f t="shared" si="0"/>
        <v>79.168180886570767</v>
      </c>
      <c r="D58" s="83">
        <v>80.209999999999994</v>
      </c>
      <c r="E58" s="84">
        <v>75.44</v>
      </c>
      <c r="F58" s="85">
        <v>79.91</v>
      </c>
      <c r="G58" s="83">
        <f t="shared" si="1"/>
        <v>0.18112359550561791</v>
      </c>
      <c r="H58" s="84">
        <v>0.28000000000000003</v>
      </c>
      <c r="I58" s="84">
        <v>0.24</v>
      </c>
      <c r="J58" s="85">
        <v>-7.0000000000000007E-2</v>
      </c>
      <c r="K58" s="83">
        <f t="shared" si="2"/>
        <v>3.4448764044943818</v>
      </c>
      <c r="L58" s="84">
        <v>3.49</v>
      </c>
      <c r="M58" s="84">
        <v>3.09</v>
      </c>
      <c r="N58" s="85">
        <v>3.61</v>
      </c>
      <c r="O58" s="83">
        <f t="shared" si="3"/>
        <v>3.5880000000000005</v>
      </c>
      <c r="P58" s="84">
        <v>3.99</v>
      </c>
      <c r="Q58" s="84">
        <v>1.94</v>
      </c>
      <c r="R58" s="85">
        <v>3.95</v>
      </c>
    </row>
    <row r="59" spans="1:18" x14ac:dyDescent="0.25">
      <c r="A59" s="447"/>
      <c r="B59" s="56" t="s">
        <v>65</v>
      </c>
      <c r="C59" s="305">
        <f t="shared" si="0"/>
        <v>79.242373694974106</v>
      </c>
      <c r="D59" s="83">
        <v>80.38</v>
      </c>
      <c r="E59" s="84">
        <v>75.22</v>
      </c>
      <c r="F59" s="85">
        <v>80.040000000000006</v>
      </c>
      <c r="G59" s="83">
        <f t="shared" si="1"/>
        <v>9.3370786516854015E-2</v>
      </c>
      <c r="H59" s="84">
        <v>0.2</v>
      </c>
      <c r="I59" s="84">
        <v>-0.28999999999999998</v>
      </c>
      <c r="J59" s="85">
        <v>0.15</v>
      </c>
      <c r="K59" s="83">
        <f t="shared" si="2"/>
        <v>3.5418202247191015</v>
      </c>
      <c r="L59" s="84">
        <v>3.7</v>
      </c>
      <c r="M59" s="84">
        <v>2.79</v>
      </c>
      <c r="N59" s="85">
        <v>3.76</v>
      </c>
      <c r="O59" s="83">
        <f t="shared" si="3"/>
        <v>3.7281348314606744</v>
      </c>
      <c r="P59" s="84">
        <v>3.92</v>
      </c>
      <c r="Q59" s="84">
        <v>2.82</v>
      </c>
      <c r="R59" s="85">
        <v>3.99</v>
      </c>
    </row>
    <row r="60" spans="1:18" x14ac:dyDescent="0.25">
      <c r="A60" s="535"/>
      <c r="B60" s="37" t="s">
        <v>66</v>
      </c>
      <c r="C60" s="307">
        <f t="shared" si="0"/>
        <v>79.427219384524193</v>
      </c>
      <c r="D60" s="87">
        <v>80.55</v>
      </c>
      <c r="E60" s="88">
        <v>75.48</v>
      </c>
      <c r="F60" s="89">
        <v>80.19</v>
      </c>
      <c r="G60" s="87">
        <f t="shared" si="1"/>
        <v>0.23701123595505613</v>
      </c>
      <c r="H60" s="88">
        <v>0.22</v>
      </c>
      <c r="I60" s="88">
        <v>0.35</v>
      </c>
      <c r="J60" s="89">
        <v>0.19</v>
      </c>
      <c r="K60" s="87">
        <f t="shared" si="2"/>
        <v>3.7833483146067417</v>
      </c>
      <c r="L60" s="88">
        <v>3.92</v>
      </c>
      <c r="M60" s="88">
        <v>3.15</v>
      </c>
      <c r="N60" s="89">
        <v>3.96</v>
      </c>
      <c r="O60" s="87">
        <f t="shared" si="3"/>
        <v>3.7833483146067417</v>
      </c>
      <c r="P60" s="88">
        <v>3.92</v>
      </c>
      <c r="Q60" s="88">
        <v>3.15</v>
      </c>
      <c r="R60" s="89">
        <v>3.96</v>
      </c>
    </row>
    <row r="61" spans="1:18" x14ac:dyDescent="0.25">
      <c r="A61" s="534">
        <v>2013</v>
      </c>
      <c r="B61" s="221" t="s">
        <v>55</v>
      </c>
      <c r="C61" s="306">
        <f t="shared" si="0"/>
        <v>79.640833982635201</v>
      </c>
      <c r="D61" s="223">
        <v>80.790000000000006</v>
      </c>
      <c r="E61" s="229">
        <v>75.45</v>
      </c>
      <c r="F61" s="234">
        <v>80.53</v>
      </c>
      <c r="G61" s="223">
        <f t="shared" si="1"/>
        <v>0.26894382022471919</v>
      </c>
      <c r="H61" s="229">
        <v>0.3</v>
      </c>
      <c r="I61" s="229">
        <v>-0.04</v>
      </c>
      <c r="J61" s="234">
        <v>0.43</v>
      </c>
      <c r="K61" s="223">
        <f t="shared" si="2"/>
        <v>0.26894382022471919</v>
      </c>
      <c r="L61" s="229">
        <v>0.3</v>
      </c>
      <c r="M61" s="229">
        <v>-0.04</v>
      </c>
      <c r="N61" s="234">
        <v>0.43</v>
      </c>
      <c r="O61" s="223">
        <f t="shared" si="3"/>
        <v>3.703662921348315</v>
      </c>
      <c r="P61" s="229">
        <v>3.87</v>
      </c>
      <c r="Q61" s="229">
        <v>2.89</v>
      </c>
      <c r="R61" s="234">
        <v>3.95</v>
      </c>
    </row>
    <row r="62" spans="1:18" x14ac:dyDescent="0.25">
      <c r="A62" s="447"/>
      <c r="B62" s="56" t="s">
        <v>56</v>
      </c>
      <c r="C62" s="305">
        <f t="shared" si="0"/>
        <v>79.901962121870156</v>
      </c>
      <c r="D62" s="83">
        <v>81.150000000000006</v>
      </c>
      <c r="E62" s="84">
        <v>75.47</v>
      </c>
      <c r="F62" s="85">
        <v>80.78</v>
      </c>
      <c r="G62" s="83">
        <f t="shared" si="1"/>
        <v>0.32876404494382028</v>
      </c>
      <c r="H62" s="84">
        <v>0.45</v>
      </c>
      <c r="I62" s="84">
        <v>0.02</v>
      </c>
      <c r="J62" s="85">
        <v>0.3</v>
      </c>
      <c r="K62" s="83">
        <f t="shared" si="2"/>
        <v>0.59770786516853947</v>
      </c>
      <c r="L62" s="84">
        <v>0.75</v>
      </c>
      <c r="M62" s="84">
        <v>-0.02</v>
      </c>
      <c r="N62" s="85">
        <v>0.73</v>
      </c>
      <c r="O62" s="83">
        <f t="shared" si="3"/>
        <v>3.5714831460674157</v>
      </c>
      <c r="P62" s="84">
        <v>3.92</v>
      </c>
      <c r="Q62" s="84">
        <v>2.15</v>
      </c>
      <c r="R62" s="85">
        <v>3.88</v>
      </c>
    </row>
    <row r="63" spans="1:18" x14ac:dyDescent="0.25">
      <c r="A63" s="447"/>
      <c r="B63" s="56" t="s">
        <v>57</v>
      </c>
      <c r="C63" s="305">
        <f t="shared" si="0"/>
        <v>80.156450502540864</v>
      </c>
      <c r="D63" s="83">
        <v>81.459999999999994</v>
      </c>
      <c r="E63" s="84">
        <v>75.69</v>
      </c>
      <c r="F63" s="85">
        <v>80.94</v>
      </c>
      <c r="G63" s="83">
        <f t="shared" si="1"/>
        <v>0.31779775280898875</v>
      </c>
      <c r="H63" s="84">
        <v>0.38</v>
      </c>
      <c r="I63" s="84">
        <v>0.3</v>
      </c>
      <c r="J63" s="85">
        <v>0.2</v>
      </c>
      <c r="K63" s="83">
        <f t="shared" si="2"/>
        <v>0.91811235955056181</v>
      </c>
      <c r="L63" s="84">
        <v>1.1299999999999999</v>
      </c>
      <c r="M63" s="84">
        <v>0.28000000000000003</v>
      </c>
      <c r="N63" s="85">
        <v>0.94</v>
      </c>
      <c r="O63" s="83">
        <f t="shared" si="3"/>
        <v>3.5430337078651686</v>
      </c>
      <c r="P63" s="84">
        <v>3.96</v>
      </c>
      <c r="Q63" s="84">
        <v>2.0499999999999998</v>
      </c>
      <c r="R63" s="85">
        <v>3.76</v>
      </c>
    </row>
    <row r="64" spans="1:18" x14ac:dyDescent="0.25">
      <c r="A64" s="447"/>
      <c r="B64" s="56" t="s">
        <v>58</v>
      </c>
      <c r="C64" s="305">
        <f t="shared" si="0"/>
        <v>80.372849515533659</v>
      </c>
      <c r="D64" s="83">
        <v>81.709999999999994</v>
      </c>
      <c r="E64" s="84">
        <v>75.599999999999994</v>
      </c>
      <c r="F64" s="85">
        <v>81.31</v>
      </c>
      <c r="G64" s="83">
        <f t="shared" si="1"/>
        <v>0.2688764044943821</v>
      </c>
      <c r="H64" s="84">
        <v>0.31</v>
      </c>
      <c r="I64" s="84">
        <v>-0.11</v>
      </c>
      <c r="J64" s="85">
        <v>0.46</v>
      </c>
      <c r="K64" s="83">
        <f t="shared" si="2"/>
        <v>1.1905617977528091</v>
      </c>
      <c r="L64" s="84">
        <v>1.45</v>
      </c>
      <c r="M64" s="84">
        <v>0.16</v>
      </c>
      <c r="N64" s="85">
        <v>1.4</v>
      </c>
      <c r="O64" s="83">
        <f t="shared" si="3"/>
        <v>3.5944044943820224</v>
      </c>
      <c r="P64" s="84">
        <v>3.91</v>
      </c>
      <c r="Q64" s="84">
        <v>2.79</v>
      </c>
      <c r="R64" s="85">
        <v>3.52</v>
      </c>
    </row>
    <row r="65" spans="1:18" x14ac:dyDescent="0.25">
      <c r="A65" s="447"/>
      <c r="B65" s="56" t="s">
        <v>59</v>
      </c>
      <c r="C65" s="305">
        <f t="shared" si="0"/>
        <v>80.604366473429536</v>
      </c>
      <c r="D65" s="83">
        <v>82</v>
      </c>
      <c r="E65" s="84">
        <v>75.63</v>
      </c>
      <c r="F65" s="85">
        <v>81.599999999999994</v>
      </c>
      <c r="G65" s="83">
        <f t="shared" si="1"/>
        <v>0.28600000000000003</v>
      </c>
      <c r="H65" s="84">
        <v>0.34</v>
      </c>
      <c r="I65" s="84">
        <v>0.03</v>
      </c>
      <c r="J65" s="85">
        <v>0.36</v>
      </c>
      <c r="K65" s="83">
        <f t="shared" si="2"/>
        <v>1.4820449438202248</v>
      </c>
      <c r="L65" s="84">
        <v>1.8</v>
      </c>
      <c r="M65" s="84">
        <v>0.19</v>
      </c>
      <c r="N65" s="85">
        <v>1.76</v>
      </c>
      <c r="O65" s="83">
        <f t="shared" si="3"/>
        <v>3.4557078651685389</v>
      </c>
      <c r="P65" s="84">
        <v>3.78</v>
      </c>
      <c r="Q65" s="84">
        <v>2.71</v>
      </c>
      <c r="R65" s="85">
        <v>3.32</v>
      </c>
    </row>
    <row r="66" spans="1:18" x14ac:dyDescent="0.25">
      <c r="A66" s="447"/>
      <c r="B66" s="56" t="s">
        <v>60</v>
      </c>
      <c r="C66" s="305">
        <f t="shared" si="0"/>
        <v>80.816446073592886</v>
      </c>
      <c r="D66" s="83">
        <v>82.37</v>
      </c>
      <c r="E66" s="84">
        <v>75.55</v>
      </c>
      <c r="F66" s="85">
        <v>81.7</v>
      </c>
      <c r="G66" s="83">
        <f t="shared" si="1"/>
        <v>0.26440449438202251</v>
      </c>
      <c r="H66" s="84">
        <v>0.46</v>
      </c>
      <c r="I66" s="84">
        <v>-0.1</v>
      </c>
      <c r="J66" s="85">
        <v>0.12</v>
      </c>
      <c r="K66" s="83">
        <f t="shared" si="2"/>
        <v>1.7490561797752808</v>
      </c>
      <c r="L66" s="84">
        <v>2.2599999999999998</v>
      </c>
      <c r="M66" s="84">
        <v>0.09</v>
      </c>
      <c r="N66" s="85">
        <v>1.89</v>
      </c>
      <c r="O66" s="83">
        <f t="shared" si="3"/>
        <v>3.4097752808988764</v>
      </c>
      <c r="P66" s="84">
        <v>3.76</v>
      </c>
      <c r="Q66" s="84">
        <v>2.95</v>
      </c>
      <c r="R66" s="85">
        <v>3.01</v>
      </c>
    </row>
    <row r="67" spans="1:18" x14ac:dyDescent="0.25">
      <c r="A67" s="447"/>
      <c r="B67" s="56" t="s">
        <v>61</v>
      </c>
      <c r="C67" s="305">
        <f t="shared" si="0"/>
        <v>80.981797480419445</v>
      </c>
      <c r="D67" s="83">
        <v>82.62</v>
      </c>
      <c r="E67" s="84">
        <v>75.7</v>
      </c>
      <c r="F67" s="85">
        <v>81.709999999999994</v>
      </c>
      <c r="G67" s="83">
        <f t="shared" si="1"/>
        <v>0.21078651685393252</v>
      </c>
      <c r="H67" s="84">
        <v>0.31</v>
      </c>
      <c r="I67" s="84">
        <v>0.2</v>
      </c>
      <c r="J67" s="85">
        <v>0.01</v>
      </c>
      <c r="K67" s="83">
        <f t="shared" si="2"/>
        <v>1.9572359550561798</v>
      </c>
      <c r="L67" s="84">
        <v>2.57</v>
      </c>
      <c r="M67" s="84">
        <v>0.28999999999999998</v>
      </c>
      <c r="N67" s="85">
        <v>1.89</v>
      </c>
      <c r="O67" s="83">
        <f t="shared" si="3"/>
        <v>3.2490786516853931</v>
      </c>
      <c r="P67" s="84">
        <v>3.85</v>
      </c>
      <c r="Q67" s="84">
        <v>2.56</v>
      </c>
      <c r="R67" s="85">
        <v>2.4900000000000002</v>
      </c>
    </row>
    <row r="68" spans="1:18" x14ac:dyDescent="0.25">
      <c r="A68" s="447"/>
      <c r="B68" s="56" t="s">
        <v>62</v>
      </c>
      <c r="C68" s="305">
        <f t="shared" si="0"/>
        <v>81.086016701539961</v>
      </c>
      <c r="D68" s="83">
        <v>82.8</v>
      </c>
      <c r="E68" s="84">
        <v>75.78</v>
      </c>
      <c r="F68" s="85">
        <v>81.67</v>
      </c>
      <c r="G68" s="83">
        <f t="shared" si="1"/>
        <v>0.12573033707865161</v>
      </c>
      <c r="H68" s="84">
        <v>0.21</v>
      </c>
      <c r="I68" s="84">
        <v>0.11</v>
      </c>
      <c r="J68" s="85">
        <v>-0.04</v>
      </c>
      <c r="K68" s="83">
        <f t="shared" si="2"/>
        <v>2.0884494382022472</v>
      </c>
      <c r="L68" s="84">
        <v>2.79</v>
      </c>
      <c r="M68" s="84">
        <v>0.4</v>
      </c>
      <c r="N68" s="85">
        <v>1.85</v>
      </c>
      <c r="O68" s="83">
        <f t="shared" si="3"/>
        <v>2.863640449438202</v>
      </c>
      <c r="P68" s="84">
        <v>3.86</v>
      </c>
      <c r="Q68" s="84">
        <v>0.8</v>
      </c>
      <c r="R68" s="85">
        <v>2.2799999999999998</v>
      </c>
    </row>
    <row r="69" spans="1:18" x14ac:dyDescent="0.25">
      <c r="A69" s="447"/>
      <c r="B69" s="56" t="s">
        <v>63</v>
      </c>
      <c r="C69" s="305">
        <f t="shared" si="0"/>
        <v>81.009855814997536</v>
      </c>
      <c r="D69" s="83">
        <v>82.97</v>
      </c>
      <c r="E69" s="84">
        <v>74.819999999999993</v>
      </c>
      <c r="F69" s="85">
        <v>81.75</v>
      </c>
      <c r="G69" s="83">
        <f t="shared" si="1"/>
        <v>-0.10137078651685372</v>
      </c>
      <c r="H69" s="84">
        <v>0.21</v>
      </c>
      <c r="I69" s="84">
        <v>-1.27</v>
      </c>
      <c r="J69" s="85">
        <v>0.1</v>
      </c>
      <c r="K69" s="83">
        <f t="shared" si="2"/>
        <v>1.9925617977528094</v>
      </c>
      <c r="L69" s="84">
        <v>3.01</v>
      </c>
      <c r="M69" s="84">
        <v>-0.87</v>
      </c>
      <c r="N69" s="85">
        <v>1.95</v>
      </c>
      <c r="O69" s="83">
        <f t="shared" si="3"/>
        <v>2.5157303370786517</v>
      </c>
      <c r="P69" s="84">
        <v>3.73</v>
      </c>
      <c r="Q69" s="84">
        <v>-0.57999999999999996</v>
      </c>
      <c r="R69" s="85">
        <v>2.23</v>
      </c>
    </row>
    <row r="70" spans="1:18" x14ac:dyDescent="0.25">
      <c r="A70" s="447"/>
      <c r="B70" s="56" t="s">
        <v>64</v>
      </c>
      <c r="C70" s="305">
        <f t="shared" si="0"/>
        <v>81.165140491097617</v>
      </c>
      <c r="D70" s="83">
        <v>83.17</v>
      </c>
      <c r="E70" s="84">
        <v>75.03</v>
      </c>
      <c r="F70" s="85">
        <v>81.78</v>
      </c>
      <c r="G70" s="83">
        <f t="shared" si="1"/>
        <v>0.19002247191011234</v>
      </c>
      <c r="H70" s="84">
        <v>0.23</v>
      </c>
      <c r="I70" s="84">
        <v>0.28000000000000003</v>
      </c>
      <c r="J70" s="85">
        <v>0.04</v>
      </c>
      <c r="K70" s="83">
        <f t="shared" si="2"/>
        <v>2.1880674157303375</v>
      </c>
      <c r="L70" s="84">
        <v>3.25</v>
      </c>
      <c r="M70" s="84">
        <v>-0.59</v>
      </c>
      <c r="N70" s="85">
        <v>1.99</v>
      </c>
      <c r="O70" s="83">
        <f t="shared" si="3"/>
        <v>2.5265393258426974</v>
      </c>
      <c r="P70" s="84">
        <v>3.68</v>
      </c>
      <c r="Q70" s="84">
        <v>-0.53</v>
      </c>
      <c r="R70" s="85">
        <v>2.34</v>
      </c>
    </row>
    <row r="71" spans="1:18" x14ac:dyDescent="0.25">
      <c r="A71" s="447"/>
      <c r="B71" s="56" t="s">
        <v>65</v>
      </c>
      <c r="C71" s="305">
        <f t="shared" si="0"/>
        <v>81.251028980912963</v>
      </c>
      <c r="D71" s="83">
        <v>83.33</v>
      </c>
      <c r="E71" s="84">
        <v>74.86</v>
      </c>
      <c r="F71" s="85">
        <v>81.92</v>
      </c>
      <c r="G71" s="83">
        <f t="shared" si="1"/>
        <v>0.1026516853932585</v>
      </c>
      <c r="H71" s="84">
        <v>0.19</v>
      </c>
      <c r="I71" s="84">
        <v>-0.24</v>
      </c>
      <c r="J71" s="85">
        <v>0.17</v>
      </c>
      <c r="K71" s="83">
        <f t="shared" si="2"/>
        <v>2.2962022471910117</v>
      </c>
      <c r="L71" s="84">
        <v>3.45</v>
      </c>
      <c r="M71" s="84">
        <v>-0.83</v>
      </c>
      <c r="N71" s="85">
        <v>2.16</v>
      </c>
      <c r="O71" s="83">
        <f t="shared" si="3"/>
        <v>2.5358202247191013</v>
      </c>
      <c r="P71" s="84">
        <v>3.67</v>
      </c>
      <c r="Q71" s="84">
        <v>-0.48</v>
      </c>
      <c r="R71" s="85">
        <v>2.36</v>
      </c>
    </row>
    <row r="72" spans="1:18" x14ac:dyDescent="0.25">
      <c r="A72" s="535"/>
      <c r="B72" s="37" t="s">
        <v>66</v>
      </c>
      <c r="C72" s="307">
        <f t="shared" si="0"/>
        <v>81.394943962912393</v>
      </c>
      <c r="D72" s="87">
        <v>83.46</v>
      </c>
      <c r="E72" s="88">
        <v>75.02</v>
      </c>
      <c r="F72" s="89">
        <v>82.08</v>
      </c>
      <c r="G72" s="87">
        <f t="shared" si="1"/>
        <v>0.1792808988764045</v>
      </c>
      <c r="H72" s="88">
        <v>0.16</v>
      </c>
      <c r="I72" s="88">
        <v>0.22</v>
      </c>
      <c r="J72" s="89">
        <v>0.19</v>
      </c>
      <c r="K72" s="87">
        <f t="shared" si="2"/>
        <v>2.4773932584269667</v>
      </c>
      <c r="L72" s="88">
        <v>3.61</v>
      </c>
      <c r="M72" s="88">
        <v>-0.6</v>
      </c>
      <c r="N72" s="89">
        <v>2.35</v>
      </c>
      <c r="O72" s="87">
        <f t="shared" si="3"/>
        <v>2.4773932584269667</v>
      </c>
      <c r="P72" s="88">
        <v>3.61</v>
      </c>
      <c r="Q72" s="88">
        <v>-0.6</v>
      </c>
      <c r="R72" s="89">
        <v>2.35</v>
      </c>
    </row>
    <row r="73" spans="1:18" x14ac:dyDescent="0.25">
      <c r="A73" s="534">
        <v>2014</v>
      </c>
      <c r="B73" s="221" t="s">
        <v>55</v>
      </c>
      <c r="C73" s="306">
        <f t="shared" si="0"/>
        <v>81.633879278190491</v>
      </c>
      <c r="D73" s="223">
        <v>83.68</v>
      </c>
      <c r="E73" s="229">
        <v>75.16</v>
      </c>
      <c r="F73" s="234">
        <v>82.44</v>
      </c>
      <c r="G73" s="223">
        <f t="shared" si="1"/>
        <v>0.29355056179775285</v>
      </c>
      <c r="H73" s="229">
        <v>0.26</v>
      </c>
      <c r="I73" s="229">
        <v>0.19</v>
      </c>
      <c r="J73" s="234">
        <v>0.44</v>
      </c>
      <c r="K73" s="223">
        <f t="shared" si="2"/>
        <v>0.29355056179775285</v>
      </c>
      <c r="L73" s="229">
        <v>0.26</v>
      </c>
      <c r="M73" s="229">
        <v>0.19</v>
      </c>
      <c r="N73" s="234">
        <v>0.44</v>
      </c>
      <c r="O73" s="223">
        <f t="shared" si="3"/>
        <v>2.5000898876404496</v>
      </c>
      <c r="P73" s="229">
        <v>3.57</v>
      </c>
      <c r="Q73" s="229">
        <v>-0.38</v>
      </c>
      <c r="R73" s="234">
        <v>2.36</v>
      </c>
    </row>
    <row r="74" spans="1:18" x14ac:dyDescent="0.25">
      <c r="A74" s="447"/>
      <c r="B74" s="56" t="s">
        <v>56</v>
      </c>
      <c r="C74" s="305">
        <f t="shared" si="0"/>
        <v>81.942265515317388</v>
      </c>
      <c r="D74" s="83">
        <v>84.08</v>
      </c>
      <c r="E74" s="84">
        <v>75.44</v>
      </c>
      <c r="F74" s="85">
        <v>82.59</v>
      </c>
      <c r="G74" s="83">
        <f t="shared" si="1"/>
        <v>0.3807865168539325</v>
      </c>
      <c r="H74" s="84">
        <v>0.48</v>
      </c>
      <c r="I74" s="84">
        <v>0.37</v>
      </c>
      <c r="J74" s="85">
        <v>0.18</v>
      </c>
      <c r="K74" s="83">
        <f t="shared" si="2"/>
        <v>0.67242696629213483</v>
      </c>
      <c r="L74" s="84">
        <v>0.74</v>
      </c>
      <c r="M74" s="84">
        <v>0.55000000000000004</v>
      </c>
      <c r="N74" s="85">
        <v>0.62</v>
      </c>
      <c r="O74" s="83">
        <f t="shared" si="3"/>
        <v>2.5575955056179778</v>
      </c>
      <c r="P74" s="84">
        <v>3.61</v>
      </c>
      <c r="Q74" s="84">
        <v>-0.03</v>
      </c>
      <c r="R74" s="85">
        <v>2.2400000000000002</v>
      </c>
    </row>
    <row r="75" spans="1:18" x14ac:dyDescent="0.25">
      <c r="A75" s="447"/>
      <c r="B75" s="56" t="s">
        <v>57</v>
      </c>
      <c r="C75" s="305">
        <f t="shared" si="0"/>
        <v>82.181603232565635</v>
      </c>
      <c r="D75" s="83">
        <v>84.36</v>
      </c>
      <c r="E75" s="84">
        <v>75.59</v>
      </c>
      <c r="F75" s="85">
        <v>82.82</v>
      </c>
      <c r="G75" s="83">
        <f t="shared" si="1"/>
        <v>0.2921348314606742</v>
      </c>
      <c r="H75" s="84">
        <v>0.33</v>
      </c>
      <c r="I75" s="84">
        <v>0.2</v>
      </c>
      <c r="J75" s="85">
        <v>0.28000000000000003</v>
      </c>
      <c r="K75" s="83">
        <f t="shared" si="2"/>
        <v>0.96647191011235956</v>
      </c>
      <c r="L75" s="84">
        <v>1.07</v>
      </c>
      <c r="M75" s="84">
        <v>0.76</v>
      </c>
      <c r="N75" s="85">
        <v>0.9</v>
      </c>
      <c r="O75" s="83">
        <f t="shared" si="3"/>
        <v>2.5264494382022473</v>
      </c>
      <c r="P75" s="84">
        <v>3.55</v>
      </c>
      <c r="Q75" s="84">
        <v>-0.13</v>
      </c>
      <c r="R75" s="85">
        <v>2.3199999999999998</v>
      </c>
    </row>
    <row r="76" spans="1:18" x14ac:dyDescent="0.25">
      <c r="A76" s="447"/>
      <c r="B76" s="56" t="s">
        <v>58</v>
      </c>
      <c r="C76" s="305">
        <f t="shared" ref="C76:C126" si="4">IF($B76="Diciembre",C88/(1+K88/100),
IF($B76="Enero",C75*(1+K76/100),
IF($B76="Febrero",C74*(1+K76/100),
IF($B76="Marzo",C73*(1+K76/100),
IF($B76="Abril",C72*(1+K76/100),
IF($B76="Mayo",C71*(1+K76/100),
IF($B76="Junio",C70*(1+K76/100),
IF($B76="Julio",C69*(1+K76/100),
IF($B76="Agosto",C68*(1+K76/100),
IF($B76="Septiembre",C67*(1+K76/100),
IF($B76="Octubre",C66*(1+K76/100),
IF($B76="Noviembre",C65*(1+K76/100),"Error"))))))))))))</f>
        <v>82.632055656155444</v>
      </c>
      <c r="D76" s="83">
        <v>84.58</v>
      </c>
      <c r="E76" s="84">
        <v>76.78</v>
      </c>
      <c r="F76" s="85">
        <v>83.13</v>
      </c>
      <c r="G76" s="83">
        <f t="shared" si="1"/>
        <v>0.54602247191011222</v>
      </c>
      <c r="H76" s="84">
        <v>0.26</v>
      </c>
      <c r="I76" s="84">
        <v>1.58</v>
      </c>
      <c r="J76" s="85">
        <v>0.39</v>
      </c>
      <c r="K76" s="83">
        <f t="shared" si="2"/>
        <v>1.5198876404494381</v>
      </c>
      <c r="L76" s="84">
        <v>1.34</v>
      </c>
      <c r="M76" s="84">
        <v>2.35</v>
      </c>
      <c r="N76" s="85">
        <v>1.29</v>
      </c>
      <c r="O76" s="83">
        <f t="shared" si="3"/>
        <v>2.800988764044944</v>
      </c>
      <c r="P76" s="84">
        <v>3.5</v>
      </c>
      <c r="Q76" s="84">
        <v>1.56</v>
      </c>
      <c r="R76" s="85">
        <v>2.2400000000000002</v>
      </c>
    </row>
    <row r="77" spans="1:18" x14ac:dyDescent="0.25">
      <c r="A77" s="447"/>
      <c r="B77" s="56" t="s">
        <v>59</v>
      </c>
      <c r="C77" s="305">
        <f t="shared" si="4"/>
        <v>83.013861961836753</v>
      </c>
      <c r="D77" s="83">
        <v>84.79</v>
      </c>
      <c r="E77" s="84">
        <v>77.760000000000005</v>
      </c>
      <c r="F77" s="85">
        <v>83.38</v>
      </c>
      <c r="G77" s="83">
        <f t="shared" si="1"/>
        <v>0.46265168539325829</v>
      </c>
      <c r="H77" s="84">
        <v>0.26</v>
      </c>
      <c r="I77" s="84">
        <v>1.28</v>
      </c>
      <c r="J77" s="85">
        <v>0.28999999999999998</v>
      </c>
      <c r="K77" s="83">
        <f t="shared" si="2"/>
        <v>1.988966292134831</v>
      </c>
      <c r="L77" s="84">
        <v>1.6</v>
      </c>
      <c r="M77" s="84">
        <v>3.65</v>
      </c>
      <c r="N77" s="85">
        <v>1.59</v>
      </c>
      <c r="O77" s="83">
        <f t="shared" si="3"/>
        <v>2.978584269662921</v>
      </c>
      <c r="P77" s="84">
        <v>3.41</v>
      </c>
      <c r="Q77" s="84">
        <v>2.83</v>
      </c>
      <c r="R77" s="85">
        <v>2.1800000000000002</v>
      </c>
    </row>
    <row r="78" spans="1:18" x14ac:dyDescent="0.25">
      <c r="A78" s="447"/>
      <c r="B78" s="56" t="s">
        <v>60</v>
      </c>
      <c r="C78" s="305">
        <f t="shared" si="4"/>
        <v>83.174658130910458</v>
      </c>
      <c r="D78" s="83">
        <v>85.05</v>
      </c>
      <c r="E78" s="84">
        <v>77.58</v>
      </c>
      <c r="F78" s="85">
        <v>83.64</v>
      </c>
      <c r="G78" s="83">
        <f t="shared" ref="G78:G132" si="5">+H78*0.548314606741573+I78*0.191011235955056+J78*0.260674157303371</f>
        <v>0.19946067415730345</v>
      </c>
      <c r="H78" s="84">
        <v>0.3</v>
      </c>
      <c r="I78" s="84">
        <v>-0.24</v>
      </c>
      <c r="J78" s="85">
        <v>0.31</v>
      </c>
      <c r="K78" s="83">
        <f t="shared" ref="K78:K132" si="6">+L78*0.548314606741573+M78*0.191011235955056+N78*0.260674157303371</f>
        <v>2.1865168539325839</v>
      </c>
      <c r="L78" s="84">
        <v>1.9</v>
      </c>
      <c r="M78" s="84">
        <v>3.4</v>
      </c>
      <c r="N78" s="85">
        <v>1.9</v>
      </c>
      <c r="O78" s="83">
        <f t="shared" ref="O78:O132" si="7">+P78*0.548314606741573+Q78*0.191011235955056+R78*0.260674157303371</f>
        <v>2.9117303370786516</v>
      </c>
      <c r="P78" s="84">
        <v>3.25</v>
      </c>
      <c r="Q78" s="84">
        <v>2.68</v>
      </c>
      <c r="R78" s="85">
        <v>2.37</v>
      </c>
    </row>
    <row r="79" spans="1:18" x14ac:dyDescent="0.25">
      <c r="A79" s="447"/>
      <c r="B79" s="56" t="s">
        <v>61</v>
      </c>
      <c r="C79" s="305">
        <f t="shared" si="4"/>
        <v>83.348129962043998</v>
      </c>
      <c r="D79" s="83">
        <v>85.28</v>
      </c>
      <c r="E79" s="84">
        <v>77.64</v>
      </c>
      <c r="F79" s="85">
        <v>83.78</v>
      </c>
      <c r="G79" s="83">
        <f t="shared" si="5"/>
        <v>0.20764044943820226</v>
      </c>
      <c r="H79" s="84">
        <v>0.27</v>
      </c>
      <c r="I79" s="84">
        <v>0.08</v>
      </c>
      <c r="J79" s="85">
        <v>0.17</v>
      </c>
      <c r="K79" s="83">
        <f t="shared" si="6"/>
        <v>2.399640449438202</v>
      </c>
      <c r="L79" s="84">
        <v>2.1800000000000002</v>
      </c>
      <c r="M79" s="84">
        <v>3.48</v>
      </c>
      <c r="N79" s="85">
        <v>2.0699999999999998</v>
      </c>
      <c r="O79" s="83">
        <f t="shared" si="7"/>
        <v>2.9085842696629212</v>
      </c>
      <c r="P79" s="84">
        <v>3.21</v>
      </c>
      <c r="Q79" s="84">
        <v>2.56</v>
      </c>
      <c r="R79" s="85">
        <v>2.5299999999999998</v>
      </c>
    </row>
    <row r="80" spans="1:18" x14ac:dyDescent="0.25">
      <c r="A80" s="447"/>
      <c r="B80" s="56" t="s">
        <v>62</v>
      </c>
      <c r="C80" s="305">
        <f t="shared" si="4"/>
        <v>83.486976932745677</v>
      </c>
      <c r="D80" s="83">
        <v>85.4</v>
      </c>
      <c r="E80" s="84">
        <v>77.75</v>
      </c>
      <c r="F80" s="85">
        <v>83.98</v>
      </c>
      <c r="G80" s="83">
        <f t="shared" si="5"/>
        <v>0.16797752808988767</v>
      </c>
      <c r="H80" s="84">
        <v>0.14000000000000001</v>
      </c>
      <c r="I80" s="84">
        <v>0.15</v>
      </c>
      <c r="J80" s="85">
        <v>0.24</v>
      </c>
      <c r="K80" s="83">
        <f t="shared" si="6"/>
        <v>2.5702247191011232</v>
      </c>
      <c r="L80" s="84">
        <v>2.3199999999999998</v>
      </c>
      <c r="M80" s="84">
        <v>3.63</v>
      </c>
      <c r="N80" s="85">
        <v>2.3199999999999998</v>
      </c>
      <c r="O80" s="83">
        <f t="shared" si="7"/>
        <v>2.956044943820225</v>
      </c>
      <c r="P80" s="84">
        <v>3.14</v>
      </c>
      <c r="Q80" s="84">
        <v>2.6</v>
      </c>
      <c r="R80" s="85">
        <v>2.83</v>
      </c>
    </row>
    <row r="81" spans="1:18" x14ac:dyDescent="0.25">
      <c r="A81" s="447"/>
      <c r="B81" s="56" t="s">
        <v>63</v>
      </c>
      <c r="C81" s="305">
        <f t="shared" si="4"/>
        <v>83.65198003150735</v>
      </c>
      <c r="D81" s="83">
        <v>85.56</v>
      </c>
      <c r="E81" s="84">
        <v>77.72</v>
      </c>
      <c r="F81" s="85">
        <v>84.31</v>
      </c>
      <c r="G81" s="83">
        <f t="shared" si="5"/>
        <v>0.19820224719101132</v>
      </c>
      <c r="H81" s="84">
        <v>0.19</v>
      </c>
      <c r="I81" s="84">
        <v>-0.04</v>
      </c>
      <c r="J81" s="85">
        <v>0.39</v>
      </c>
      <c r="K81" s="83">
        <f t="shared" si="6"/>
        <v>2.772943820224719</v>
      </c>
      <c r="L81" s="84">
        <v>2.5099999999999998</v>
      </c>
      <c r="M81" s="84">
        <v>3.6</v>
      </c>
      <c r="N81" s="85">
        <v>2.72</v>
      </c>
      <c r="O81" s="83">
        <f t="shared" si="7"/>
        <v>3.2622921348314602</v>
      </c>
      <c r="P81" s="84">
        <v>3.11</v>
      </c>
      <c r="Q81" s="84">
        <v>3.88</v>
      </c>
      <c r="R81" s="85">
        <v>3.13</v>
      </c>
    </row>
    <row r="82" spans="1:18" x14ac:dyDescent="0.25">
      <c r="A82" s="447"/>
      <c r="B82" s="56" t="s">
        <v>64</v>
      </c>
      <c r="C82" s="305">
        <f t="shared" si="4"/>
        <v>83.78371180373675</v>
      </c>
      <c r="D82" s="83">
        <v>85.75</v>
      </c>
      <c r="E82" s="84">
        <v>77.680000000000007</v>
      </c>
      <c r="F82" s="85">
        <v>84.44</v>
      </c>
      <c r="G82" s="83">
        <f t="shared" si="5"/>
        <v>0.15375280898876409</v>
      </c>
      <c r="H82" s="84">
        <v>0.23</v>
      </c>
      <c r="I82" s="84">
        <v>-0.06</v>
      </c>
      <c r="J82" s="85">
        <v>0.15</v>
      </c>
      <c r="K82" s="83">
        <f t="shared" si="6"/>
        <v>2.9347865168539324</v>
      </c>
      <c r="L82" s="84">
        <v>2.75</v>
      </c>
      <c r="M82" s="84">
        <v>3.54</v>
      </c>
      <c r="N82" s="85">
        <v>2.88</v>
      </c>
      <c r="O82" s="83">
        <f t="shared" si="7"/>
        <v>3.2267191011235954</v>
      </c>
      <c r="P82" s="84">
        <v>3.11</v>
      </c>
      <c r="Q82" s="84">
        <v>3.53</v>
      </c>
      <c r="R82" s="85">
        <v>3.25</v>
      </c>
    </row>
    <row r="83" spans="1:18" x14ac:dyDescent="0.25">
      <c r="A83" s="447"/>
      <c r="B83" s="56" t="s">
        <v>65</v>
      </c>
      <c r="C83" s="305">
        <f t="shared" si="4"/>
        <v>83.842151544402256</v>
      </c>
      <c r="D83" s="83">
        <v>85.92</v>
      </c>
      <c r="E83" s="84">
        <v>77.58</v>
      </c>
      <c r="F83" s="85">
        <v>84.4</v>
      </c>
      <c r="G83" s="83">
        <f t="shared" si="5"/>
        <v>7.4404494382022471E-2</v>
      </c>
      <c r="H83" s="84">
        <v>0.2</v>
      </c>
      <c r="I83" s="84">
        <v>-0.13</v>
      </c>
      <c r="J83" s="85">
        <v>-0.04</v>
      </c>
      <c r="K83" s="83">
        <f t="shared" si="6"/>
        <v>3.0065842696629215</v>
      </c>
      <c r="L83" s="84">
        <v>2.95</v>
      </c>
      <c r="M83" s="84">
        <v>3.41</v>
      </c>
      <c r="N83" s="85">
        <v>2.83</v>
      </c>
      <c r="O83" s="83">
        <f t="shared" si="7"/>
        <v>3.1958651685393256</v>
      </c>
      <c r="P83" s="84">
        <v>3.12</v>
      </c>
      <c r="Q83" s="84">
        <v>3.64</v>
      </c>
      <c r="R83" s="85">
        <v>3.03</v>
      </c>
    </row>
    <row r="84" spans="1:18" x14ac:dyDescent="0.25">
      <c r="A84" s="535"/>
      <c r="B84" s="37" t="s">
        <v>66</v>
      </c>
      <c r="C84" s="307">
        <f t="shared" si="4"/>
        <v>83.934850325526767</v>
      </c>
      <c r="D84" s="87">
        <v>86.01</v>
      </c>
      <c r="E84" s="88">
        <v>77.73</v>
      </c>
      <c r="F84" s="89">
        <v>84.47</v>
      </c>
      <c r="G84" s="83">
        <f t="shared" si="5"/>
        <v>0.11197752808988762</v>
      </c>
      <c r="H84" s="84">
        <v>0.1</v>
      </c>
      <c r="I84" s="84">
        <v>0.19</v>
      </c>
      <c r="J84" s="85">
        <v>0.08</v>
      </c>
      <c r="K84" s="83">
        <f t="shared" si="6"/>
        <v>3.120471910112359</v>
      </c>
      <c r="L84" s="84">
        <v>3.05</v>
      </c>
      <c r="M84" s="84">
        <v>3.61</v>
      </c>
      <c r="N84" s="85">
        <v>2.91</v>
      </c>
      <c r="O84" s="87">
        <f t="shared" si="7"/>
        <v>3.120471910112359</v>
      </c>
      <c r="P84" s="88">
        <v>3.05</v>
      </c>
      <c r="Q84" s="88">
        <v>3.61</v>
      </c>
      <c r="R84" s="89">
        <v>2.91</v>
      </c>
    </row>
    <row r="85" spans="1:18" x14ac:dyDescent="0.25">
      <c r="A85" s="534">
        <v>2015</v>
      </c>
      <c r="B85" s="221" t="s">
        <v>55</v>
      </c>
      <c r="C85" s="306">
        <f t="shared" si="4"/>
        <v>84.146705660101219</v>
      </c>
      <c r="D85" s="223">
        <v>86.25</v>
      </c>
      <c r="E85" s="229">
        <v>77.760000000000005</v>
      </c>
      <c r="F85" s="234">
        <v>84.76</v>
      </c>
      <c r="G85" s="223">
        <f t="shared" si="5"/>
        <v>0.2524044943820225</v>
      </c>
      <c r="H85" s="229">
        <v>0.28000000000000003</v>
      </c>
      <c r="I85" s="229">
        <v>0.04</v>
      </c>
      <c r="J85" s="234">
        <v>0.35</v>
      </c>
      <c r="K85" s="223">
        <f t="shared" si="6"/>
        <v>0.2524044943820225</v>
      </c>
      <c r="L85" s="229">
        <v>0.28000000000000003</v>
      </c>
      <c r="M85" s="229">
        <v>0.04</v>
      </c>
      <c r="N85" s="234">
        <v>0.35</v>
      </c>
      <c r="O85" s="223">
        <f t="shared" si="7"/>
        <v>3.082898876404494</v>
      </c>
      <c r="P85" s="229">
        <v>3.08</v>
      </c>
      <c r="Q85" s="229">
        <v>3.45</v>
      </c>
      <c r="R85" s="234">
        <v>2.82</v>
      </c>
    </row>
    <row r="86" spans="1:18" x14ac:dyDescent="0.25">
      <c r="A86" s="447"/>
      <c r="B86" s="56" t="s">
        <v>56</v>
      </c>
      <c r="C86" s="305">
        <f t="shared" si="4"/>
        <v>84.518584201453606</v>
      </c>
      <c r="D86" s="83">
        <v>86.6</v>
      </c>
      <c r="E86" s="84">
        <v>78.290000000000006</v>
      </c>
      <c r="F86" s="85">
        <v>85.06</v>
      </c>
      <c r="G86" s="83">
        <f t="shared" si="5"/>
        <v>0.44496629213483141</v>
      </c>
      <c r="H86" s="84">
        <v>0.4</v>
      </c>
      <c r="I86" s="84">
        <v>0.69</v>
      </c>
      <c r="J86" s="85">
        <v>0.36</v>
      </c>
      <c r="K86" s="83">
        <f t="shared" si="6"/>
        <v>0.69546067415730339</v>
      </c>
      <c r="L86" s="84">
        <v>0.68</v>
      </c>
      <c r="M86" s="84">
        <v>0.72</v>
      </c>
      <c r="N86" s="85">
        <v>0.71</v>
      </c>
      <c r="O86" s="83">
        <f t="shared" si="7"/>
        <v>3.143505617977528</v>
      </c>
      <c r="P86" s="84">
        <v>2.99</v>
      </c>
      <c r="Q86" s="84">
        <v>3.78</v>
      </c>
      <c r="R86" s="85">
        <v>3</v>
      </c>
    </row>
    <row r="87" spans="1:18" x14ac:dyDescent="0.25">
      <c r="A87" s="447"/>
      <c r="B87" s="56" t="s">
        <v>57</v>
      </c>
      <c r="C87" s="305">
        <f t="shared" si="4"/>
        <v>84.89297135743368</v>
      </c>
      <c r="D87" s="83">
        <v>86.91</v>
      </c>
      <c r="E87" s="84">
        <v>78.95</v>
      </c>
      <c r="F87" s="85">
        <v>85.33</v>
      </c>
      <c r="G87" s="83">
        <f t="shared" si="5"/>
        <v>0.43865168539325833</v>
      </c>
      <c r="H87" s="84">
        <v>0.36</v>
      </c>
      <c r="I87" s="84">
        <v>0.84</v>
      </c>
      <c r="J87" s="85">
        <v>0.31</v>
      </c>
      <c r="K87" s="83">
        <f t="shared" si="6"/>
        <v>1.141505617977528</v>
      </c>
      <c r="L87" s="84">
        <v>1.05</v>
      </c>
      <c r="M87" s="84">
        <v>1.57</v>
      </c>
      <c r="N87" s="85">
        <v>1.02</v>
      </c>
      <c r="O87" s="83">
        <f t="shared" si="7"/>
        <v>3.3012359550561792</v>
      </c>
      <c r="P87" s="84">
        <v>3.03</v>
      </c>
      <c r="Q87" s="84">
        <v>4.45</v>
      </c>
      <c r="R87" s="85">
        <v>3.03</v>
      </c>
    </row>
    <row r="88" spans="1:18" x14ac:dyDescent="0.25">
      <c r="A88" s="447"/>
      <c r="B88" s="56" t="s">
        <v>58</v>
      </c>
      <c r="C88" s="305">
        <f t="shared" si="4"/>
        <v>85.470141339447423</v>
      </c>
      <c r="D88" s="83">
        <v>87.22</v>
      </c>
      <c r="E88" s="84">
        <v>80.22</v>
      </c>
      <c r="F88" s="85">
        <v>85.92</v>
      </c>
      <c r="G88" s="83">
        <f t="shared" si="5"/>
        <v>0.68191011235955035</v>
      </c>
      <c r="H88" s="84">
        <v>0.35</v>
      </c>
      <c r="I88" s="84">
        <v>1.61</v>
      </c>
      <c r="J88" s="85">
        <v>0.7</v>
      </c>
      <c r="K88" s="83">
        <f t="shared" si="6"/>
        <v>1.8291460674157298</v>
      </c>
      <c r="L88" s="84">
        <v>1.4</v>
      </c>
      <c r="M88" s="84">
        <v>3.21</v>
      </c>
      <c r="N88" s="85">
        <v>1.72</v>
      </c>
      <c r="O88" s="83">
        <f t="shared" si="7"/>
        <v>3.4397303370786516</v>
      </c>
      <c r="P88" s="84">
        <v>3.12</v>
      </c>
      <c r="Q88" s="84">
        <v>4.4800000000000004</v>
      </c>
      <c r="R88" s="85">
        <v>3.35</v>
      </c>
    </row>
    <row r="89" spans="1:18" x14ac:dyDescent="0.25">
      <c r="A89" s="447"/>
      <c r="B89" s="56" t="s">
        <v>59</v>
      </c>
      <c r="C89" s="305">
        <f t="shared" si="4"/>
        <v>85.828231931229482</v>
      </c>
      <c r="D89" s="83">
        <v>87.57</v>
      </c>
      <c r="E89" s="84">
        <v>80.42</v>
      </c>
      <c r="F89" s="85">
        <v>86.4</v>
      </c>
      <c r="G89" s="83">
        <f t="shared" si="5"/>
        <v>0.41593258426966295</v>
      </c>
      <c r="H89" s="84">
        <v>0.41</v>
      </c>
      <c r="I89" s="84">
        <v>0.25</v>
      </c>
      <c r="J89" s="85">
        <v>0.55000000000000004</v>
      </c>
      <c r="K89" s="83">
        <f t="shared" si="6"/>
        <v>2.255775280898876</v>
      </c>
      <c r="L89" s="84">
        <v>1.82</v>
      </c>
      <c r="M89" s="84">
        <v>3.46</v>
      </c>
      <c r="N89" s="85">
        <v>2.29</v>
      </c>
      <c r="O89" s="83">
        <f t="shared" si="7"/>
        <v>3.3953707865168541</v>
      </c>
      <c r="P89" s="84">
        <v>3.28</v>
      </c>
      <c r="Q89" s="84">
        <v>3.42</v>
      </c>
      <c r="R89" s="85">
        <v>3.62</v>
      </c>
    </row>
    <row r="90" spans="1:18" x14ac:dyDescent="0.25">
      <c r="A90" s="447"/>
      <c r="B90" s="56" t="s">
        <v>60</v>
      </c>
      <c r="C90" s="305">
        <f t="shared" si="4"/>
        <v>86.06028821517441</v>
      </c>
      <c r="D90" s="83">
        <v>87.88</v>
      </c>
      <c r="E90" s="84">
        <v>80.38</v>
      </c>
      <c r="F90" s="85">
        <v>86.69</v>
      </c>
      <c r="G90" s="83">
        <f t="shared" si="5"/>
        <v>0.27386516853932591</v>
      </c>
      <c r="H90" s="84">
        <v>0.36</v>
      </c>
      <c r="I90" s="84">
        <v>-0.05</v>
      </c>
      <c r="J90" s="85">
        <v>0.33</v>
      </c>
      <c r="K90" s="83">
        <f t="shared" si="6"/>
        <v>2.5322471910112356</v>
      </c>
      <c r="L90" s="84">
        <v>2.1800000000000002</v>
      </c>
      <c r="M90" s="84">
        <v>3.41</v>
      </c>
      <c r="N90" s="85">
        <v>2.63</v>
      </c>
      <c r="O90" s="83">
        <f t="shared" si="7"/>
        <v>3.468808988764045</v>
      </c>
      <c r="P90" s="84">
        <v>3.33</v>
      </c>
      <c r="Q90" s="84">
        <v>3.62</v>
      </c>
      <c r="R90" s="85">
        <v>3.65</v>
      </c>
    </row>
    <row r="91" spans="1:18" x14ac:dyDescent="0.25">
      <c r="A91" s="447"/>
      <c r="B91" s="56" t="s">
        <v>61</v>
      </c>
      <c r="C91" s="305">
        <f t="shared" si="4"/>
        <v>86.297720101892992</v>
      </c>
      <c r="D91" s="83">
        <v>88.19</v>
      </c>
      <c r="E91" s="84">
        <v>80.47</v>
      </c>
      <c r="F91" s="85">
        <v>86.89</v>
      </c>
      <c r="G91" s="83">
        <f t="shared" si="5"/>
        <v>0.272876404494382</v>
      </c>
      <c r="H91" s="84">
        <v>0.35</v>
      </c>
      <c r="I91" s="84">
        <v>0.11</v>
      </c>
      <c r="J91" s="85">
        <v>0.23</v>
      </c>
      <c r="K91" s="83">
        <f t="shared" si="6"/>
        <v>2.815123595505618</v>
      </c>
      <c r="L91" s="84">
        <v>2.54</v>
      </c>
      <c r="M91" s="84">
        <v>3.53</v>
      </c>
      <c r="N91" s="85">
        <v>2.87</v>
      </c>
      <c r="O91" s="83">
        <f t="shared" si="7"/>
        <v>3.5395280898876402</v>
      </c>
      <c r="P91" s="84">
        <v>3.42</v>
      </c>
      <c r="Q91" s="84">
        <v>3.65</v>
      </c>
      <c r="R91" s="85">
        <v>3.71</v>
      </c>
    </row>
    <row r="92" spans="1:18" x14ac:dyDescent="0.25">
      <c r="A92" s="447"/>
      <c r="B92" s="56" t="s">
        <v>62</v>
      </c>
      <c r="C92" s="305">
        <f t="shared" si="4"/>
        <v>86.486318881309828</v>
      </c>
      <c r="D92" s="83">
        <v>88.4</v>
      </c>
      <c r="E92" s="84">
        <v>80.709999999999994</v>
      </c>
      <c r="F92" s="85">
        <v>87</v>
      </c>
      <c r="G92" s="83">
        <f t="shared" si="5"/>
        <v>0.22017977528089883</v>
      </c>
      <c r="H92" s="84">
        <v>0.24</v>
      </c>
      <c r="I92" s="84">
        <v>0.3</v>
      </c>
      <c r="J92" s="85">
        <v>0.12</v>
      </c>
      <c r="K92" s="83">
        <f t="shared" si="6"/>
        <v>3.0398202247191008</v>
      </c>
      <c r="L92" s="84">
        <v>2.78</v>
      </c>
      <c r="M92" s="84">
        <v>3.84</v>
      </c>
      <c r="N92" s="85">
        <v>3</v>
      </c>
      <c r="O92" s="83">
        <f t="shared" si="7"/>
        <v>3.5936404494382019</v>
      </c>
      <c r="P92" s="84">
        <v>3.52</v>
      </c>
      <c r="Q92" s="84">
        <v>3.81</v>
      </c>
      <c r="R92" s="85">
        <v>3.59</v>
      </c>
    </row>
    <row r="93" spans="1:18" x14ac:dyDescent="0.25">
      <c r="A93" s="447"/>
      <c r="B93" s="56" t="s">
        <v>63</v>
      </c>
      <c r="C93" s="305">
        <f t="shared" si="4"/>
        <v>86.739236276369382</v>
      </c>
      <c r="D93" s="83">
        <v>88.71</v>
      </c>
      <c r="E93" s="84">
        <v>80.66</v>
      </c>
      <c r="F93" s="85">
        <v>87.38</v>
      </c>
      <c r="G93" s="83">
        <f t="shared" si="5"/>
        <v>0.29775280898876411</v>
      </c>
      <c r="H93" s="84">
        <v>0.35</v>
      </c>
      <c r="I93" s="84">
        <v>-0.06</v>
      </c>
      <c r="J93" s="85">
        <v>0.45</v>
      </c>
      <c r="K93" s="83">
        <f t="shared" si="6"/>
        <v>3.3411460674157301</v>
      </c>
      <c r="L93" s="84">
        <v>3.14</v>
      </c>
      <c r="M93" s="84">
        <v>3.77</v>
      </c>
      <c r="N93" s="85">
        <v>3.45</v>
      </c>
      <c r="O93" s="83">
        <f t="shared" si="7"/>
        <v>3.688674157303371</v>
      </c>
      <c r="P93" s="84">
        <v>3.68</v>
      </c>
      <c r="Q93" s="84">
        <v>3.78</v>
      </c>
      <c r="R93" s="85">
        <v>3.64</v>
      </c>
    </row>
    <row r="94" spans="1:18" x14ac:dyDescent="0.25">
      <c r="A94" s="447"/>
      <c r="B94" s="56" t="s">
        <v>64</v>
      </c>
      <c r="C94" s="305">
        <f t="shared" si="4"/>
        <v>86.979478565941562</v>
      </c>
      <c r="D94" s="83">
        <v>89.01</v>
      </c>
      <c r="E94" s="84">
        <v>80.91</v>
      </c>
      <c r="F94" s="85">
        <v>87.48</v>
      </c>
      <c r="G94" s="83">
        <f t="shared" si="5"/>
        <v>0.27431460674157299</v>
      </c>
      <c r="H94" s="84">
        <v>0.34</v>
      </c>
      <c r="I94" s="84">
        <v>0.31</v>
      </c>
      <c r="J94" s="85">
        <v>0.11</v>
      </c>
      <c r="K94" s="83">
        <f t="shared" si="6"/>
        <v>3.6273707865168539</v>
      </c>
      <c r="L94" s="84">
        <v>3.49</v>
      </c>
      <c r="M94" s="84">
        <v>4.0999999999999996</v>
      </c>
      <c r="N94" s="85">
        <v>3.57</v>
      </c>
      <c r="O94" s="83">
        <f t="shared" si="7"/>
        <v>3.8111460674157307</v>
      </c>
      <c r="P94" s="84">
        <v>3.79</v>
      </c>
      <c r="Q94" s="84">
        <v>4.16</v>
      </c>
      <c r="R94" s="85">
        <v>3.6</v>
      </c>
    </row>
    <row r="95" spans="1:18" x14ac:dyDescent="0.25">
      <c r="A95" s="447"/>
      <c r="B95" s="56" t="s">
        <v>65</v>
      </c>
      <c r="C95" s="305">
        <f t="shared" si="4"/>
        <v>87.560477486071278</v>
      </c>
      <c r="D95" s="83">
        <v>89.2</v>
      </c>
      <c r="E95" s="84">
        <v>82.71</v>
      </c>
      <c r="F95" s="85">
        <v>87.9</v>
      </c>
      <c r="G95" s="83">
        <f t="shared" si="5"/>
        <v>0.66692134831460648</v>
      </c>
      <c r="H95" s="84">
        <v>0.21</v>
      </c>
      <c r="I95" s="84">
        <v>2.2200000000000002</v>
      </c>
      <c r="J95" s="85">
        <v>0.49</v>
      </c>
      <c r="K95" s="83">
        <f t="shared" si="6"/>
        <v>4.3195730337078651</v>
      </c>
      <c r="L95" s="84">
        <v>3.71</v>
      </c>
      <c r="M95" s="84">
        <v>6.41</v>
      </c>
      <c r="N95" s="85">
        <v>4.07</v>
      </c>
      <c r="O95" s="83">
        <f t="shared" si="7"/>
        <v>4.4334606741573026</v>
      </c>
      <c r="P95" s="84">
        <v>3.81</v>
      </c>
      <c r="Q95" s="84">
        <v>6.61</v>
      </c>
      <c r="R95" s="85">
        <v>4.1500000000000004</v>
      </c>
    </row>
    <row r="96" spans="1:18" x14ac:dyDescent="0.25">
      <c r="A96" s="535"/>
      <c r="B96" s="37" t="s">
        <v>66</v>
      </c>
      <c r="C96" s="307">
        <f t="shared" si="4"/>
        <v>87.766712014938534</v>
      </c>
      <c r="D96" s="87">
        <v>89.35</v>
      </c>
      <c r="E96" s="88">
        <v>82.76</v>
      </c>
      <c r="F96" s="89">
        <v>88.34</v>
      </c>
      <c r="G96" s="87">
        <f t="shared" si="5"/>
        <v>0.24049438202247198</v>
      </c>
      <c r="H96" s="88">
        <v>0.18</v>
      </c>
      <c r="I96" s="88">
        <v>0.06</v>
      </c>
      <c r="J96" s="89">
        <v>0.5</v>
      </c>
      <c r="K96" s="87">
        <f t="shared" si="6"/>
        <v>4.565280898876404</v>
      </c>
      <c r="L96" s="88">
        <v>3.89</v>
      </c>
      <c r="M96" s="88">
        <v>6.47</v>
      </c>
      <c r="N96" s="89">
        <v>4.59</v>
      </c>
      <c r="O96" s="87">
        <f t="shared" si="7"/>
        <v>4.565280898876404</v>
      </c>
      <c r="P96" s="88">
        <v>3.89</v>
      </c>
      <c r="Q96" s="88">
        <v>6.47</v>
      </c>
      <c r="R96" s="89">
        <v>4.59</v>
      </c>
    </row>
    <row r="97" spans="1:18" x14ac:dyDescent="0.25">
      <c r="A97" s="534">
        <v>2016</v>
      </c>
      <c r="B97" s="221" t="s">
        <v>55</v>
      </c>
      <c r="C97" s="306">
        <f t="shared" si="4"/>
        <v>88.155488964879765</v>
      </c>
      <c r="D97" s="223">
        <v>89.71</v>
      </c>
      <c r="E97" s="229">
        <v>82.86</v>
      </c>
      <c r="F97" s="234">
        <v>89.02</v>
      </c>
      <c r="G97" s="223">
        <f t="shared" si="5"/>
        <v>0.44296629213483157</v>
      </c>
      <c r="H97" s="229">
        <v>0.4</v>
      </c>
      <c r="I97" s="229">
        <v>0.12</v>
      </c>
      <c r="J97" s="234">
        <v>0.77</v>
      </c>
      <c r="K97" s="223">
        <f t="shared" si="6"/>
        <v>0.44296629213483157</v>
      </c>
      <c r="L97" s="229">
        <v>0.4</v>
      </c>
      <c r="M97" s="229">
        <v>0.12</v>
      </c>
      <c r="N97" s="234">
        <v>0.77</v>
      </c>
      <c r="O97" s="223">
        <f t="shared" si="7"/>
        <v>4.7629662921348306</v>
      </c>
      <c r="P97" s="229">
        <v>4.01</v>
      </c>
      <c r="Q97" s="229">
        <v>6.56</v>
      </c>
      <c r="R97" s="234">
        <v>5.03</v>
      </c>
    </row>
    <row r="98" spans="1:18" x14ac:dyDescent="0.25">
      <c r="A98" s="447"/>
      <c r="B98" s="56" t="s">
        <v>56</v>
      </c>
      <c r="C98" s="305">
        <f t="shared" si="4"/>
        <v>88.525765875299641</v>
      </c>
      <c r="D98" s="83">
        <v>90.03</v>
      </c>
      <c r="E98" s="84">
        <v>83.04</v>
      </c>
      <c r="F98" s="85">
        <v>89.64</v>
      </c>
      <c r="G98" s="83">
        <f t="shared" si="5"/>
        <v>0.41379775280898884</v>
      </c>
      <c r="H98" s="84">
        <v>0.35</v>
      </c>
      <c r="I98" s="84">
        <v>0.22</v>
      </c>
      <c r="J98" s="85">
        <v>0.69</v>
      </c>
      <c r="K98" s="83">
        <f t="shared" si="6"/>
        <v>0.8648539325842699</v>
      </c>
      <c r="L98" s="84">
        <v>0.76</v>
      </c>
      <c r="M98" s="84">
        <v>0.34</v>
      </c>
      <c r="N98" s="85">
        <v>1.47</v>
      </c>
      <c r="O98" s="83">
        <f t="shared" si="7"/>
        <v>4.7367640449438202</v>
      </c>
      <c r="P98" s="84">
        <v>3.97</v>
      </c>
      <c r="Q98" s="84">
        <v>6.06</v>
      </c>
      <c r="R98" s="85">
        <v>5.38</v>
      </c>
    </row>
    <row r="99" spans="1:18" x14ac:dyDescent="0.25">
      <c r="A99" s="447"/>
      <c r="B99" s="56" t="s">
        <v>57</v>
      </c>
      <c r="C99" s="305">
        <f t="shared" si="4"/>
        <v>89.110943031587993</v>
      </c>
      <c r="D99" s="83">
        <v>90.33</v>
      </c>
      <c r="E99" s="84">
        <v>84.55</v>
      </c>
      <c r="F99" s="85">
        <v>90.11</v>
      </c>
      <c r="G99" s="83">
        <f t="shared" si="5"/>
        <v>0.66222471910112335</v>
      </c>
      <c r="H99" s="84">
        <v>0.33</v>
      </c>
      <c r="I99" s="84">
        <v>1.81</v>
      </c>
      <c r="J99" s="85">
        <v>0.52</v>
      </c>
      <c r="K99" s="83">
        <f t="shared" si="6"/>
        <v>1.5315955056179775</v>
      </c>
      <c r="L99" s="84">
        <v>1.0900000000000001</v>
      </c>
      <c r="M99" s="84">
        <v>2.16</v>
      </c>
      <c r="N99" s="85">
        <v>2</v>
      </c>
      <c r="O99" s="83">
        <f t="shared" si="7"/>
        <v>4.9744044943820214</v>
      </c>
      <c r="P99" s="84">
        <v>3.94</v>
      </c>
      <c r="Q99" s="84">
        <v>7.09</v>
      </c>
      <c r="R99" s="85">
        <v>5.6</v>
      </c>
    </row>
    <row r="100" spans="1:18" x14ac:dyDescent="0.25">
      <c r="A100" s="447"/>
      <c r="B100" s="56" t="s">
        <v>58</v>
      </c>
      <c r="C100" s="305">
        <f t="shared" si="4"/>
        <v>89.805976499319783</v>
      </c>
      <c r="D100" s="83">
        <v>90.83</v>
      </c>
      <c r="E100" s="84">
        <v>85.5</v>
      </c>
      <c r="F100" s="85">
        <v>91</v>
      </c>
      <c r="G100" s="83">
        <f t="shared" si="5"/>
        <v>0.77548314606741575</v>
      </c>
      <c r="H100" s="84">
        <v>0.55000000000000004</v>
      </c>
      <c r="I100" s="84">
        <v>1.1299999999999999</v>
      </c>
      <c r="J100" s="85">
        <v>0.99</v>
      </c>
      <c r="K100" s="83">
        <f t="shared" si="6"/>
        <v>2.3235056179775277</v>
      </c>
      <c r="L100" s="84">
        <v>1.65</v>
      </c>
      <c r="M100" s="84">
        <v>3.32</v>
      </c>
      <c r="N100" s="85">
        <v>3.01</v>
      </c>
      <c r="O100" s="83">
        <f t="shared" si="7"/>
        <v>5.0674606741573029</v>
      </c>
      <c r="P100" s="84">
        <v>4.1399999999999997</v>
      </c>
      <c r="Q100" s="84">
        <v>6.58</v>
      </c>
      <c r="R100" s="85">
        <v>5.91</v>
      </c>
    </row>
    <row r="101" spans="1:18" x14ac:dyDescent="0.25">
      <c r="A101" s="447"/>
      <c r="B101" s="56" t="s">
        <v>59</v>
      </c>
      <c r="C101" s="305">
        <f t="shared" si="4"/>
        <v>90.304688652130977</v>
      </c>
      <c r="D101" s="83">
        <v>91.2</v>
      </c>
      <c r="E101" s="84">
        <v>85.92</v>
      </c>
      <c r="F101" s="85">
        <v>91.82</v>
      </c>
      <c r="G101" s="83">
        <f t="shared" si="5"/>
        <v>0.5530112359550563</v>
      </c>
      <c r="H101" s="84">
        <v>0.41</v>
      </c>
      <c r="I101" s="84">
        <v>0.49</v>
      </c>
      <c r="J101" s="85">
        <v>0.9</v>
      </c>
      <c r="K101" s="83">
        <f t="shared" si="6"/>
        <v>2.8917303370786516</v>
      </c>
      <c r="L101" s="84">
        <v>2.0699999999999998</v>
      </c>
      <c r="M101" s="84">
        <v>3.82</v>
      </c>
      <c r="N101" s="85">
        <v>3.94</v>
      </c>
      <c r="O101" s="83">
        <f t="shared" si="7"/>
        <v>5.2135730337078652</v>
      </c>
      <c r="P101" s="84">
        <v>4.1399999999999997</v>
      </c>
      <c r="Q101" s="84">
        <v>6.84</v>
      </c>
      <c r="R101" s="85">
        <v>6.28</v>
      </c>
    </row>
    <row r="102" spans="1:18" x14ac:dyDescent="0.25">
      <c r="A102" s="447"/>
      <c r="B102" s="56" t="s">
        <v>60</v>
      </c>
      <c r="C102" s="305">
        <f t="shared" si="4"/>
        <v>90.753600591944902</v>
      </c>
      <c r="D102" s="83">
        <v>91.54</v>
      </c>
      <c r="E102" s="84">
        <v>86.62</v>
      </c>
      <c r="F102" s="85">
        <v>92.3</v>
      </c>
      <c r="G102" s="83">
        <f t="shared" si="5"/>
        <v>0.49505617977528082</v>
      </c>
      <c r="H102" s="84">
        <v>0.37</v>
      </c>
      <c r="I102" s="84">
        <v>0.82</v>
      </c>
      <c r="J102" s="85">
        <v>0.52</v>
      </c>
      <c r="K102" s="83">
        <f t="shared" si="6"/>
        <v>3.4032134831460676</v>
      </c>
      <c r="L102" s="84">
        <v>2.4500000000000002</v>
      </c>
      <c r="M102" s="84">
        <v>4.67</v>
      </c>
      <c r="N102" s="85">
        <v>4.4800000000000004</v>
      </c>
      <c r="O102" s="83">
        <f t="shared" si="7"/>
        <v>5.452404494382022</v>
      </c>
      <c r="P102" s="84">
        <v>4.16</v>
      </c>
      <c r="Q102" s="84">
        <v>7.76</v>
      </c>
      <c r="R102" s="85">
        <v>6.48</v>
      </c>
    </row>
    <row r="103" spans="1:18" x14ac:dyDescent="0.25">
      <c r="A103" s="447"/>
      <c r="B103" s="56" t="s">
        <v>61</v>
      </c>
      <c r="C103" s="305">
        <f t="shared" si="4"/>
        <v>91.285999383884501</v>
      </c>
      <c r="D103" s="83">
        <v>91.8</v>
      </c>
      <c r="E103" s="84">
        <v>87.97</v>
      </c>
      <c r="F103" s="85">
        <v>92.76</v>
      </c>
      <c r="G103" s="83">
        <f t="shared" si="5"/>
        <v>0.5854157303370785</v>
      </c>
      <c r="H103" s="84">
        <v>0.28999999999999998</v>
      </c>
      <c r="I103" s="84">
        <v>1.55</v>
      </c>
      <c r="J103" s="85">
        <v>0.5</v>
      </c>
      <c r="K103" s="83">
        <f t="shared" si="6"/>
        <v>4.0098202247191015</v>
      </c>
      <c r="L103" s="84">
        <v>2.74</v>
      </c>
      <c r="M103" s="84">
        <v>6.29</v>
      </c>
      <c r="N103" s="85">
        <v>5.01</v>
      </c>
      <c r="O103" s="83">
        <f t="shared" si="7"/>
        <v>5.7849887640449431</v>
      </c>
      <c r="P103" s="84">
        <v>4.09</v>
      </c>
      <c r="Q103" s="84">
        <v>9.32</v>
      </c>
      <c r="R103" s="85">
        <v>6.76</v>
      </c>
    </row>
    <row r="104" spans="1:18" x14ac:dyDescent="0.25">
      <c r="A104" s="447"/>
      <c r="B104" s="56" t="s">
        <v>62</v>
      </c>
      <c r="C104" s="305">
        <f t="shared" si="4"/>
        <v>90.919509261938089</v>
      </c>
      <c r="D104" s="83">
        <v>92.02</v>
      </c>
      <c r="E104" s="84">
        <v>85.17</v>
      </c>
      <c r="F104" s="85">
        <v>93.09</v>
      </c>
      <c r="G104" s="83">
        <f t="shared" si="5"/>
        <v>-0.39006741573033654</v>
      </c>
      <c r="H104" s="84">
        <v>0.23</v>
      </c>
      <c r="I104" s="84">
        <v>-3.18</v>
      </c>
      <c r="J104" s="85">
        <v>0.35</v>
      </c>
      <c r="K104" s="83">
        <f t="shared" si="6"/>
        <v>3.5922471910112366</v>
      </c>
      <c r="L104" s="84">
        <v>2.98</v>
      </c>
      <c r="M104" s="84">
        <v>2.91</v>
      </c>
      <c r="N104" s="85">
        <v>5.38</v>
      </c>
      <c r="O104" s="83">
        <f t="shared" si="7"/>
        <v>5.1243146067415726</v>
      </c>
      <c r="P104" s="84">
        <v>4.09</v>
      </c>
      <c r="Q104" s="84">
        <v>5.52</v>
      </c>
      <c r="R104" s="85">
        <v>7.01</v>
      </c>
    </row>
    <row r="105" spans="1:18" x14ac:dyDescent="0.25">
      <c r="A105" s="447"/>
      <c r="B105" s="56" t="s">
        <v>63</v>
      </c>
      <c r="C105" s="305">
        <f t="shared" si="4"/>
        <v>91.313611383170112</v>
      </c>
      <c r="D105" s="83">
        <v>92.25</v>
      </c>
      <c r="E105" s="84">
        <v>86.15</v>
      </c>
      <c r="F105" s="85">
        <v>93.35</v>
      </c>
      <c r="G105" s="83">
        <f t="shared" si="5"/>
        <v>0.43330337078651671</v>
      </c>
      <c r="H105" s="84">
        <v>0.26</v>
      </c>
      <c r="I105" s="84">
        <v>1.1399999999999999</v>
      </c>
      <c r="J105" s="85">
        <v>0.28000000000000003</v>
      </c>
      <c r="K105" s="83">
        <f t="shared" si="6"/>
        <v>4.0412808988764048</v>
      </c>
      <c r="L105" s="84">
        <v>3.25</v>
      </c>
      <c r="M105" s="84">
        <v>4.09</v>
      </c>
      <c r="N105" s="85">
        <v>5.67</v>
      </c>
      <c r="O105" s="83">
        <f t="shared" si="7"/>
        <v>5.2725393258426969</v>
      </c>
      <c r="P105" s="84">
        <v>4</v>
      </c>
      <c r="Q105" s="84">
        <v>6.8</v>
      </c>
      <c r="R105" s="85">
        <v>6.83</v>
      </c>
    </row>
    <row r="106" spans="1:18" x14ac:dyDescent="0.25">
      <c r="A106" s="447"/>
      <c r="B106" s="56" t="s">
        <v>64</v>
      </c>
      <c r="C106" s="305">
        <f t="shared" si="4"/>
        <v>91.441750782711921</v>
      </c>
      <c r="D106" s="83">
        <v>92.45</v>
      </c>
      <c r="E106" s="84">
        <v>86.16</v>
      </c>
      <c r="F106" s="85">
        <v>93.43</v>
      </c>
      <c r="G106" s="83">
        <f t="shared" si="5"/>
        <v>0.13791011235955056</v>
      </c>
      <c r="H106" s="84">
        <v>0.21</v>
      </c>
      <c r="I106" s="84">
        <v>0.01</v>
      </c>
      <c r="J106" s="85">
        <v>0.08</v>
      </c>
      <c r="K106" s="83">
        <f t="shared" si="6"/>
        <v>4.1872808988764048</v>
      </c>
      <c r="L106" s="84">
        <v>3.47</v>
      </c>
      <c r="M106" s="84">
        <v>4.0999999999999996</v>
      </c>
      <c r="N106" s="85">
        <v>5.76</v>
      </c>
      <c r="O106" s="83">
        <f t="shared" si="7"/>
        <v>5.1323146067415735</v>
      </c>
      <c r="P106" s="84">
        <v>3.87</v>
      </c>
      <c r="Q106" s="84">
        <v>6.48</v>
      </c>
      <c r="R106" s="85">
        <v>6.8</v>
      </c>
    </row>
    <row r="107" spans="1:18" x14ac:dyDescent="0.25">
      <c r="A107" s="447"/>
      <c r="B107" s="56" t="s">
        <v>65</v>
      </c>
      <c r="C107" s="305">
        <f t="shared" si="4"/>
        <v>91.656374908587551</v>
      </c>
      <c r="D107" s="83">
        <v>92.69</v>
      </c>
      <c r="E107" s="84">
        <v>86.34</v>
      </c>
      <c r="F107" s="85">
        <v>93.63</v>
      </c>
      <c r="G107" s="83">
        <f t="shared" si="5"/>
        <v>0.2319325842696629</v>
      </c>
      <c r="H107" s="84">
        <v>0.25</v>
      </c>
      <c r="I107" s="84">
        <v>0.21</v>
      </c>
      <c r="J107" s="85">
        <v>0.21</v>
      </c>
      <c r="K107" s="83">
        <f t="shared" si="6"/>
        <v>4.4318202247191012</v>
      </c>
      <c r="L107" s="84">
        <v>3.73</v>
      </c>
      <c r="M107" s="84">
        <v>4.32</v>
      </c>
      <c r="N107" s="85">
        <v>5.99</v>
      </c>
      <c r="O107" s="83">
        <f t="shared" si="7"/>
        <v>4.6794382022471916</v>
      </c>
      <c r="P107" s="84">
        <v>3.91</v>
      </c>
      <c r="Q107" s="84">
        <v>4.3899999999999997</v>
      </c>
      <c r="R107" s="85">
        <v>6.51</v>
      </c>
    </row>
    <row r="108" spans="1:18" x14ac:dyDescent="0.25">
      <c r="A108" s="535"/>
      <c r="B108" s="37" t="s">
        <v>66</v>
      </c>
      <c r="C108" s="307">
        <f t="shared" si="4"/>
        <v>91.94448639827614</v>
      </c>
      <c r="D108" s="87">
        <v>92.85</v>
      </c>
      <c r="E108" s="88">
        <v>86.83</v>
      </c>
      <c r="F108" s="89">
        <v>94</v>
      </c>
      <c r="G108" s="87">
        <f t="shared" si="5"/>
        <v>0.31184269662921349</v>
      </c>
      <c r="H108" s="88">
        <v>0.18</v>
      </c>
      <c r="I108" s="88">
        <v>0.56999999999999995</v>
      </c>
      <c r="J108" s="89">
        <v>0.4</v>
      </c>
      <c r="K108" s="83">
        <f t="shared" si="6"/>
        <v>4.7600898876404498</v>
      </c>
      <c r="L108" s="84">
        <v>3.92</v>
      </c>
      <c r="M108" s="84">
        <v>4.92</v>
      </c>
      <c r="N108" s="85">
        <v>6.41</v>
      </c>
      <c r="O108" s="83">
        <f t="shared" si="7"/>
        <v>4.7600898876404498</v>
      </c>
      <c r="P108" s="84">
        <v>3.92</v>
      </c>
      <c r="Q108" s="84">
        <v>4.92</v>
      </c>
      <c r="R108" s="85">
        <v>6.41</v>
      </c>
    </row>
    <row r="109" spans="1:18" x14ac:dyDescent="0.25">
      <c r="A109" s="534">
        <v>2017</v>
      </c>
      <c r="B109" s="221" t="s">
        <v>55</v>
      </c>
      <c r="C109" s="306">
        <f t="shared" si="4"/>
        <v>92.590866468497197</v>
      </c>
      <c r="D109" s="223">
        <v>93.18</v>
      </c>
      <c r="E109" s="229">
        <v>87.81</v>
      </c>
      <c r="F109" s="234">
        <v>95.07</v>
      </c>
      <c r="G109" s="223">
        <f t="shared" si="5"/>
        <v>0.70301123595505621</v>
      </c>
      <c r="H109" s="229">
        <v>0.35</v>
      </c>
      <c r="I109" s="229">
        <v>1.1200000000000001</v>
      </c>
      <c r="J109" s="234">
        <v>1.1399999999999999</v>
      </c>
      <c r="K109" s="223">
        <f t="shared" si="6"/>
        <v>0.70301123595505621</v>
      </c>
      <c r="L109" s="229">
        <v>0.35</v>
      </c>
      <c r="M109" s="229">
        <v>1.1200000000000001</v>
      </c>
      <c r="N109" s="234">
        <v>1.1399999999999999</v>
      </c>
      <c r="O109" s="223">
        <f t="shared" si="7"/>
        <v>5.0268089887640448</v>
      </c>
      <c r="P109" s="229">
        <v>3.86</v>
      </c>
      <c r="Q109" s="229">
        <v>5.97</v>
      </c>
      <c r="R109" s="234">
        <v>6.79</v>
      </c>
    </row>
    <row r="110" spans="1:18" x14ac:dyDescent="0.25">
      <c r="A110" s="447"/>
      <c r="B110" s="56" t="s">
        <v>56</v>
      </c>
      <c r="C110" s="305">
        <f t="shared" si="4"/>
        <v>93.253176695799823</v>
      </c>
      <c r="D110" s="83">
        <v>93.68</v>
      </c>
      <c r="E110" s="84">
        <v>88.57</v>
      </c>
      <c r="F110" s="85">
        <v>96.01</v>
      </c>
      <c r="G110" s="83">
        <f t="shared" si="5"/>
        <v>0.71582022471910123</v>
      </c>
      <c r="H110" s="84">
        <v>0.54</v>
      </c>
      <c r="I110" s="84">
        <v>0.86</v>
      </c>
      <c r="J110" s="85">
        <v>0.98</v>
      </c>
      <c r="K110" s="83">
        <f t="shared" si="6"/>
        <v>1.4233483146067414</v>
      </c>
      <c r="L110" s="84">
        <v>0.89</v>
      </c>
      <c r="M110" s="84">
        <v>1.99</v>
      </c>
      <c r="N110" s="85">
        <v>2.13</v>
      </c>
      <c r="O110" s="83">
        <f t="shared" si="7"/>
        <v>5.3442921348314609</v>
      </c>
      <c r="P110" s="84">
        <v>4.05</v>
      </c>
      <c r="Q110" s="84">
        <v>6.65</v>
      </c>
      <c r="R110" s="85">
        <v>7.11</v>
      </c>
    </row>
    <row r="111" spans="1:18" x14ac:dyDescent="0.25">
      <c r="A111" s="447"/>
      <c r="B111" s="56" t="s">
        <v>57</v>
      </c>
      <c r="C111" s="305">
        <f t="shared" si="4"/>
        <v>93.767466630842421</v>
      </c>
      <c r="D111" s="83">
        <v>94.19</v>
      </c>
      <c r="E111" s="84">
        <v>89.25</v>
      </c>
      <c r="F111" s="85">
        <v>96.39</v>
      </c>
      <c r="G111" s="83">
        <f t="shared" si="5"/>
        <v>0.55292134831460671</v>
      </c>
      <c r="H111" s="84">
        <v>0.55000000000000004</v>
      </c>
      <c r="I111" s="84">
        <v>0.77</v>
      </c>
      <c r="J111" s="85">
        <v>0.4</v>
      </c>
      <c r="K111" s="83">
        <f t="shared" si="6"/>
        <v>1.9826966292134829</v>
      </c>
      <c r="L111" s="84">
        <v>1.44</v>
      </c>
      <c r="M111" s="84">
        <v>2.78</v>
      </c>
      <c r="N111" s="85">
        <v>2.54</v>
      </c>
      <c r="O111" s="83">
        <f t="shared" si="7"/>
        <v>5.2228314606741568</v>
      </c>
      <c r="P111" s="84">
        <v>4.2699999999999996</v>
      </c>
      <c r="Q111" s="84">
        <v>5.56</v>
      </c>
      <c r="R111" s="85">
        <v>6.98</v>
      </c>
    </row>
    <row r="112" spans="1:18" x14ac:dyDescent="0.25">
      <c r="A112" s="447"/>
      <c r="B112" s="56" t="s">
        <v>58</v>
      </c>
      <c r="C112" s="305">
        <f t="shared" si="4"/>
        <v>94.591495845794327</v>
      </c>
      <c r="D112" s="83">
        <v>94.67</v>
      </c>
      <c r="E112" s="84">
        <v>91.24</v>
      </c>
      <c r="F112" s="85">
        <v>97.03</v>
      </c>
      <c r="G112" s="83">
        <f t="shared" si="5"/>
        <v>0.87406741573033686</v>
      </c>
      <c r="H112" s="84">
        <v>0.5</v>
      </c>
      <c r="I112" s="84">
        <v>2.2400000000000002</v>
      </c>
      <c r="J112" s="85">
        <v>0.66</v>
      </c>
      <c r="K112" s="83">
        <f t="shared" si="6"/>
        <v>2.8789213483146066</v>
      </c>
      <c r="L112" s="84">
        <v>1.95</v>
      </c>
      <c r="M112" s="84">
        <v>5.08</v>
      </c>
      <c r="N112" s="85">
        <v>3.22</v>
      </c>
      <c r="O112" s="83">
        <f t="shared" si="7"/>
        <v>5.3293258426966297</v>
      </c>
      <c r="P112" s="84">
        <v>4.2300000000000004</v>
      </c>
      <c r="Q112" s="84">
        <v>6.71</v>
      </c>
      <c r="R112" s="85">
        <v>6.63</v>
      </c>
    </row>
    <row r="113" spans="1:18" x14ac:dyDescent="0.25">
      <c r="A113" s="447"/>
      <c r="B113" s="56" t="s">
        <v>59</v>
      </c>
      <c r="C113" s="305">
        <f t="shared" si="4"/>
        <v>95.10698415841243</v>
      </c>
      <c r="D113" s="83">
        <v>95.1</v>
      </c>
      <c r="E113" s="84">
        <v>92.01</v>
      </c>
      <c r="F113" s="85">
        <v>97.51</v>
      </c>
      <c r="G113" s="83">
        <f t="shared" si="5"/>
        <v>0.5449213483146067</v>
      </c>
      <c r="H113" s="84">
        <v>0.46</v>
      </c>
      <c r="I113" s="84">
        <v>0.85</v>
      </c>
      <c r="J113" s="85">
        <v>0.5</v>
      </c>
      <c r="K113" s="83">
        <f t="shared" si="6"/>
        <v>3.4395730337078647</v>
      </c>
      <c r="L113" s="84">
        <v>2.42</v>
      </c>
      <c r="M113" s="84">
        <v>5.97</v>
      </c>
      <c r="N113" s="85">
        <v>3.73</v>
      </c>
      <c r="O113" s="83">
        <f t="shared" si="7"/>
        <v>5.3172359550561801</v>
      </c>
      <c r="P113" s="84">
        <v>4.28</v>
      </c>
      <c r="Q113" s="84">
        <v>7.09</v>
      </c>
      <c r="R113" s="85">
        <v>6.2</v>
      </c>
    </row>
    <row r="114" spans="1:18" x14ac:dyDescent="0.25">
      <c r="A114" s="447"/>
      <c r="B114" s="56" t="s">
        <v>60</v>
      </c>
      <c r="C114" s="305">
        <f t="shared" si="4"/>
        <v>95.375999262436153</v>
      </c>
      <c r="D114" s="83">
        <v>95.41</v>
      </c>
      <c r="E114" s="84">
        <v>92.16</v>
      </c>
      <c r="F114" s="85">
        <v>97.78</v>
      </c>
      <c r="G114" s="83">
        <f t="shared" si="5"/>
        <v>0.2844943820224719</v>
      </c>
      <c r="H114" s="84">
        <v>0.33</v>
      </c>
      <c r="I114" s="84">
        <v>0.16</v>
      </c>
      <c r="J114" s="85">
        <v>0.28000000000000003</v>
      </c>
      <c r="K114" s="83">
        <f t="shared" si="6"/>
        <v>3.7321573033707858</v>
      </c>
      <c r="L114" s="84">
        <v>2.76</v>
      </c>
      <c r="M114" s="84">
        <v>6.13</v>
      </c>
      <c r="N114" s="85">
        <v>4.0199999999999996</v>
      </c>
      <c r="O114" s="83">
        <f t="shared" si="7"/>
        <v>5.0883370786516853</v>
      </c>
      <c r="P114" s="84">
        <v>4.2300000000000004</v>
      </c>
      <c r="Q114" s="84">
        <v>6.39</v>
      </c>
      <c r="R114" s="85">
        <v>5.94</v>
      </c>
    </row>
    <row r="115" spans="1:18" x14ac:dyDescent="0.25">
      <c r="A115" s="447"/>
      <c r="B115" s="56" t="s">
        <v>61</v>
      </c>
      <c r="C115" s="305">
        <f t="shared" si="4"/>
        <v>95.610984575651344</v>
      </c>
      <c r="D115" s="83">
        <v>95.58</v>
      </c>
      <c r="E115" s="84">
        <v>92.9</v>
      </c>
      <c r="F115" s="85">
        <v>97.78</v>
      </c>
      <c r="G115" s="83">
        <f t="shared" si="5"/>
        <v>0.24602247191011223</v>
      </c>
      <c r="H115" s="84">
        <v>0.17</v>
      </c>
      <c r="I115" s="84">
        <v>0.8</v>
      </c>
      <c r="J115" s="85">
        <v>0</v>
      </c>
      <c r="K115" s="83">
        <f t="shared" si="6"/>
        <v>3.9877303370786512</v>
      </c>
      <c r="L115" s="84">
        <v>2.93</v>
      </c>
      <c r="M115" s="84">
        <v>6.98</v>
      </c>
      <c r="N115" s="85">
        <v>4.0199999999999996</v>
      </c>
      <c r="O115" s="83">
        <f t="shared" si="7"/>
        <v>4.7334831460674156</v>
      </c>
      <c r="P115" s="84">
        <v>4.1100000000000003</v>
      </c>
      <c r="Q115" s="84">
        <v>5.6</v>
      </c>
      <c r="R115" s="85">
        <v>5.41</v>
      </c>
    </row>
    <row r="116" spans="1:18" x14ac:dyDescent="0.25">
      <c r="A116" s="447"/>
      <c r="B116" s="56" t="s">
        <v>62</v>
      </c>
      <c r="C116" s="305">
        <f t="shared" si="4"/>
        <v>95.826651215881725</v>
      </c>
      <c r="D116" s="83">
        <v>95.84</v>
      </c>
      <c r="E116" s="84">
        <v>93.16</v>
      </c>
      <c r="F116" s="85">
        <v>97.85</v>
      </c>
      <c r="G116" s="83">
        <f t="shared" si="5"/>
        <v>0.22525842696629211</v>
      </c>
      <c r="H116" s="84">
        <v>0.28000000000000003</v>
      </c>
      <c r="I116" s="84">
        <v>0.28000000000000003</v>
      </c>
      <c r="J116" s="85">
        <v>7.0000000000000007E-2</v>
      </c>
      <c r="K116" s="83">
        <f t="shared" si="6"/>
        <v>4.2222921348314602</v>
      </c>
      <c r="L116" s="84">
        <v>3.22</v>
      </c>
      <c r="M116" s="84">
        <v>7.28</v>
      </c>
      <c r="N116" s="85">
        <v>4.09</v>
      </c>
      <c r="O116" s="83">
        <f t="shared" si="7"/>
        <v>5.4047191011235958</v>
      </c>
      <c r="P116" s="84">
        <v>4.16</v>
      </c>
      <c r="Q116" s="84">
        <v>9.3800000000000008</v>
      </c>
      <c r="R116" s="85">
        <v>5.1100000000000003</v>
      </c>
    </row>
    <row r="117" spans="1:18" x14ac:dyDescent="0.25">
      <c r="A117" s="447"/>
      <c r="B117" s="56" t="s">
        <v>63</v>
      </c>
      <c r="C117" s="305">
        <f t="shared" si="4"/>
        <v>95.974857463282831</v>
      </c>
      <c r="D117" s="83">
        <v>96.06</v>
      </c>
      <c r="E117" s="84">
        <v>93.3</v>
      </c>
      <c r="F117" s="85">
        <v>97.86</v>
      </c>
      <c r="G117" s="83">
        <f t="shared" si="5"/>
        <v>0.15188764044943814</v>
      </c>
      <c r="H117" s="84">
        <v>0.22</v>
      </c>
      <c r="I117" s="84">
        <v>0.15</v>
      </c>
      <c r="J117" s="85">
        <v>0.01</v>
      </c>
      <c r="K117" s="83">
        <f t="shared" si="6"/>
        <v>4.3834831460674151</v>
      </c>
      <c r="L117" s="84">
        <v>3.45</v>
      </c>
      <c r="M117" s="84">
        <v>7.45</v>
      </c>
      <c r="N117" s="85">
        <v>4.0999999999999996</v>
      </c>
      <c r="O117" s="83">
        <f t="shared" si="7"/>
        <v>5.1054157303370786</v>
      </c>
      <c r="P117" s="84">
        <v>4.12</v>
      </c>
      <c r="Q117" s="84">
        <v>8.31</v>
      </c>
      <c r="R117" s="85">
        <v>4.83</v>
      </c>
    </row>
    <row r="118" spans="1:18" x14ac:dyDescent="0.25">
      <c r="A118" s="447"/>
      <c r="B118" s="56" t="s">
        <v>64</v>
      </c>
      <c r="C118" s="305">
        <f t="shared" si="4"/>
        <v>96.129117583608561</v>
      </c>
      <c r="D118" s="83">
        <v>96.27</v>
      </c>
      <c r="E118" s="84">
        <v>93.56</v>
      </c>
      <c r="F118" s="85">
        <v>97.8</v>
      </c>
      <c r="G118" s="83">
        <f t="shared" si="5"/>
        <v>0.15847191011235948</v>
      </c>
      <c r="H118" s="84">
        <v>0.22</v>
      </c>
      <c r="I118" s="84">
        <v>0.28000000000000003</v>
      </c>
      <c r="J118" s="85">
        <v>-0.06</v>
      </c>
      <c r="K118" s="83">
        <f t="shared" si="6"/>
        <v>4.5512584269662923</v>
      </c>
      <c r="L118" s="84">
        <v>3.68</v>
      </c>
      <c r="M118" s="84">
        <v>7.75</v>
      </c>
      <c r="N118" s="85">
        <v>4.04</v>
      </c>
      <c r="O118" s="83">
        <f t="shared" si="7"/>
        <v>5.1226741573033694</v>
      </c>
      <c r="P118" s="84">
        <v>4.13</v>
      </c>
      <c r="Q118" s="84">
        <v>8.59</v>
      </c>
      <c r="R118" s="85">
        <v>4.67</v>
      </c>
    </row>
    <row r="119" spans="1:18" x14ac:dyDescent="0.25">
      <c r="A119" s="447"/>
      <c r="B119" s="56" t="s">
        <v>65</v>
      </c>
      <c r="C119" s="305">
        <f t="shared" si="4"/>
        <v>96.349763689282085</v>
      </c>
      <c r="D119" s="83">
        <v>96.58</v>
      </c>
      <c r="E119" s="84">
        <v>93.87</v>
      </c>
      <c r="F119" s="85">
        <v>97.77</v>
      </c>
      <c r="G119" s="83">
        <f t="shared" si="5"/>
        <v>0.23328089887640441</v>
      </c>
      <c r="H119" s="84">
        <v>0.32</v>
      </c>
      <c r="I119" s="84">
        <v>0.33</v>
      </c>
      <c r="J119" s="85">
        <v>-0.02</v>
      </c>
      <c r="K119" s="83">
        <f t="shared" si="6"/>
        <v>4.7912359550561785</v>
      </c>
      <c r="L119" s="84">
        <v>4.01</v>
      </c>
      <c r="M119" s="84">
        <v>8.1</v>
      </c>
      <c r="N119" s="85">
        <v>4.01</v>
      </c>
      <c r="O119" s="83">
        <f t="shared" si="7"/>
        <v>5.1233258426966284</v>
      </c>
      <c r="P119" s="84">
        <v>4.2</v>
      </c>
      <c r="Q119" s="84">
        <v>8.7200000000000006</v>
      </c>
      <c r="R119" s="85">
        <v>4.43</v>
      </c>
    </row>
    <row r="120" spans="1:18" x14ac:dyDescent="0.25">
      <c r="A120" s="535"/>
      <c r="B120" s="37" t="s">
        <v>66</v>
      </c>
      <c r="C120" s="307">
        <f t="shared" si="4"/>
        <v>96.529954220940368</v>
      </c>
      <c r="D120" s="87">
        <v>96.79</v>
      </c>
      <c r="E120" s="88">
        <v>93.85</v>
      </c>
      <c r="F120" s="89">
        <v>98.04</v>
      </c>
      <c r="G120" s="87">
        <f t="shared" si="5"/>
        <v>0.18719101123595511</v>
      </c>
      <c r="H120" s="88">
        <v>0.22</v>
      </c>
      <c r="I120" s="88">
        <v>-0.02</v>
      </c>
      <c r="J120" s="89">
        <v>0.27</v>
      </c>
      <c r="K120" s="87">
        <f t="shared" si="6"/>
        <v>4.9872134831460668</v>
      </c>
      <c r="L120" s="88">
        <v>4.24</v>
      </c>
      <c r="M120" s="88">
        <v>8.07</v>
      </c>
      <c r="N120" s="89">
        <v>4.3</v>
      </c>
      <c r="O120" s="87">
        <f t="shared" si="7"/>
        <v>4.9872134831460668</v>
      </c>
      <c r="P120" s="88">
        <v>4.24</v>
      </c>
      <c r="Q120" s="88">
        <v>8.07</v>
      </c>
      <c r="R120" s="89">
        <v>4.3</v>
      </c>
    </row>
    <row r="121" spans="1:18" x14ac:dyDescent="0.25">
      <c r="A121" s="534">
        <v>2018</v>
      </c>
      <c r="B121" s="221" t="s">
        <v>55</v>
      </c>
      <c r="C121" s="306">
        <f t="shared" si="4"/>
        <v>96.893666073170152</v>
      </c>
      <c r="D121" s="223">
        <v>97.13</v>
      </c>
      <c r="E121" s="229">
        <v>94.02</v>
      </c>
      <c r="F121" s="234">
        <v>98.6</v>
      </c>
      <c r="G121" s="223">
        <f t="shared" si="5"/>
        <v>0.37678651685393261</v>
      </c>
      <c r="H121" s="229">
        <v>0.35</v>
      </c>
      <c r="I121" s="229">
        <v>0.19</v>
      </c>
      <c r="J121" s="234">
        <v>0.56999999999999995</v>
      </c>
      <c r="K121" s="223">
        <f t="shared" si="6"/>
        <v>0.37678651685393261</v>
      </c>
      <c r="L121" s="229">
        <v>0.35</v>
      </c>
      <c r="M121" s="229">
        <v>0.19</v>
      </c>
      <c r="N121" s="234">
        <v>0.56999999999999995</v>
      </c>
      <c r="O121" s="223">
        <f t="shared" si="7"/>
        <v>4.649797752808988</v>
      </c>
      <c r="P121" s="229">
        <v>4.25</v>
      </c>
      <c r="Q121" s="229">
        <v>7.08</v>
      </c>
      <c r="R121" s="234">
        <v>3.71</v>
      </c>
    </row>
    <row r="122" spans="1:18" x14ac:dyDescent="0.25">
      <c r="A122" s="447"/>
      <c r="B122" s="56" t="s">
        <v>56</v>
      </c>
      <c r="C122" s="305">
        <f t="shared" si="4"/>
        <v>97.366858077973646</v>
      </c>
      <c r="D122" s="83">
        <v>97.44</v>
      </c>
      <c r="E122" s="84">
        <v>94.98</v>
      </c>
      <c r="F122" s="85">
        <v>99.05</v>
      </c>
      <c r="G122" s="83">
        <f t="shared" si="5"/>
        <v>0.48471910112359545</v>
      </c>
      <c r="H122" s="84">
        <v>0.31</v>
      </c>
      <c r="I122" s="84">
        <v>1.02</v>
      </c>
      <c r="J122" s="85">
        <v>0.46</v>
      </c>
      <c r="K122" s="83">
        <f t="shared" si="6"/>
        <v>0.86698876404494385</v>
      </c>
      <c r="L122" s="84">
        <v>0.67</v>
      </c>
      <c r="M122" s="84">
        <v>1.21</v>
      </c>
      <c r="N122" s="85">
        <v>1.03</v>
      </c>
      <c r="O122" s="83">
        <f t="shared" si="7"/>
        <v>4.4079999999999986</v>
      </c>
      <c r="P122" s="84">
        <v>4.01</v>
      </c>
      <c r="Q122" s="84">
        <v>7.24</v>
      </c>
      <c r="R122" s="85">
        <v>3.17</v>
      </c>
    </row>
    <row r="123" spans="1:18" x14ac:dyDescent="0.25">
      <c r="A123" s="447"/>
      <c r="B123" s="56" t="s">
        <v>57</v>
      </c>
      <c r="C123" s="305">
        <f t="shared" si="4"/>
        <v>97.741611221596344</v>
      </c>
      <c r="D123" s="83">
        <v>97.82</v>
      </c>
      <c r="E123" s="84">
        <v>95.59</v>
      </c>
      <c r="F123" s="85">
        <v>99.24</v>
      </c>
      <c r="G123" s="83">
        <f t="shared" si="5"/>
        <v>0.38822471910112355</v>
      </c>
      <c r="H123" s="84">
        <v>0.39</v>
      </c>
      <c r="I123" s="84">
        <v>0.64</v>
      </c>
      <c r="J123" s="85">
        <v>0.2</v>
      </c>
      <c r="K123" s="83">
        <f t="shared" si="6"/>
        <v>1.2552134831460673</v>
      </c>
      <c r="L123" s="84">
        <v>1.06</v>
      </c>
      <c r="M123" s="84">
        <v>1.85</v>
      </c>
      <c r="N123" s="85">
        <v>1.23</v>
      </c>
      <c r="O123" s="83">
        <f t="shared" si="7"/>
        <v>4.2387865168539314</v>
      </c>
      <c r="P123" s="84">
        <v>3.85</v>
      </c>
      <c r="Q123" s="84">
        <v>7.1</v>
      </c>
      <c r="R123" s="85">
        <v>2.96</v>
      </c>
    </row>
    <row r="124" spans="1:18" x14ac:dyDescent="0.25">
      <c r="A124" s="447"/>
      <c r="B124" s="56" t="s">
        <v>58</v>
      </c>
      <c r="C124" s="305">
        <f t="shared" si="4"/>
        <v>98.236820732812035</v>
      </c>
      <c r="D124" s="83">
        <v>98.17</v>
      </c>
      <c r="E124" s="84">
        <v>97.09</v>
      </c>
      <c r="F124" s="85">
        <v>99.26</v>
      </c>
      <c r="G124" s="83">
        <f t="shared" si="5"/>
        <v>0.50179775280898853</v>
      </c>
      <c r="H124" s="84">
        <v>0.36</v>
      </c>
      <c r="I124" s="84">
        <v>1.58</v>
      </c>
      <c r="J124" s="85">
        <v>0.01</v>
      </c>
      <c r="K124" s="83">
        <f t="shared" si="6"/>
        <v>1.7682247191011231</v>
      </c>
      <c r="L124" s="84">
        <v>1.43</v>
      </c>
      <c r="M124" s="84">
        <v>3.46</v>
      </c>
      <c r="N124" s="85">
        <v>1.24</v>
      </c>
      <c r="O124" s="83">
        <f t="shared" si="7"/>
        <v>3.8555730337078642</v>
      </c>
      <c r="P124" s="84">
        <v>3.71</v>
      </c>
      <c r="Q124" s="84">
        <v>6.41</v>
      </c>
      <c r="R124" s="85">
        <v>2.29</v>
      </c>
    </row>
    <row r="125" spans="1:18" x14ac:dyDescent="0.25">
      <c r="A125" s="447"/>
      <c r="B125" s="56" t="s">
        <v>59</v>
      </c>
      <c r="C125" s="305">
        <f t="shared" si="4"/>
        <v>98.629383110685382</v>
      </c>
      <c r="D125" s="83">
        <v>98.5</v>
      </c>
      <c r="E125" s="84">
        <v>97.78</v>
      </c>
      <c r="F125" s="85">
        <v>99.56</v>
      </c>
      <c r="G125" s="83">
        <f t="shared" si="5"/>
        <v>0.40094382022471903</v>
      </c>
      <c r="H125" s="84">
        <v>0.34</v>
      </c>
      <c r="I125" s="84">
        <v>0.7</v>
      </c>
      <c r="J125" s="85">
        <v>0.31</v>
      </c>
      <c r="K125" s="83">
        <f t="shared" si="6"/>
        <v>2.1748988764044941</v>
      </c>
      <c r="L125" s="84">
        <v>1.77</v>
      </c>
      <c r="M125" s="84">
        <v>4.1900000000000004</v>
      </c>
      <c r="N125" s="85">
        <v>1.55</v>
      </c>
      <c r="O125" s="83">
        <f t="shared" si="7"/>
        <v>3.706112359550561</v>
      </c>
      <c r="P125" s="84">
        <v>3.58</v>
      </c>
      <c r="Q125" s="84">
        <v>6.26</v>
      </c>
      <c r="R125" s="85">
        <v>2.1</v>
      </c>
    </row>
    <row r="126" spans="1:18" x14ac:dyDescent="0.25">
      <c r="A126" s="447"/>
      <c r="B126" s="56" t="s">
        <v>60</v>
      </c>
      <c r="C126" s="305">
        <f t="shared" si="4"/>
        <v>99.077911169882299</v>
      </c>
      <c r="D126" s="83">
        <v>98.78</v>
      </c>
      <c r="E126" s="84">
        <v>99.14</v>
      </c>
      <c r="F126" s="85">
        <v>99.67</v>
      </c>
      <c r="G126" s="83">
        <f t="shared" si="5"/>
        <v>0.44961797752808963</v>
      </c>
      <c r="H126" s="84">
        <v>0.28000000000000003</v>
      </c>
      <c r="I126" s="84">
        <v>1.4</v>
      </c>
      <c r="J126" s="85">
        <v>0.11</v>
      </c>
      <c r="K126" s="83">
        <f t="shared" si="6"/>
        <v>2.6395505617977517</v>
      </c>
      <c r="L126" s="84">
        <v>2.06</v>
      </c>
      <c r="M126" s="84">
        <v>5.64</v>
      </c>
      <c r="N126" s="85">
        <v>1.66</v>
      </c>
      <c r="O126" s="83">
        <f t="shared" si="7"/>
        <v>3.8865168539325827</v>
      </c>
      <c r="P126" s="84">
        <v>3.53</v>
      </c>
      <c r="Q126" s="84">
        <v>7.58</v>
      </c>
      <c r="R126" s="85">
        <v>1.93</v>
      </c>
    </row>
    <row r="127" spans="1:18" x14ac:dyDescent="0.25">
      <c r="A127" s="447"/>
      <c r="B127" s="56" t="s">
        <v>61</v>
      </c>
      <c r="C127" s="305">
        <f>IF($B127="Diciembre",C193/(1+K193/100),
IF($B127="Enero",C126*(1+K127/100),
IF($B127="Febrero",C125*(1+K127/100),
IF($B127="Marzo",C124*(1+K127/100),
IF($B127="Abril",C123*(1+K127/100),
IF($B127="Mayo",C122*(1+K127/100),
IF($B127="Junio",C121*(1+K127/100),
IF($B127="Julio",C120*(1+K127/100),
IF($B127="Agosto",C119*(1+K127/100),
IF($B127="Septiembre",C118*(1+K127/100),
IF($B127="Octubre",C117*(1+K127/100),
IF($B127="Noviembre",C116*(1+K127/100),"Error"))))))))))))</f>
        <v>99.275938574844773</v>
      </c>
      <c r="D127" s="83">
        <v>98.98</v>
      </c>
      <c r="E127" s="84">
        <v>99.75</v>
      </c>
      <c r="F127" s="85">
        <v>99.56</v>
      </c>
      <c r="G127" s="83">
        <f t="shared" si="5"/>
        <v>0.19750561797752797</v>
      </c>
      <c r="H127" s="84">
        <v>0.2</v>
      </c>
      <c r="I127" s="84">
        <v>0.61</v>
      </c>
      <c r="J127" s="85">
        <v>-0.11</v>
      </c>
      <c r="K127" s="83">
        <f t="shared" si="6"/>
        <v>2.8446966292134821</v>
      </c>
      <c r="L127" s="84">
        <v>2.2599999999999998</v>
      </c>
      <c r="M127" s="84">
        <v>6.29</v>
      </c>
      <c r="N127" s="85">
        <v>1.55</v>
      </c>
      <c r="O127" s="83">
        <f t="shared" si="7"/>
        <v>3.8341797752808979</v>
      </c>
      <c r="P127" s="84">
        <v>3.56</v>
      </c>
      <c r="Q127" s="84">
        <v>7.37</v>
      </c>
      <c r="R127" s="85">
        <v>1.82</v>
      </c>
    </row>
    <row r="128" spans="1:18" x14ac:dyDescent="0.25">
      <c r="A128" s="447"/>
      <c r="B128" s="56" t="s">
        <v>62</v>
      </c>
      <c r="C128" s="305">
        <f>IF($B128="Diciembre",C194/(1+K194/100),
IF($B128="Enero",C127*(1+K128/100),
IF($B128="Febrero",C126*(1+K128/100),
IF($B128="Marzo",C125*(1+K128/100),
IF($B128="Abril",C124*(1+K128/100),
IF($B128="Mayo",C123*(1+K128/100),
IF($B128="Junio",C122*(1+K128/100),
IF($B128="Julio",C121*(1+K128/100),
IF($B128="Agosto",C120*(1+K128/100),
IF($B128="Septiembre",C119*(1+K128/100),
IF($B128="Octubre",C118*(1+K128/100),
IF($B128="Noviembre",C117*(1+K128/100),"Error"))))))))))))</f>
        <v>99.397653085661346</v>
      </c>
      <c r="D128" s="83">
        <v>99.16</v>
      </c>
      <c r="E128" s="84">
        <v>99.66</v>
      </c>
      <c r="F128" s="85">
        <v>99.7</v>
      </c>
      <c r="G128" s="83">
        <f t="shared" si="5"/>
        <v>0.12539325842696633</v>
      </c>
      <c r="H128" s="84">
        <v>0.19</v>
      </c>
      <c r="I128" s="84">
        <v>-0.08</v>
      </c>
      <c r="J128" s="85">
        <v>0.14000000000000001</v>
      </c>
      <c r="K128" s="83">
        <f t="shared" si="6"/>
        <v>2.970786516853932</v>
      </c>
      <c r="L128" s="84">
        <v>2.4500000000000002</v>
      </c>
      <c r="M128" s="84">
        <v>6.2</v>
      </c>
      <c r="N128" s="85">
        <v>1.7</v>
      </c>
      <c r="O128" s="83">
        <f t="shared" si="7"/>
        <v>3.7257078651685385</v>
      </c>
      <c r="P128" s="84">
        <v>3.46</v>
      </c>
      <c r="Q128" s="84">
        <v>6.98</v>
      </c>
      <c r="R128" s="85">
        <v>1.9</v>
      </c>
    </row>
    <row r="129" spans="1:18" x14ac:dyDescent="0.25">
      <c r="A129" s="447"/>
      <c r="B129" s="56" t="s">
        <v>63</v>
      </c>
      <c r="C129" s="305">
        <f>IF($B129="Diciembre",C198/(1+K198/100),
IF($B129="Enero",C128*(1+K129/100),
IF($B129="Febrero",C127*(1+K129/100),
IF($B129="Marzo",C126*(1+K129/100),
IF($B129="Abril",C125*(1+K129/100),
IF($B129="Mayo",C124*(1+K129/100),
IF($B129="Junio",C123*(1+K129/100),
IF($B129="Julio",C122*(1+K129/100),
IF($B129="Agosto",C121*(1+K129/100),
IF($B129="Septiembre",C120*(1+K129/100),
IF($B129="Octubre",C119*(1+K129/100),
IF($B129="Noviembre",C118*(1+K129/100),"Error"))))))))))))</f>
        <v>99.543901389337194</v>
      </c>
      <c r="D129" s="83">
        <v>99.33</v>
      </c>
      <c r="E129" s="84">
        <v>99.8</v>
      </c>
      <c r="F129" s="85">
        <v>99.8</v>
      </c>
      <c r="G129" s="83">
        <f t="shared" si="5"/>
        <v>0.14602247191011236</v>
      </c>
      <c r="H129" s="84">
        <v>0.17</v>
      </c>
      <c r="I129" s="84">
        <v>0.14000000000000001</v>
      </c>
      <c r="J129" s="85">
        <v>0.1</v>
      </c>
      <c r="K129" s="83">
        <f t="shared" si="6"/>
        <v>3.1222921348314596</v>
      </c>
      <c r="L129" s="84">
        <v>2.63</v>
      </c>
      <c r="M129" s="84">
        <v>6.34</v>
      </c>
      <c r="N129" s="85">
        <v>1.8</v>
      </c>
      <c r="O129" s="83">
        <f t="shared" si="7"/>
        <v>3.7179325842696618</v>
      </c>
      <c r="P129" s="84">
        <v>3.41</v>
      </c>
      <c r="Q129" s="84">
        <v>6.96</v>
      </c>
      <c r="R129" s="85">
        <v>1.99</v>
      </c>
    </row>
    <row r="130" spans="1:18" x14ac:dyDescent="0.25">
      <c r="A130" s="447"/>
      <c r="B130" s="56" t="s">
        <v>64</v>
      </c>
      <c r="C130" s="305">
        <f>IF($B130="Diciembre",C208/(1+K208/100),
IF($B130="Enero",C129*(1+K130/100),
IF($B130="Febrero",C128*(1+K130/100),
IF($B130="Marzo",C127*(1+K130/100),
IF($B130="Abril",C126*(1+K130/100),
IF($B130="Mayo",C125*(1+K130/100),
IF($B130="Junio",C124*(1+K130/100),
IF($B130="Julio",C123*(1+K130/100),
IF($B130="Agosto",C122*(1+K130/100),
IF($B130="Septiembre",C121*(1+K130/100),
IF($B130="Octubre",C120*(1+K130/100),
IF($B130="Noviembre",C119*(1+K130/100),"Error"))))))))))))</f>
        <v>99.722102192466423</v>
      </c>
      <c r="D130" s="256">
        <v>99.6</v>
      </c>
      <c r="E130" s="35">
        <v>99.97</v>
      </c>
      <c r="F130" s="257">
        <v>99.79</v>
      </c>
      <c r="G130" s="83">
        <f t="shared" si="5"/>
        <v>0.17791011235955054</v>
      </c>
      <c r="H130" s="84">
        <v>0.27</v>
      </c>
      <c r="I130" s="84">
        <v>0.17</v>
      </c>
      <c r="J130" s="85">
        <v>-0.01</v>
      </c>
      <c r="K130" s="83">
        <f t="shared" si="6"/>
        <v>3.3068988764044933</v>
      </c>
      <c r="L130" s="84">
        <v>2.91</v>
      </c>
      <c r="M130" s="84">
        <v>6.53</v>
      </c>
      <c r="N130" s="85">
        <v>1.78</v>
      </c>
      <c r="O130" s="83">
        <f t="shared" si="7"/>
        <v>3.7373707865168524</v>
      </c>
      <c r="P130" s="84">
        <v>3.46</v>
      </c>
      <c r="Q130" s="84">
        <v>6.85</v>
      </c>
      <c r="R130" s="85">
        <v>2.04</v>
      </c>
    </row>
    <row r="131" spans="1:18" x14ac:dyDescent="0.25">
      <c r="A131" s="447"/>
      <c r="B131" s="56" t="s">
        <v>65</v>
      </c>
      <c r="C131" s="305">
        <f>IF($B131="Diciembre",C210/(1+K210/100),
IF($B131="Enero",C130*(1+K131/100),
IF($B131="Febrero",C129*(1+K131/100),
IF($B131="Marzo",C128*(1+K131/100),
IF($B131="Abril",C127*(1+K131/100),
IF($B131="Mayo",C126*(1+K131/100),
IF($B131="Junio",C125*(1+K131/100),
IF($B131="Julio",C124*(1+K131/100),
IF($B131="Agosto",C123*(1+K131/100),
IF($B131="Septiembre",C122*(1+K131/100),
IF($B131="Octubre",C121*(1+K131/100),
IF($B131="Noviembre",C120*(1+K131/100),"Error"))))))))))))</f>
        <v>99.754857300527917</v>
      </c>
      <c r="D131" s="256">
        <v>99.76</v>
      </c>
      <c r="E131" s="35">
        <v>99.51</v>
      </c>
      <c r="F131" s="257">
        <v>99.94</v>
      </c>
      <c r="G131" s="83">
        <f t="shared" si="5"/>
        <v>3.7056179775281008E-2</v>
      </c>
      <c r="H131" s="84">
        <v>0.16</v>
      </c>
      <c r="I131" s="84">
        <v>-0.47</v>
      </c>
      <c r="J131" s="85">
        <v>0.15</v>
      </c>
      <c r="K131" s="83">
        <f t="shared" si="6"/>
        <v>3.3408314606741563</v>
      </c>
      <c r="L131" s="84">
        <v>3.07</v>
      </c>
      <c r="M131" s="84">
        <v>6.03</v>
      </c>
      <c r="N131" s="85">
        <v>1.94</v>
      </c>
      <c r="O131" s="83">
        <f t="shared" si="7"/>
        <v>3.536112359550561</v>
      </c>
      <c r="P131" s="84">
        <v>3.3</v>
      </c>
      <c r="Q131" s="84">
        <v>6.01</v>
      </c>
      <c r="R131" s="85">
        <v>2.2200000000000002</v>
      </c>
    </row>
    <row r="132" spans="1:18" x14ac:dyDescent="0.25">
      <c r="A132" s="535"/>
      <c r="B132" s="37" t="s">
        <v>66</v>
      </c>
      <c r="C132" s="307">
        <v>100</v>
      </c>
      <c r="D132" s="41">
        <v>100</v>
      </c>
      <c r="E132" s="39">
        <v>100</v>
      </c>
      <c r="F132" s="42">
        <v>100</v>
      </c>
      <c r="G132" s="87">
        <f t="shared" si="5"/>
        <v>0.24274157303370775</v>
      </c>
      <c r="H132" s="88">
        <v>0.24</v>
      </c>
      <c r="I132" s="88">
        <v>0.5</v>
      </c>
      <c r="J132" s="89">
        <v>0.06</v>
      </c>
      <c r="K132" s="87">
        <f t="shared" si="6"/>
        <v>3.5947865168539317</v>
      </c>
      <c r="L132" s="88">
        <v>3.32</v>
      </c>
      <c r="M132" s="88">
        <v>6.56</v>
      </c>
      <c r="N132" s="89">
        <v>2</v>
      </c>
      <c r="O132" s="87">
        <f t="shared" si="7"/>
        <v>3.5947865168539317</v>
      </c>
      <c r="P132" s="88">
        <v>3.32</v>
      </c>
      <c r="Q132" s="88">
        <v>6.56</v>
      </c>
      <c r="R132" s="89">
        <v>2</v>
      </c>
    </row>
    <row r="133" spans="1:18" x14ac:dyDescent="0.25">
      <c r="A133" s="534">
        <v>2019</v>
      </c>
      <c r="B133" s="221" t="s">
        <v>55</v>
      </c>
      <c r="C133" s="306">
        <f t="shared" ref="C133:C143" si="8">IF($B133="Diciembre",C121/(1+K133/100),
IF($B133="Enero",C132*(1+K133/100),
IF($B133="Febrero",C131*(1+K133/100),
IF($B133="Marzo",C130*(1+K133/100),
IF($B133="Abril",C129*(1+K133/100),
IF($B133="Mayo",C128*(1+K133/100),
IF($B133="Junio",C127*(1+K133/100),
IF($B133="Julio",C126*(1+K133/100),
IF($B133="Agosto",C125*(1+K133/100),
IF($B133="Septiembre",C124*(1+K133/100),
IF($B133="Octubre",C123*(1+K133/100),
IF($B133="Noviembre",C122*(1+K133/100),"Error"))))))))))))</f>
        <v>100.29081644470179</v>
      </c>
      <c r="D133" s="223">
        <v>100.25</v>
      </c>
      <c r="E133" s="229">
        <v>100.18</v>
      </c>
      <c r="F133" s="234">
        <v>100.6</v>
      </c>
      <c r="G133" s="223">
        <f t="shared" ref="G133:G138" si="9">+H133*0.613781123335263+I133*0.22466705269253+J133*0.161551823972206</f>
        <v>0.29081644470179474</v>
      </c>
      <c r="H133" s="229">
        <v>0.25</v>
      </c>
      <c r="I133" s="229">
        <v>0.18</v>
      </c>
      <c r="J133" s="234">
        <v>0.6</v>
      </c>
      <c r="K133" s="223">
        <f t="shared" ref="K133:K138" si="10">+L133*0.613781123335263+M133*0.22466705269253+N133*0.161551823972206</f>
        <v>0.29081644470179474</v>
      </c>
      <c r="L133" s="229">
        <v>0.25</v>
      </c>
      <c r="M133" s="229">
        <v>0.18</v>
      </c>
      <c r="N133" s="234">
        <v>0.6</v>
      </c>
      <c r="O133" s="223">
        <f t="shared" ref="O133:O138" si="11">+P133*0.613781123335263+Q133*0.22466705269253+R133*0.161551823972206</f>
        <v>3.7699017643150272</v>
      </c>
      <c r="P133" s="229">
        <v>3.21</v>
      </c>
      <c r="Q133" s="229">
        <v>6.5517974898957831</v>
      </c>
      <c r="R133" s="234">
        <v>2.0283975659229236</v>
      </c>
    </row>
    <row r="134" spans="1:18" x14ac:dyDescent="0.25">
      <c r="A134" s="447"/>
      <c r="B134" s="56" t="s">
        <v>56</v>
      </c>
      <c r="C134" s="305">
        <f t="shared" si="8"/>
        <v>100.68876664736537</v>
      </c>
      <c r="D134" s="83">
        <v>100.5</v>
      </c>
      <c r="E134" s="84">
        <v>100.88</v>
      </c>
      <c r="F134" s="85">
        <v>101.14</v>
      </c>
      <c r="G134" s="83">
        <f t="shared" si="9"/>
        <v>0.40019687319050329</v>
      </c>
      <c r="H134" s="84">
        <v>0.25</v>
      </c>
      <c r="I134" s="84">
        <v>0.71</v>
      </c>
      <c r="J134" s="85">
        <v>0.54</v>
      </c>
      <c r="K134" s="83">
        <f t="shared" si="10"/>
        <v>0.68876664736537274</v>
      </c>
      <c r="L134" s="84">
        <v>0.5</v>
      </c>
      <c r="M134" s="84">
        <v>0.88</v>
      </c>
      <c r="N134" s="85">
        <v>1.1399999999999999</v>
      </c>
      <c r="O134" s="83">
        <f t="shared" si="11"/>
        <v>3.6637488678081755</v>
      </c>
      <c r="P134" s="84">
        <v>3.14</v>
      </c>
      <c r="Q134" s="84">
        <v>6.2118340703305908</v>
      </c>
      <c r="R134" s="85">
        <v>2.1100454316002049</v>
      </c>
    </row>
    <row r="135" spans="1:18" x14ac:dyDescent="0.25">
      <c r="A135" s="447"/>
      <c r="B135" s="56" t="s">
        <v>57</v>
      </c>
      <c r="C135" s="305">
        <f t="shared" si="8"/>
        <v>101.31540243196294</v>
      </c>
      <c r="D135" s="83">
        <v>100.83</v>
      </c>
      <c r="E135" s="84">
        <v>102.48</v>
      </c>
      <c r="F135" s="85">
        <v>101.54</v>
      </c>
      <c r="G135" s="83">
        <f t="shared" si="9"/>
        <v>0.62052692530399467</v>
      </c>
      <c r="H135" s="84">
        <v>0.33</v>
      </c>
      <c r="I135" s="84">
        <v>1.58</v>
      </c>
      <c r="J135" s="85">
        <v>0.39</v>
      </c>
      <c r="K135" s="83">
        <f t="shared" si="10"/>
        <v>1.3154024319629398</v>
      </c>
      <c r="L135" s="84">
        <v>0.83</v>
      </c>
      <c r="M135" s="84">
        <v>2.48</v>
      </c>
      <c r="N135" s="85">
        <v>1.54</v>
      </c>
      <c r="O135" s="83">
        <f t="shared" si="11"/>
        <v>3.8842308268296826</v>
      </c>
      <c r="P135" s="84">
        <v>3.08</v>
      </c>
      <c r="Q135" s="84">
        <v>7.2078669316874233</v>
      </c>
      <c r="R135" s="85">
        <v>2.3176138653768774</v>
      </c>
    </row>
    <row r="136" spans="1:18" x14ac:dyDescent="0.25">
      <c r="A136" s="447"/>
      <c r="B136" s="56" t="s">
        <v>58</v>
      </c>
      <c r="C136" s="305">
        <f t="shared" si="8"/>
        <v>101.75453966415751</v>
      </c>
      <c r="D136" s="83">
        <v>101.19</v>
      </c>
      <c r="E136" s="84">
        <v>103.07</v>
      </c>
      <c r="F136" s="85">
        <v>102.07</v>
      </c>
      <c r="G136" s="83">
        <f t="shared" si="9"/>
        <v>0.43527504342790924</v>
      </c>
      <c r="H136" s="84">
        <v>0.36</v>
      </c>
      <c r="I136" s="84">
        <v>0.57999999999999996</v>
      </c>
      <c r="J136" s="85">
        <v>0.52</v>
      </c>
      <c r="K136" s="83">
        <f t="shared" si="10"/>
        <v>1.7545396641574964</v>
      </c>
      <c r="L136" s="84">
        <v>1.19</v>
      </c>
      <c r="M136" s="84">
        <v>3.07</v>
      </c>
      <c r="N136" s="85">
        <v>2.0699999999999998</v>
      </c>
      <c r="O136" s="83">
        <f t="shared" si="11"/>
        <v>3.725429909218382</v>
      </c>
      <c r="P136" s="84">
        <v>3.07</v>
      </c>
      <c r="Q136" s="84">
        <v>6.1592337006900699</v>
      </c>
      <c r="R136" s="85">
        <v>2.8309490227684808</v>
      </c>
    </row>
    <row r="137" spans="1:18" x14ac:dyDescent="0.25">
      <c r="A137" s="447"/>
      <c r="B137" s="56" t="s">
        <v>59</v>
      </c>
      <c r="C137" s="305">
        <f t="shared" si="8"/>
        <v>102.35032426172552</v>
      </c>
      <c r="D137" s="83">
        <v>101.51</v>
      </c>
      <c r="E137" s="84">
        <v>104.56</v>
      </c>
      <c r="F137" s="85">
        <v>102.47</v>
      </c>
      <c r="G137" s="83">
        <f t="shared" si="9"/>
        <v>0.58066010422698244</v>
      </c>
      <c r="H137" s="84">
        <v>0.31</v>
      </c>
      <c r="I137" s="84">
        <v>1.45</v>
      </c>
      <c r="J137" s="85">
        <v>0.4</v>
      </c>
      <c r="K137" s="83">
        <f t="shared" si="10"/>
        <v>2.3503242617255329</v>
      </c>
      <c r="L137" s="84">
        <v>1.51</v>
      </c>
      <c r="M137" s="84">
        <v>4.5599999999999996</v>
      </c>
      <c r="N137" s="85">
        <v>2.4700000000000002</v>
      </c>
      <c r="O137" s="83">
        <f t="shared" si="11"/>
        <v>3.9020522476540935</v>
      </c>
      <c r="P137" s="84">
        <v>3.05</v>
      </c>
      <c r="Q137" s="84">
        <v>6.9339333196972719</v>
      </c>
      <c r="R137" s="85">
        <v>2.9228605865809554</v>
      </c>
    </row>
    <row r="138" spans="1:18" x14ac:dyDescent="0.25">
      <c r="A138" s="447"/>
      <c r="B138" s="56" t="s">
        <v>60</v>
      </c>
      <c r="C138" s="305">
        <f t="shared" si="8"/>
        <v>102.6708801389693</v>
      </c>
      <c r="D138" s="83">
        <v>101.76</v>
      </c>
      <c r="E138" s="84">
        <v>105.16</v>
      </c>
      <c r="F138" s="85">
        <v>102.67</v>
      </c>
      <c r="G138" s="83">
        <f t="shared" si="9"/>
        <v>0.31381586566299907</v>
      </c>
      <c r="H138" s="84">
        <v>0.25</v>
      </c>
      <c r="I138" s="84">
        <v>0.56999999999999995</v>
      </c>
      <c r="J138" s="85">
        <v>0.2</v>
      </c>
      <c r="K138" s="83">
        <f t="shared" si="10"/>
        <v>2.670880138969308</v>
      </c>
      <c r="L138" s="84">
        <v>1.76</v>
      </c>
      <c r="M138" s="84">
        <v>5.16</v>
      </c>
      <c r="N138" s="85">
        <v>2.67</v>
      </c>
      <c r="O138" s="83">
        <f t="shared" si="11"/>
        <v>3.7041071409845046</v>
      </c>
      <c r="P138" s="84">
        <v>3.02</v>
      </c>
      <c r="Q138" s="84">
        <v>6.0722211014726524</v>
      </c>
      <c r="R138" s="85">
        <v>3.0099327781679452</v>
      </c>
    </row>
    <row r="139" spans="1:18" x14ac:dyDescent="0.25">
      <c r="A139" s="447"/>
      <c r="B139" s="56" t="s">
        <v>61</v>
      </c>
      <c r="C139" s="305">
        <f t="shared" si="8"/>
        <v>102.89892298784018</v>
      </c>
      <c r="D139" s="83">
        <f>+'Cuadro 5'!E140</f>
        <v>101.95</v>
      </c>
      <c r="E139" s="84">
        <f>+'Cuadro 5'!I140</f>
        <v>105.62</v>
      </c>
      <c r="F139" s="85">
        <f>+'Cuadro 5'!M140</f>
        <v>102.72</v>
      </c>
      <c r="G139" s="83">
        <f>+H139*0.613781123335263+I139*0.22466705269253+J139*0.161551823972206</f>
        <v>0.21579617834394879</v>
      </c>
      <c r="H139" s="84">
        <f>+'Cuadro 5'!S140</f>
        <v>0.18</v>
      </c>
      <c r="I139" s="84">
        <f>+'Cuadro 5'!W140</f>
        <v>0.44</v>
      </c>
      <c r="J139" s="85">
        <f>+'Cuadro 5'!AA140</f>
        <v>0.04</v>
      </c>
      <c r="K139" s="83">
        <f t="shared" ref="K139:K145" si="12">+L139*0.613781123335263+M139*0.22466705269253+N139*0.161551823972206</f>
        <v>2.8989229878401814</v>
      </c>
      <c r="L139" s="84">
        <f>+'Cuadro 5'!AG140</f>
        <v>1.95</v>
      </c>
      <c r="M139" s="84">
        <f>+'Cuadro 5'!AK140</f>
        <v>5.62</v>
      </c>
      <c r="N139" s="85">
        <f>+'Cuadro 5'!AO140</f>
        <v>2.72</v>
      </c>
      <c r="O139" s="83">
        <f t="shared" ref="O139:O165" si="13">+P139*0.613781123335263+Q139*0.22466705269253+R139*0.161551823972206</f>
        <v>3.6765761925079912</v>
      </c>
      <c r="P139" s="84">
        <f>+'Cuadro 5'!AU140</f>
        <v>3.0006061830672781</v>
      </c>
      <c r="Q139" s="84">
        <f>+'Cuadro 5'!AY140</f>
        <v>5.8847117794486259</v>
      </c>
      <c r="R139" s="85">
        <f>+'Cuadro 5'!BC140</f>
        <v>3.1739654479710611</v>
      </c>
    </row>
    <row r="140" spans="1:18" x14ac:dyDescent="0.25">
      <c r="A140" s="447"/>
      <c r="B140" s="56" t="s">
        <v>62</v>
      </c>
      <c r="C140" s="305">
        <f t="shared" si="8"/>
        <v>103.05263462651996</v>
      </c>
      <c r="D140" s="83">
        <f>+'Cuadro 5'!E141</f>
        <v>102.17</v>
      </c>
      <c r="E140" s="84">
        <f>+'Cuadro 5'!I141</f>
        <v>105.66</v>
      </c>
      <c r="F140" s="85">
        <f>+'Cuadro 5'!M141</f>
        <v>102.78</v>
      </c>
      <c r="G140" s="83">
        <f t="shared" ref="G140:G145" si="14">+H140*0.613781123335263+I140*0.22466705269253+J140*0.161551823972206</f>
        <v>0.1530804863925882</v>
      </c>
      <c r="H140" s="84">
        <f>+'Cuadro 5'!S141</f>
        <v>0.22</v>
      </c>
      <c r="I140" s="84">
        <f>+'Cuadro 5'!W141</f>
        <v>0.03</v>
      </c>
      <c r="J140" s="85">
        <f>+'Cuadro 5'!AA141</f>
        <v>7.0000000000000007E-2</v>
      </c>
      <c r="K140" s="83">
        <f t="shared" si="12"/>
        <v>3.0526346265199735</v>
      </c>
      <c r="L140" s="84">
        <f>+'Cuadro 5'!AG141</f>
        <v>2.17</v>
      </c>
      <c r="M140" s="84">
        <f>+'Cuadro 5'!AK141</f>
        <v>5.66</v>
      </c>
      <c r="N140" s="85">
        <f>+'Cuadro 5'!AO141</f>
        <v>2.78</v>
      </c>
      <c r="O140" s="83">
        <f t="shared" si="13"/>
        <v>3.714809494198243</v>
      </c>
      <c r="P140" s="84">
        <f>+'Cuadro 5'!AU141</f>
        <v>3.035498184751928</v>
      </c>
      <c r="Q140" s="84">
        <f>+'Cuadro 5'!AY141</f>
        <v>6.0204695966285415</v>
      </c>
      <c r="R140" s="85">
        <f>+'Cuadro 5'!BC141</f>
        <v>3.0892678034102339</v>
      </c>
    </row>
    <row r="141" spans="1:18" x14ac:dyDescent="0.25">
      <c r="A141" s="447"/>
      <c r="B141" s="56" t="s">
        <v>63</v>
      </c>
      <c r="C141" s="305">
        <f t="shared" si="8"/>
        <v>103.18255935147656</v>
      </c>
      <c r="D141" s="83">
        <f>+'Cuadro 5'!E142</f>
        <v>102.3</v>
      </c>
      <c r="E141" s="84">
        <f>+'Cuadro 5'!I142</f>
        <v>105.84</v>
      </c>
      <c r="F141" s="85">
        <f>+'Cuadro 5'!M142</f>
        <v>102.84</v>
      </c>
      <c r="G141" s="83">
        <f t="shared" si="14"/>
        <v>0.12606253618992461</v>
      </c>
      <c r="H141" s="84">
        <f>+'Cuadro 5'!S142</f>
        <v>0.13</v>
      </c>
      <c r="I141" s="84">
        <f>+'Cuadro 5'!W142</f>
        <v>0.17</v>
      </c>
      <c r="J141" s="85">
        <f>+'Cuadro 5'!AA142</f>
        <v>0.05</v>
      </c>
      <c r="K141" s="83">
        <f t="shared" si="12"/>
        <v>3.1825593514765451</v>
      </c>
      <c r="L141" s="84">
        <f>+'Cuadro 5'!AG142</f>
        <v>2.2999999999999998</v>
      </c>
      <c r="M141" s="84">
        <f>+'Cuadro 5'!AK142</f>
        <v>5.84</v>
      </c>
      <c r="N141" s="85">
        <f>+'Cuadro 5'!AO142</f>
        <v>2.84</v>
      </c>
      <c r="O141" s="83">
        <f t="shared" si="13"/>
        <v>3.6870361136372103</v>
      </c>
      <c r="P141" s="84">
        <f>+'Cuadro 5'!AU142</f>
        <v>2.9900332225913706</v>
      </c>
      <c r="Q141" s="84">
        <f>+'Cuadro 5'!AY142</f>
        <v>6.0521042084168419</v>
      </c>
      <c r="R141" s="85">
        <f>+'Cuadro 5'!BC142</f>
        <v>3.0460921843687538</v>
      </c>
    </row>
    <row r="142" spans="1:18" x14ac:dyDescent="0.25">
      <c r="A142" s="447"/>
      <c r="B142" s="56" t="s">
        <v>64</v>
      </c>
      <c r="C142" s="305">
        <f t="shared" si="8"/>
        <v>103.24372900984366</v>
      </c>
      <c r="D142" s="83">
        <f>+'Cuadro 5'!E143</f>
        <v>102.38</v>
      </c>
      <c r="E142" s="84">
        <f>+'Cuadro 5'!I143</f>
        <v>105.98</v>
      </c>
      <c r="F142" s="85">
        <f>+'Cuadro 5'!M143</f>
        <v>102.72</v>
      </c>
      <c r="G142" s="83">
        <f t="shared" si="14"/>
        <v>5.4400694846554666E-2</v>
      </c>
      <c r="H142" s="84">
        <f>+'Cuadro 5'!S143</f>
        <v>7.0000000000000007E-2</v>
      </c>
      <c r="I142" s="84">
        <f>+'Cuadro 5'!W143</f>
        <v>0.13</v>
      </c>
      <c r="J142" s="85">
        <f>+'Cuadro 5'!AA143</f>
        <v>-0.11</v>
      </c>
      <c r="K142" s="83">
        <f t="shared" si="12"/>
        <v>3.2437290098436558</v>
      </c>
      <c r="L142" s="84">
        <f>+'Cuadro 5'!AG143</f>
        <v>2.38</v>
      </c>
      <c r="M142" s="84">
        <f>+'Cuadro 5'!AK143</f>
        <v>5.98</v>
      </c>
      <c r="N142" s="85">
        <f>+'Cuadro 5'!AO143</f>
        <v>2.72</v>
      </c>
      <c r="O142" s="83">
        <f t="shared" si="13"/>
        <v>3.538161326991315</v>
      </c>
      <c r="P142" s="84">
        <f>+'Cuadro 5'!AU143</f>
        <v>2.7911646586345373</v>
      </c>
      <c r="Q142" s="84">
        <f>+'Cuadro 5'!AY143</f>
        <v>6.0118035410623216</v>
      </c>
      <c r="R142" s="85">
        <f>+'Cuadro 5'!BC143</f>
        <v>2.9361659484918201</v>
      </c>
    </row>
    <row r="143" spans="1:18" x14ac:dyDescent="0.25">
      <c r="A143" s="447"/>
      <c r="B143" s="56" t="s">
        <v>65</v>
      </c>
      <c r="C143" s="305">
        <f t="shared" si="8"/>
        <v>103.35792704111175</v>
      </c>
      <c r="D143" s="83">
        <f>+'Cuadro 5'!E144</f>
        <v>102.51</v>
      </c>
      <c r="E143" s="84">
        <f>+'Cuadro 5'!I144</f>
        <v>106.09</v>
      </c>
      <c r="F143" s="85">
        <f>+'Cuadro 5'!M144</f>
        <v>102.78</v>
      </c>
      <c r="G143" s="83">
        <f t="shared" si="14"/>
        <v>0.1103358425014475</v>
      </c>
      <c r="H143" s="84">
        <f>+'Cuadro 5'!S144</f>
        <v>0.13</v>
      </c>
      <c r="I143" s="84">
        <f>+'Cuadro 5'!W144</f>
        <v>0.1</v>
      </c>
      <c r="J143" s="85">
        <f>+'Cuadro 5'!AA144</f>
        <v>0.05</v>
      </c>
      <c r="K143" s="83">
        <f t="shared" si="12"/>
        <v>3.3579270411117506</v>
      </c>
      <c r="L143" s="84">
        <f>+'Cuadro 5'!AG144</f>
        <v>2.5099999999999998</v>
      </c>
      <c r="M143" s="84">
        <f>+'Cuadro 5'!AK144</f>
        <v>6.09</v>
      </c>
      <c r="N143" s="85">
        <f>+'Cuadro 5'!AO144</f>
        <v>2.78</v>
      </c>
      <c r="O143" s="83">
        <f t="shared" si="13"/>
        <v>3.6366300107393013</v>
      </c>
      <c r="P143" s="84">
        <f>+'Cuadro 5'!AU144</f>
        <v>2.756615878107449</v>
      </c>
      <c r="Q143" s="84">
        <f>+'Cuadro 5'!AY144</f>
        <v>6.6124007637423432</v>
      </c>
      <c r="R143" s="85">
        <f>+'Cuadro 5'!BC144</f>
        <v>2.8417050230138186</v>
      </c>
    </row>
    <row r="144" spans="1:18" x14ac:dyDescent="0.25">
      <c r="A144" s="447"/>
      <c r="B144" s="56" t="s">
        <v>66</v>
      </c>
      <c r="C144" s="305">
        <f t="shared" ref="C144:C149" si="15">IF($B144="Diciembre",C132/(1+K144/100),
IF($B144="Enero",C143*(1+K144/100),
IF($B144="Febrero",C142*(1+K144/100),
IF($B144="Marzo",C141*(1+K144/100),
IF($B144="Abril",C140*(1+K144/100),
IF($B144="Mayo",C139*(1+K144/100),
IF($B144="Junio",C138*(1+K144/100),
IF($B144="Julio",C137*(1+K144/100),
IF($B144="Agosto",C136*(1+K144/100),
IF($B144="Septiembre",C135*(1+K144/100),
IF($B144="Octubre",C134*(1+K144/100),
IF($B144="Noviembre",C133*(1+K144/100),"Error"))))))))))))</f>
        <v>96.565149128853207</v>
      </c>
      <c r="D144" s="83">
        <f>+'Cuadro 5'!E145</f>
        <v>102.67</v>
      </c>
      <c r="E144" s="84">
        <f>+'Cuadro 5'!I145</f>
        <v>106.46</v>
      </c>
      <c r="F144" s="85">
        <f>+'Cuadro 5'!M145</f>
        <v>102.89</v>
      </c>
      <c r="G144" s="83">
        <f t="shared" si="14"/>
        <v>0.18847133757961762</v>
      </c>
      <c r="H144" s="84">
        <f>+'Cuadro 5'!S145</f>
        <v>0.15</v>
      </c>
      <c r="I144" s="84">
        <f>+'Cuadro 5'!W145</f>
        <v>0.35</v>
      </c>
      <c r="J144" s="85">
        <f>+'Cuadro 5'!AA145</f>
        <v>0.11</v>
      </c>
      <c r="K144" s="83">
        <f t="shared" si="12"/>
        <v>3.5570295309785713</v>
      </c>
      <c r="L144" s="84">
        <f>+'Cuadro 5'!AG145</f>
        <v>2.67</v>
      </c>
      <c r="M144" s="84">
        <f>+'Cuadro 5'!AK145</f>
        <v>6.46</v>
      </c>
      <c r="N144" s="85">
        <f>+'Cuadro 5'!AO145</f>
        <v>2.89</v>
      </c>
      <c r="O144" s="83">
        <f t="shared" si="13"/>
        <v>3.5570295309785669</v>
      </c>
      <c r="P144" s="84">
        <f>+'Cuadro 5'!AU145</f>
        <v>2.6699999999999946</v>
      </c>
      <c r="Q144" s="84">
        <f>+'Cuadro 5'!AY145</f>
        <v>6.4599999999999991</v>
      </c>
      <c r="R144" s="85">
        <f>+'Cuadro 5'!BC145</f>
        <v>2.8899999999999926</v>
      </c>
    </row>
    <row r="145" spans="1:18" ht="12.75" customHeight="1" x14ac:dyDescent="0.25">
      <c r="A145" s="546">
        <v>2020</v>
      </c>
      <c r="B145" s="221" t="s">
        <v>55</v>
      </c>
      <c r="C145" s="308">
        <f t="shared" si="15"/>
        <v>96.856684178675394</v>
      </c>
      <c r="D145" s="304">
        <f>+'Cuadro 5'!E146</f>
        <v>102.94</v>
      </c>
      <c r="E145" s="222">
        <f>+'Cuadro 5'!I146</f>
        <v>106.58</v>
      </c>
      <c r="F145" s="231">
        <f>+'Cuadro 5'!M146</f>
        <v>103.6</v>
      </c>
      <c r="G145" s="225">
        <f t="shared" si="14"/>
        <v>0.30190503763752147</v>
      </c>
      <c r="H145" s="222">
        <f>+'Cuadro 5'!S146</f>
        <v>0.27</v>
      </c>
      <c r="I145" s="222">
        <f>+'Cuadro 5'!W146</f>
        <v>0.11</v>
      </c>
      <c r="J145" s="231">
        <f>+'Cuadro 5'!AA146</f>
        <v>0.69</v>
      </c>
      <c r="K145" s="225">
        <f t="shared" si="12"/>
        <v>0.30190503763752147</v>
      </c>
      <c r="L145" s="222">
        <f>+'Cuadro 5'!AG146</f>
        <v>0.27</v>
      </c>
      <c r="M145" s="222">
        <f>+'Cuadro 5'!AK146</f>
        <v>0.11</v>
      </c>
      <c r="N145" s="231">
        <f>+'Cuadro 5'!AO146</f>
        <v>0.69</v>
      </c>
      <c r="O145" s="225">
        <f t="shared" si="13"/>
        <v>3.5635958309206672</v>
      </c>
      <c r="P145" s="222">
        <f>+'Cuadro 5'!AU146</f>
        <v>2.68</v>
      </c>
      <c r="Q145" s="222">
        <f>+'Cuadro 5'!AY146</f>
        <v>6.39</v>
      </c>
      <c r="R145" s="231">
        <f>+'Cuadro 5'!BC146</f>
        <v>2.99</v>
      </c>
    </row>
    <row r="146" spans="1:18" ht="12.75" customHeight="1" x14ac:dyDescent="0.25">
      <c r="A146" s="547"/>
      <c r="B146" s="56" t="s">
        <v>56</v>
      </c>
      <c r="C146" s="309">
        <f t="shared" si="15"/>
        <v>97.253003877870768</v>
      </c>
      <c r="D146" s="260">
        <f>+'Cuadro 5'!E147</f>
        <v>103.19</v>
      </c>
      <c r="E146" s="61">
        <f>+'Cuadro 5'!I147</f>
        <v>107.41</v>
      </c>
      <c r="F146" s="168">
        <f>+'Cuadro 5'!M147</f>
        <v>104.15</v>
      </c>
      <c r="G146" s="207">
        <f>+H146*0.613781123335263+I146*0.22466705269253+J146*0.161551823972206</f>
        <v>0.40817023740590574</v>
      </c>
      <c r="H146" s="61">
        <f>+'Cuadro 5'!S147</f>
        <v>0.24</v>
      </c>
      <c r="I146" s="61">
        <f>+'Cuadro 5'!W147</f>
        <v>0.78</v>
      </c>
      <c r="J146" s="168">
        <f>+'Cuadro 5'!AA147</f>
        <v>0.53</v>
      </c>
      <c r="K146" s="207">
        <f t="shared" ref="K146:K165" si="16">+L146*0.613781123335263+M146*0.22466705269253+N146*0.161551823972206</f>
        <v>0.71232194557035244</v>
      </c>
      <c r="L146" s="61">
        <f>+'Cuadro 5'!AG147</f>
        <v>0.51</v>
      </c>
      <c r="M146" s="61">
        <f>+'Cuadro 5'!AK147</f>
        <v>0.9</v>
      </c>
      <c r="N146" s="168">
        <f>+'Cuadro 5'!AO147</f>
        <v>1.22</v>
      </c>
      <c r="O146" s="207">
        <f t="shared" si="13"/>
        <v>3.5783381586566261</v>
      </c>
      <c r="P146" s="61">
        <f>+'Cuadro 5'!AU147</f>
        <v>2.68</v>
      </c>
      <c r="Q146" s="61">
        <f>+'Cuadro 5'!AY147</f>
        <v>6.47</v>
      </c>
      <c r="R146" s="168">
        <f>+'Cuadro 5'!BC147</f>
        <v>2.97</v>
      </c>
    </row>
    <row r="147" spans="1:18" ht="12.75" customHeight="1" x14ac:dyDescent="0.25">
      <c r="A147" s="547"/>
      <c r="B147" s="56" t="s">
        <v>57</v>
      </c>
      <c r="C147" s="309">
        <f t="shared" si="15"/>
        <v>97.700636742877094</v>
      </c>
      <c r="D147" s="260">
        <v>103.44</v>
      </c>
      <c r="E147" s="61">
        <v>108.61</v>
      </c>
      <c r="F147" s="168">
        <v>104.55</v>
      </c>
      <c r="G147" s="207">
        <f t="shared" ref="G147:G152" si="17">+H147*0.613781123335263+I147*0.22466705269253+J147*0.161551823972206</f>
        <v>0.46583092067168441</v>
      </c>
      <c r="H147" s="61">
        <v>0.25</v>
      </c>
      <c r="I147" s="61">
        <v>1.1100000000000001</v>
      </c>
      <c r="J147" s="168">
        <v>0.39</v>
      </c>
      <c r="K147" s="207">
        <f t="shared" si="16"/>
        <v>1.1758772437753318</v>
      </c>
      <c r="L147" s="61">
        <v>0.75</v>
      </c>
      <c r="M147" s="61">
        <v>2.02</v>
      </c>
      <c r="N147" s="168">
        <v>1.62</v>
      </c>
      <c r="O147" s="207">
        <f t="shared" si="13"/>
        <v>3.4130110017371127</v>
      </c>
      <c r="P147" s="61">
        <v>2.59</v>
      </c>
      <c r="Q147" s="61">
        <v>5.98</v>
      </c>
      <c r="R147" s="168">
        <v>2.97</v>
      </c>
    </row>
    <row r="148" spans="1:18" ht="15" customHeight="1" x14ac:dyDescent="0.25">
      <c r="A148" s="547"/>
      <c r="B148" s="56" t="s">
        <v>58</v>
      </c>
      <c r="C148" s="309">
        <f t="shared" si="15"/>
        <v>97.474438332752115</v>
      </c>
      <c r="D148" s="260">
        <f>'Cuadro 5'!E149</f>
        <v>103.68</v>
      </c>
      <c r="E148" s="61">
        <f>'Cuadro 5'!I149</f>
        <v>107.22</v>
      </c>
      <c r="F148" s="168">
        <f>'Cuadro 5'!M149</f>
        <v>103.35</v>
      </c>
      <c r="G148" s="207">
        <f t="shared" si="17"/>
        <v>-0.1884076433121015</v>
      </c>
      <c r="H148" s="61">
        <f>'Cuadro 5'!S149</f>
        <v>0.23</v>
      </c>
      <c r="I148" s="61">
        <f>'Cuadro 5'!W149</f>
        <v>-1.28</v>
      </c>
      <c r="J148" s="168">
        <f>'Cuadro 5'!AA149</f>
        <v>-0.26</v>
      </c>
      <c r="K148" s="207">
        <f t="shared" si="16"/>
        <v>0.94163288940358914</v>
      </c>
      <c r="L148" s="61">
        <f>'Cuadro 5'!AG149</f>
        <v>0.99</v>
      </c>
      <c r="M148" s="61">
        <f>'Cuadro 5'!AK149</f>
        <v>0.71</v>
      </c>
      <c r="N148" s="168">
        <f>'Cuadro 5'!AO149</f>
        <v>1.08</v>
      </c>
      <c r="O148" s="207">
        <f t="shared" si="13"/>
        <v>2.7248581354950749</v>
      </c>
      <c r="P148" s="61">
        <f>'Cuadro 5'!AU149</f>
        <v>2.46</v>
      </c>
      <c r="Q148" s="61">
        <f>'Cuadro 5'!AY149</f>
        <v>4.0199999999999996</v>
      </c>
      <c r="R148" s="168">
        <f>'Cuadro 5'!BC149</f>
        <v>1.93</v>
      </c>
    </row>
    <row r="149" spans="1:18" ht="15" customHeight="1" x14ac:dyDescent="0.25">
      <c r="A149" s="547"/>
      <c r="B149" s="56" t="s">
        <v>59</v>
      </c>
      <c r="C149" s="309">
        <f t="shared" si="15"/>
        <v>97.145071215818987</v>
      </c>
      <c r="D149" s="260">
        <f>'Cuadro 5'!E150</f>
        <v>103.81</v>
      </c>
      <c r="E149" s="61">
        <f>'Cuadro 5'!I150</f>
        <v>106.89</v>
      </c>
      <c r="F149" s="168">
        <f>'Cuadro 5'!M150</f>
        <v>101.79</v>
      </c>
      <c r="G149" s="207">
        <f t="shared" si="17"/>
        <v>-0.4257209033005207</v>
      </c>
      <c r="H149" s="61">
        <f>'Cuadro 5'!S150</f>
        <v>0.12</v>
      </c>
      <c r="I149" s="61">
        <f>'Cuadro 5'!W150</f>
        <v>-0.31</v>
      </c>
      <c r="J149" s="168">
        <f>'Cuadro 5'!AA150</f>
        <v>-2.66</v>
      </c>
      <c r="K149" s="207">
        <f t="shared" si="16"/>
        <v>0.6005500868558189</v>
      </c>
      <c r="L149" s="61">
        <f>'Cuadro 5'!AG150</f>
        <v>1.1100000000000001</v>
      </c>
      <c r="M149" s="61">
        <f>'Cuadro 5'!AK150</f>
        <v>0.41</v>
      </c>
      <c r="N149" s="168">
        <f>'Cuadro 5'!AO150</f>
        <v>-1.07</v>
      </c>
      <c r="O149" s="207">
        <f t="shared" si="13"/>
        <v>1.7838042848870856</v>
      </c>
      <c r="P149" s="61">
        <f>'Cuadro 5'!AU150</f>
        <v>2.27</v>
      </c>
      <c r="Q149" s="61">
        <f>'Cuadro 5'!AY150</f>
        <v>2.2200000000000002</v>
      </c>
      <c r="R149" s="168">
        <f>'Cuadro 5'!BC150</f>
        <v>-0.67</v>
      </c>
    </row>
    <row r="150" spans="1:18" ht="15" customHeight="1" x14ac:dyDescent="0.25">
      <c r="A150" s="547"/>
      <c r="B150" s="56" t="s">
        <v>60</v>
      </c>
      <c r="C150" s="309">
        <f t="shared" ref="C150:C165" si="18">IF($B150="Diciembre",C138/(1+K150/100),
IF($B150="Enero",C149*(1+K150/100),
IF($B150="Febrero",C148*(1+K150/100),
IF($B150="Marzo",C147*(1+K150/100),
IF($B150="Abril",C146*(1+K150/100),
IF($B150="Mayo",C145*(1+K150/100),
IF($B150="Junio",C144*(1+K150/100),
IF($B150="Julio",C143*(1+K150/100),
IF($B150="Agosto",C142*(1+K150/100),
IF($B150="Septiembre",C141*(1+K150/100),
IF($B150="Octubre",C140*(1+K150/100),
IF($B150="Noviembre",C139*(1+K150/100),"Error"))))))))))))</f>
        <v>96.330334222213594</v>
      </c>
      <c r="D150" s="260">
        <f>'Cuadro 5'!E151</f>
        <v>103.84</v>
      </c>
      <c r="E150" s="61">
        <f>'Cuadro 5'!I151</f>
        <v>103.53</v>
      </c>
      <c r="F150" s="168">
        <f>'Cuadro 5'!M151</f>
        <v>100.78</v>
      </c>
      <c r="G150" s="207">
        <f t="shared" si="17"/>
        <v>-0.84308627678054293</v>
      </c>
      <c r="H150" s="61">
        <f>'Cuadro 5'!S151</f>
        <v>0.04</v>
      </c>
      <c r="I150" s="61">
        <f>'Cuadro 5'!W151</f>
        <v>-3.15</v>
      </c>
      <c r="J150" s="168">
        <f>'Cuadro 5'!AA151</f>
        <v>-0.99</v>
      </c>
      <c r="K150" s="207">
        <f t="shared" si="16"/>
        <v>-0.24316734221192743</v>
      </c>
      <c r="L150" s="61">
        <f>'Cuadro 5'!AG151</f>
        <v>1.1499999999999999</v>
      </c>
      <c r="M150" s="61">
        <f>'Cuadro 5'!AK151</f>
        <v>-2.75</v>
      </c>
      <c r="N150" s="168">
        <f>'Cuadro 5'!AO151</f>
        <v>-2.0499999999999998</v>
      </c>
      <c r="O150" s="207">
        <f t="shared" si="13"/>
        <v>0.61114649681528643</v>
      </c>
      <c r="P150" s="61">
        <f>'Cuadro 5'!AU151</f>
        <v>2.0499999999999998</v>
      </c>
      <c r="Q150" s="61">
        <f>'Cuadro 5'!AY151</f>
        <v>-1.55</v>
      </c>
      <c r="R150" s="168">
        <f>'Cuadro 5'!BC151</f>
        <v>-1.85</v>
      </c>
    </row>
    <row r="151" spans="1:18" ht="15" customHeight="1" x14ac:dyDescent="0.25">
      <c r="A151" s="547"/>
      <c r="B151" s="56" t="s">
        <v>61</v>
      </c>
      <c r="C151" s="309">
        <f t="shared" si="18"/>
        <v>96.634019594505801</v>
      </c>
      <c r="D151" s="260">
        <f>'Cuadro 5'!E152</f>
        <v>103.86</v>
      </c>
      <c r="E151" s="61">
        <f>'Cuadro 5'!I152</f>
        <v>105.06</v>
      </c>
      <c r="F151" s="168">
        <f>'Cuadro 5'!M152</f>
        <v>100.69</v>
      </c>
      <c r="G151" s="207">
        <f t="shared" si="17"/>
        <v>0.32572090330052056</v>
      </c>
      <c r="H151" s="61">
        <f>'Cuadro 5'!S152</f>
        <v>0.01</v>
      </c>
      <c r="I151" s="61">
        <f>'Cuadro 5'!W152</f>
        <v>1.48</v>
      </c>
      <c r="J151" s="168">
        <f>'Cuadro 5'!AA152</f>
        <v>-0.08</v>
      </c>
      <c r="K151" s="207">
        <f t="shared" si="16"/>
        <v>7.1320208453966694E-2</v>
      </c>
      <c r="L151" s="61">
        <f>'Cuadro 5'!AG152</f>
        <v>1.1599999999999999</v>
      </c>
      <c r="M151" s="61">
        <f>'Cuadro 5'!AK152</f>
        <v>-1.32</v>
      </c>
      <c r="N151" s="168">
        <f>'Cuadro 5'!AO152</f>
        <v>-2.13</v>
      </c>
      <c r="O151" s="207">
        <f t="shared" si="13"/>
        <v>0.70819339895773004</v>
      </c>
      <c r="P151" s="61">
        <f>'Cuadro 5'!AU152</f>
        <v>1.87</v>
      </c>
      <c r="Q151" s="61">
        <f>'Cuadro 5'!AY152</f>
        <v>-0.54</v>
      </c>
      <c r="R151" s="168">
        <f>'Cuadro 5'!BC152</f>
        <v>-1.97</v>
      </c>
    </row>
    <row r="152" spans="1:18" ht="15" customHeight="1" x14ac:dyDescent="0.25">
      <c r="A152" s="547"/>
      <c r="B152" s="56" t="s">
        <v>62</v>
      </c>
      <c r="C152" s="309">
        <f t="shared" si="18"/>
        <v>96.660064786436436</v>
      </c>
      <c r="D152" s="260">
        <f>'Cuadro 5'!E153</f>
        <v>103.82</v>
      </c>
      <c r="E152" s="61">
        <f>'Cuadro 5'!I153</f>
        <v>105.4</v>
      </c>
      <c r="F152" s="168">
        <f>'Cuadro 5'!M153</f>
        <v>100.56</v>
      </c>
      <c r="G152" s="207">
        <f t="shared" si="17"/>
        <v>2.6971627099015551E-2</v>
      </c>
      <c r="H152" s="61">
        <f>'Cuadro 5'!S153</f>
        <v>-0.04</v>
      </c>
      <c r="I152" s="61">
        <f>'Cuadro 5'!W153</f>
        <v>0.33</v>
      </c>
      <c r="J152" s="168">
        <f>'Cuadro 5'!AA153</f>
        <v>-0.14000000000000001</v>
      </c>
      <c r="K152" s="207">
        <f t="shared" si="16"/>
        <v>9.8291835552982376E-2</v>
      </c>
      <c r="L152" s="61">
        <f>'Cuadro 5'!AG153</f>
        <v>1.1200000000000001</v>
      </c>
      <c r="M152" s="61">
        <f>'Cuadro 5'!AK153</f>
        <v>-0.99</v>
      </c>
      <c r="N152" s="168">
        <f>'Cuadro 5'!AO153</f>
        <v>-2.27</v>
      </c>
      <c r="O152" s="207">
        <f t="shared" si="13"/>
        <v>0.58370005790387935</v>
      </c>
      <c r="P152" s="61">
        <f>'Cuadro 5'!AU153</f>
        <v>1.61</v>
      </c>
      <c r="Q152" s="61">
        <f>'Cuadro 5'!AY153</f>
        <v>-0.24</v>
      </c>
      <c r="R152" s="168">
        <f>'Cuadro 5'!BC153</f>
        <v>-2.17</v>
      </c>
    </row>
    <row r="153" spans="1:18" ht="15" customHeight="1" x14ac:dyDescent="0.25">
      <c r="A153" s="547"/>
      <c r="B153" s="56" t="s">
        <v>63</v>
      </c>
      <c r="C153" s="309">
        <f t="shared" si="18"/>
        <v>97.207120055418457</v>
      </c>
      <c r="D153" s="260">
        <f>'Cuadro 5'!E154</f>
        <v>103.81</v>
      </c>
      <c r="E153" s="61">
        <f>'Cuadro 5'!I154</f>
        <v>108.07</v>
      </c>
      <c r="F153" s="168">
        <f>'Cuadro 5'!M154</f>
        <v>100.59</v>
      </c>
      <c r="G153" s="207">
        <f t="shared" ref="G153:G165" si="19">+H153*0.613781123335263+I153*0.22466705269253+J153*0.161551823972206</f>
        <v>0.57325419803126709</v>
      </c>
      <c r="H153" s="61">
        <f>'Cuadro 5'!S154</f>
        <v>0</v>
      </c>
      <c r="I153" s="61">
        <f>'Cuadro 5'!W154</f>
        <v>2.5299999999999998</v>
      </c>
      <c r="J153" s="168">
        <f>'Cuadro 5'!AA154</f>
        <v>0.03</v>
      </c>
      <c r="K153" s="207">
        <f t="shared" si="16"/>
        <v>0.6648060220034735</v>
      </c>
      <c r="L153" s="61">
        <f>'Cuadro 5'!AG154</f>
        <v>1.1200000000000001</v>
      </c>
      <c r="M153" s="61">
        <f>'Cuadro 5'!AK154</f>
        <v>1.51</v>
      </c>
      <c r="N153" s="168">
        <f>'Cuadro 5'!AO154</f>
        <v>-2.2400000000000002</v>
      </c>
      <c r="O153" s="207">
        <f t="shared" si="13"/>
        <v>1.0286450492182966</v>
      </c>
      <c r="P153" s="61">
        <f>'Cuadro 5'!AU154</f>
        <v>1.48</v>
      </c>
      <c r="Q153" s="61">
        <f>'Cuadro 5'!AY154</f>
        <v>2.11</v>
      </c>
      <c r="R153" s="168">
        <f>'Cuadro 5'!BC154</f>
        <v>-2.19</v>
      </c>
    </row>
    <row r="154" spans="1:18" ht="15" customHeight="1" x14ac:dyDescent="0.25">
      <c r="A154" s="547"/>
      <c r="B154" s="56" t="s">
        <v>64</v>
      </c>
      <c r="C154" s="309">
        <f t="shared" si="18"/>
        <v>97.261995004668634</v>
      </c>
      <c r="D154" s="260">
        <f>'Cuadro 5'!E155</f>
        <v>103.75</v>
      </c>
      <c r="E154" s="61">
        <f>'Cuadro 5'!I155</f>
        <v>108.55</v>
      </c>
      <c r="F154" s="168">
        <f>'Cuadro 5'!M155</f>
        <v>100.53</v>
      </c>
      <c r="G154" s="207">
        <f t="shared" si="19"/>
        <v>5.4580196873190365E-2</v>
      </c>
      <c r="H154" s="61">
        <f>'Cuadro 5'!S155</f>
        <v>-0.06</v>
      </c>
      <c r="I154" s="61">
        <f>'Cuadro 5'!W155</f>
        <v>0.45</v>
      </c>
      <c r="J154" s="168">
        <f>'Cuadro 5'!AA155</f>
        <v>-0.06</v>
      </c>
      <c r="K154" s="207">
        <f t="shared" si="16"/>
        <v>0.72163288940358905</v>
      </c>
      <c r="L154" s="61">
        <f>'Cuadro 5'!AG155</f>
        <v>1.06</v>
      </c>
      <c r="M154" s="61">
        <f>'Cuadro 5'!AK155</f>
        <v>1.97</v>
      </c>
      <c r="N154" s="168">
        <f>'Cuadro 5'!AO155</f>
        <v>-2.2999999999999998</v>
      </c>
      <c r="O154" s="207">
        <f t="shared" si="13"/>
        <v>1.0288245512449323</v>
      </c>
      <c r="P154" s="61">
        <f>'Cuadro 5'!AU155</f>
        <v>1.35</v>
      </c>
      <c r="Q154" s="61">
        <f>'Cuadro 5'!AY155</f>
        <v>2.4300000000000002</v>
      </c>
      <c r="R154" s="168">
        <f>'Cuadro 5'!BC155</f>
        <v>-2.14</v>
      </c>
    </row>
    <row r="155" spans="1:18" ht="15" customHeight="1" x14ac:dyDescent="0.25">
      <c r="A155" s="547"/>
      <c r="B155" s="56" t="s">
        <v>65</v>
      </c>
      <c r="C155" s="309">
        <f t="shared" si="18"/>
        <v>97.391242452387985</v>
      </c>
      <c r="D155" s="260">
        <f>'Cuadro 5'!E156</f>
        <v>103.84</v>
      </c>
      <c r="E155" s="61">
        <f>'Cuadro 5'!I156</f>
        <v>108.94</v>
      </c>
      <c r="F155" s="168">
        <f>'Cuadro 5'!M156</f>
        <v>100.53</v>
      </c>
      <c r="G155" s="207">
        <f t="shared" si="19"/>
        <v>0.13159814707585391</v>
      </c>
      <c r="H155" s="61">
        <f>'Cuadro 5'!S156</f>
        <v>0.08</v>
      </c>
      <c r="I155" s="61">
        <f>'Cuadro 5'!W156</f>
        <v>0.36</v>
      </c>
      <c r="J155" s="168">
        <f>'Cuadro 5'!AA156</f>
        <v>0.01</v>
      </c>
      <c r="K155" s="207">
        <f t="shared" si="16"/>
        <v>0.85547770700636827</v>
      </c>
      <c r="L155" s="61">
        <f>'Cuadro 5'!AG156</f>
        <v>1.1399999999999999</v>
      </c>
      <c r="M155" s="61">
        <f>'Cuadro 5'!AK156</f>
        <v>2.34</v>
      </c>
      <c r="N155" s="168">
        <f>'Cuadro 5'!AO156</f>
        <v>-2.29</v>
      </c>
      <c r="O155" s="207">
        <f t="shared" si="13"/>
        <v>1.0439490445859858</v>
      </c>
      <c r="P155" s="61">
        <f>'Cuadro 5'!AU156</f>
        <v>1.29</v>
      </c>
      <c r="Q155" s="61">
        <f>'Cuadro 5'!AY156</f>
        <v>2.69</v>
      </c>
      <c r="R155" s="168">
        <f>'Cuadro 5'!BC156</f>
        <v>-2.1800000000000002</v>
      </c>
    </row>
    <row r="156" spans="1:18" ht="15" customHeight="1" x14ac:dyDescent="0.25">
      <c r="A156" s="548"/>
      <c r="B156" s="86" t="s">
        <v>66</v>
      </c>
      <c r="C156" s="310">
        <f t="shared" si="18"/>
        <v>95.448637721903125</v>
      </c>
      <c r="D156" s="38">
        <f>'Cuadro 5'!E157</f>
        <v>103.96</v>
      </c>
      <c r="E156" s="27">
        <f>'Cuadro 5'!I157</f>
        <v>109.93</v>
      </c>
      <c r="F156" s="33">
        <f>'Cuadro 5'!M157</f>
        <v>100.75</v>
      </c>
      <c r="G156" s="208">
        <f t="shared" si="19"/>
        <v>0.31202663578459716</v>
      </c>
      <c r="H156" s="27">
        <f>'Cuadro 5'!S157</f>
        <v>0.12</v>
      </c>
      <c r="I156" s="27">
        <f>'Cuadro 5'!W157</f>
        <v>0.91</v>
      </c>
      <c r="J156" s="33">
        <f>'Cuadro 5'!AA157</f>
        <v>0.21</v>
      </c>
      <c r="K156" s="208">
        <f t="shared" si="16"/>
        <v>1.1697510133178906</v>
      </c>
      <c r="L156" s="27">
        <f>'Cuadro 5'!AG157</f>
        <v>1.26</v>
      </c>
      <c r="M156" s="27">
        <f>'Cuadro 5'!AK157</f>
        <v>3.26</v>
      </c>
      <c r="N156" s="33">
        <f>'Cuadro 5'!AO157</f>
        <v>-2.08</v>
      </c>
      <c r="O156" s="208">
        <f t="shared" si="13"/>
        <v>1.1697510133178906</v>
      </c>
      <c r="P156" s="27">
        <f>'Cuadro 5'!AU157</f>
        <v>1.26</v>
      </c>
      <c r="Q156" s="27">
        <f>'Cuadro 5'!AY157</f>
        <v>3.26</v>
      </c>
      <c r="R156" s="33">
        <f>'Cuadro 5'!BC157</f>
        <v>-2.08</v>
      </c>
    </row>
    <row r="157" spans="1:18" ht="15" customHeight="1" x14ac:dyDescent="0.25">
      <c r="A157" s="545">
        <v>2021</v>
      </c>
      <c r="B157" s="221" t="s">
        <v>55</v>
      </c>
      <c r="C157" s="308">
        <f t="shared" si="18"/>
        <v>95.665953323247962</v>
      </c>
      <c r="D157" s="304">
        <f>'Cuadro 5'!E158</f>
        <v>104.13</v>
      </c>
      <c r="E157" s="222">
        <f>'Cuadro 5'!I158</f>
        <v>110.47</v>
      </c>
      <c r="F157" s="231">
        <f>'Cuadro 5'!M158</f>
        <v>100.87</v>
      </c>
      <c r="G157" s="225">
        <f t="shared" si="19"/>
        <v>0.22767805442964653</v>
      </c>
      <c r="H157" s="222">
        <f>'Cuadro 5'!S158</f>
        <v>0.16</v>
      </c>
      <c r="I157" s="222">
        <f>'Cuadro 5'!W158</f>
        <v>0.49</v>
      </c>
      <c r="J157" s="231">
        <f>'Cuadro 5'!AA158</f>
        <v>0.12</v>
      </c>
      <c r="K157" s="225">
        <f t="shared" si="16"/>
        <v>0.22767805442964653</v>
      </c>
      <c r="L157" s="222">
        <f>'Cuadro 5'!AG158</f>
        <v>0.16</v>
      </c>
      <c r="M157" s="222">
        <f>'Cuadro 5'!AK158</f>
        <v>0.49</v>
      </c>
      <c r="N157" s="231">
        <f>'Cuadro 5'!AO158</f>
        <v>0.12</v>
      </c>
      <c r="O157" s="225">
        <f t="shared" si="13"/>
        <v>1.1055240301100158</v>
      </c>
      <c r="P157" s="222">
        <f>'Cuadro 5'!AU158</f>
        <v>1.1599999999999999</v>
      </c>
      <c r="Q157" s="222">
        <f>'Cuadro 5'!AY158</f>
        <v>3.65</v>
      </c>
      <c r="R157" s="231">
        <f>'Cuadro 5'!BC158</f>
        <v>-2.64</v>
      </c>
    </row>
    <row r="158" spans="1:18" ht="15" customHeight="1" x14ac:dyDescent="0.25">
      <c r="A158" s="543"/>
      <c r="B158" s="56" t="s">
        <v>56</v>
      </c>
      <c r="C158" s="309">
        <f t="shared" si="18"/>
        <v>96.034936644127498</v>
      </c>
      <c r="D158" s="260">
        <f>'Cuadro 5'!E159</f>
        <v>104.34</v>
      </c>
      <c r="E158" s="61">
        <f>'Cuadro 5'!I159</f>
        <v>111.53</v>
      </c>
      <c r="F158" s="168">
        <f>'Cuadro 5'!M159</f>
        <v>101.13</v>
      </c>
      <c r="G158" s="207">
        <f t="shared" si="19"/>
        <v>0.38496236247828558</v>
      </c>
      <c r="H158" s="61">
        <f>'Cuadro 5'!S159</f>
        <v>0.21</v>
      </c>
      <c r="I158" s="61">
        <f>'Cuadro 5'!W159</f>
        <v>0.96</v>
      </c>
      <c r="J158" s="168">
        <f>'Cuadro 5'!AA159</f>
        <v>0.25</v>
      </c>
      <c r="K158" s="207">
        <f t="shared" si="16"/>
        <v>0.61425593514765409</v>
      </c>
      <c r="L158" s="61">
        <f>'Cuadro 5'!AG159</f>
        <v>0.37</v>
      </c>
      <c r="M158" s="61">
        <f>'Cuadro 5'!AK159</f>
        <v>1.45</v>
      </c>
      <c r="N158" s="168">
        <f>'Cuadro 5'!AO159</f>
        <v>0.38</v>
      </c>
      <c r="O158" s="207">
        <f t="shared" si="13"/>
        <v>1.079409380428487</v>
      </c>
      <c r="P158" s="61">
        <f>'Cuadro 5'!AU159</f>
        <v>1.1200000000000001</v>
      </c>
      <c r="Q158" s="61">
        <f>'Cuadro 5'!AY159</f>
        <v>3.83</v>
      </c>
      <c r="R158" s="168">
        <f>'Cuadro 5'!BC159</f>
        <v>-2.9</v>
      </c>
    </row>
    <row r="159" spans="1:18" ht="15" customHeight="1" x14ac:dyDescent="0.25">
      <c r="A159" s="543"/>
      <c r="B159" s="56" t="s">
        <v>57</v>
      </c>
      <c r="C159" s="309">
        <f t="shared" si="18"/>
        <v>96.642983707025621</v>
      </c>
      <c r="D159" s="260">
        <f>'Cuadro 5'!E160</f>
        <v>104.62</v>
      </c>
      <c r="E159" s="61">
        <f>'Cuadro 5'!I160</f>
        <v>113.71</v>
      </c>
      <c r="F159" s="168">
        <f>'Cuadro 5'!M160</f>
        <v>101.28</v>
      </c>
      <c r="G159" s="207">
        <f t="shared" si="19"/>
        <v>0.62805442964678548</v>
      </c>
      <c r="H159" s="61">
        <f>'Cuadro 5'!S160</f>
        <v>0.27</v>
      </c>
      <c r="I159" s="61">
        <f>'Cuadro 5'!W160</f>
        <v>1.95</v>
      </c>
      <c r="J159" s="168">
        <f>'Cuadro 5'!AA160</f>
        <v>0.15</v>
      </c>
      <c r="K159" s="207">
        <f t="shared" si="16"/>
        <v>1.2512970469021407</v>
      </c>
      <c r="L159" s="61">
        <f>'Cuadro 5'!AG160</f>
        <v>0.64</v>
      </c>
      <c r="M159" s="61">
        <f>'Cuadro 5'!AK160</f>
        <v>3.44</v>
      </c>
      <c r="N159" s="168">
        <f>'Cuadro 5'!AO160</f>
        <v>0.53</v>
      </c>
      <c r="O159" s="207">
        <f t="shared" si="13"/>
        <v>1.249988419224086</v>
      </c>
      <c r="P159" s="61">
        <f>'Cuadro 5'!AU160</f>
        <v>1.1399999999999999</v>
      </c>
      <c r="Q159" s="61">
        <f>'Cuadro 5'!AY160</f>
        <v>4.7</v>
      </c>
      <c r="R159" s="168">
        <f>'Cuadro 5'!BC160</f>
        <v>-3.13</v>
      </c>
    </row>
    <row r="160" spans="1:18" ht="15" customHeight="1" x14ac:dyDescent="0.25">
      <c r="A160" s="543"/>
      <c r="B160" s="56" t="s">
        <v>58</v>
      </c>
      <c r="C160" s="309">
        <f t="shared" si="18"/>
        <v>96.923808300614937</v>
      </c>
      <c r="D160" s="260">
        <f>'Cuadro 5'!E161</f>
        <v>104.85</v>
      </c>
      <c r="E160" s="61">
        <f>'Cuadro 5'!I161</f>
        <v>114.27</v>
      </c>
      <c r="F160" s="168">
        <f>'Cuadro 5'!M161</f>
        <v>101.57</v>
      </c>
      <c r="G160" s="207">
        <f t="shared" si="19"/>
        <v>0.29035321366531525</v>
      </c>
      <c r="H160" s="61">
        <f>'Cuadro 5'!S161</f>
        <v>0.22</v>
      </c>
      <c r="I160" s="61">
        <f>'Cuadro 5'!W161</f>
        <v>0.49</v>
      </c>
      <c r="J160" s="168">
        <f>'Cuadro 5'!AA161</f>
        <v>0.28000000000000003</v>
      </c>
      <c r="K160" s="207">
        <f t="shared" si="16"/>
        <v>1.5455124493341033</v>
      </c>
      <c r="L160" s="61">
        <f>'Cuadro 5'!AG161</f>
        <v>0.86</v>
      </c>
      <c r="M160" s="61">
        <f>'Cuadro 5'!AK161</f>
        <v>3.94</v>
      </c>
      <c r="N160" s="168">
        <f>'Cuadro 5'!AO161</f>
        <v>0.82</v>
      </c>
      <c r="O160" s="207">
        <f t="shared" si="13"/>
        <v>1.7075969889982603</v>
      </c>
      <c r="P160" s="61">
        <f>'Cuadro 5'!AU161</f>
        <v>1.1299999999999999</v>
      </c>
      <c r="Q160" s="61">
        <f>'Cuadro 5'!AY161</f>
        <v>6.57</v>
      </c>
      <c r="R160" s="168">
        <f>'Cuadro 5'!BC161</f>
        <v>-2.86</v>
      </c>
    </row>
    <row r="161" spans="1:18" ht="15" customHeight="1" x14ac:dyDescent="0.25">
      <c r="A161" s="543"/>
      <c r="B161" s="56" t="s">
        <v>59</v>
      </c>
      <c r="C161" s="309">
        <f t="shared" si="18"/>
        <v>97.17672784661552</v>
      </c>
      <c r="D161" s="260">
        <f>'Cuadro 5'!E162</f>
        <v>105</v>
      </c>
      <c r="E161" s="61">
        <f>'Cuadro 5'!I162</f>
        <v>114.93</v>
      </c>
      <c r="F161" s="168">
        <f>'Cuadro 5'!M162</f>
        <v>101.84</v>
      </c>
      <c r="G161" s="207">
        <f t="shared" si="19"/>
        <v>0.26048639258830308</v>
      </c>
      <c r="H161" s="61">
        <f>'Cuadro 5'!S162</f>
        <v>0.14000000000000001</v>
      </c>
      <c r="I161" s="61">
        <f>'Cuadro 5'!W162</f>
        <v>0.59</v>
      </c>
      <c r="J161" s="168">
        <f>'Cuadro 5'!AA162</f>
        <v>0.26</v>
      </c>
      <c r="K161" s="207">
        <f t="shared" si="16"/>
        <v>1.810492182976257</v>
      </c>
      <c r="L161" s="61">
        <f>'Cuadro 5'!AG162</f>
        <v>1</v>
      </c>
      <c r="M161" s="61">
        <f>'Cuadro 5'!AK162</f>
        <v>4.55</v>
      </c>
      <c r="N161" s="168">
        <f>'Cuadro 5'!AO162</f>
        <v>1.08</v>
      </c>
      <c r="O161" s="207">
        <f t="shared" si="13"/>
        <v>2.4056687898089137</v>
      </c>
      <c r="P161" s="61">
        <f>'Cuadro 5'!AU162</f>
        <v>1.1499999999999999</v>
      </c>
      <c r="Q161" s="61">
        <f>'Cuadro 5'!AY162</f>
        <v>7.53</v>
      </c>
      <c r="R161" s="168">
        <f>'Cuadro 5'!BC162</f>
        <v>0.05</v>
      </c>
    </row>
    <row r="162" spans="1:18" ht="15" customHeight="1" x14ac:dyDescent="0.25">
      <c r="A162" s="543"/>
      <c r="B162" s="56" t="s">
        <v>60</v>
      </c>
      <c r="C162" s="309">
        <f t="shared" si="18"/>
        <v>97.272574417279856</v>
      </c>
      <c r="D162" s="260">
        <f>'Cuadro 5'!E163</f>
        <v>105.07</v>
      </c>
      <c r="E162" s="61">
        <f>'Cuadro 5'!I163</f>
        <v>114.98</v>
      </c>
      <c r="F162" s="168">
        <f>'Cuadro 5'!M163</f>
        <v>102.14</v>
      </c>
      <c r="G162" s="207">
        <f t="shared" si="19"/>
        <v>9.4279096699478773E-2</v>
      </c>
      <c r="H162" s="61">
        <f>'Cuadro 5'!S163</f>
        <v>0.06</v>
      </c>
      <c r="I162" s="61">
        <f>'Cuadro 5'!W163</f>
        <v>0.04</v>
      </c>
      <c r="J162" s="168">
        <f>'Cuadro 5'!AA163</f>
        <v>0.3</v>
      </c>
      <c r="K162" s="207">
        <f t="shared" si="16"/>
        <v>1.9109090909090884</v>
      </c>
      <c r="L162" s="61">
        <f>'Cuadro 5'!AG163</f>
        <v>1.07</v>
      </c>
      <c r="M162" s="61">
        <f>'Cuadro 5'!AK163</f>
        <v>4.59</v>
      </c>
      <c r="N162" s="168">
        <f>'Cuadro 5'!AO163</f>
        <v>1.38</v>
      </c>
      <c r="O162" s="207">
        <f t="shared" si="13"/>
        <v>3.42717429067747</v>
      </c>
      <c r="P162" s="61">
        <f>'Cuadro 5'!AU163</f>
        <v>1.18</v>
      </c>
      <c r="Q162" s="61">
        <f>'Cuadro 5'!AY163</f>
        <v>11.06</v>
      </c>
      <c r="R162" s="168">
        <f>'Cuadro 5'!BC163</f>
        <v>1.35</v>
      </c>
    </row>
    <row r="163" spans="1:18" ht="15" customHeight="1" x14ac:dyDescent="0.25">
      <c r="A163" s="543"/>
      <c r="B163" s="56" t="s">
        <v>61</v>
      </c>
      <c r="C163" s="309">
        <f t="shared" si="18"/>
        <v>97.544119435725293</v>
      </c>
      <c r="D163" s="260">
        <f>'Cuadro 5'!E164</f>
        <v>105.22</v>
      </c>
      <c r="E163" s="61">
        <f>'Cuadro 5'!I164</f>
        <v>115.79</v>
      </c>
      <c r="F163" s="168">
        <f>'Cuadro 5'!M164</f>
        <v>102.34</v>
      </c>
      <c r="G163" s="207">
        <f t="shared" si="19"/>
        <v>0.27775332947307435</v>
      </c>
      <c r="H163" s="61">
        <f>'Cuadro 5'!S164</f>
        <v>0.14000000000000001</v>
      </c>
      <c r="I163" s="61">
        <f>'Cuadro 5'!W164</f>
        <v>0.71</v>
      </c>
      <c r="J163" s="168">
        <f>'Cuadro 5'!AA164</f>
        <v>0.2</v>
      </c>
      <c r="K163" s="207">
        <f t="shared" si="16"/>
        <v>2.1954024319629388</v>
      </c>
      <c r="L163" s="61">
        <f>'Cuadro 5'!AG164</f>
        <v>1.21</v>
      </c>
      <c r="M163" s="61">
        <f>'Cuadro 5'!AK164</f>
        <v>5.33</v>
      </c>
      <c r="N163" s="168">
        <f>'Cuadro 5'!AO164</f>
        <v>1.58</v>
      </c>
      <c r="O163" s="207">
        <f t="shared" si="13"/>
        <v>3.3650955414012698</v>
      </c>
      <c r="P163" s="61">
        <f>'Cuadro 5'!AU164</f>
        <v>1.31</v>
      </c>
      <c r="Q163" s="61">
        <f>'Cuadro 5'!AY164</f>
        <v>10.220000000000001</v>
      </c>
      <c r="R163" s="168">
        <f>'Cuadro 5'!BC164</f>
        <v>1.64</v>
      </c>
    </row>
    <row r="164" spans="1:18" ht="15" customHeight="1" x14ac:dyDescent="0.25">
      <c r="A164" s="543"/>
      <c r="B164" s="56" t="s">
        <v>62</v>
      </c>
      <c r="C164" s="309">
        <f t="shared" si="18"/>
        <v>97.614454083301951</v>
      </c>
      <c r="D164" s="260">
        <f>'Cuadro 5'!E165</f>
        <v>105.37</v>
      </c>
      <c r="E164" s="61">
        <f>'Cuadro 5'!I165</f>
        <v>115.53</v>
      </c>
      <c r="F164" s="168">
        <f>'Cuadro 5'!M165</f>
        <v>102.56</v>
      </c>
      <c r="G164" s="207">
        <f t="shared" si="19"/>
        <v>6.9797336421540235E-2</v>
      </c>
      <c r="H164" s="61">
        <f>'Cuadro 5'!S165</f>
        <v>0.14000000000000001</v>
      </c>
      <c r="I164" s="61">
        <f>'Cuadro 5'!W165</f>
        <v>-0.23</v>
      </c>
      <c r="J164" s="168">
        <f>'Cuadro 5'!AA165</f>
        <v>0.22</v>
      </c>
      <c r="K164" s="207">
        <f t="shared" si="16"/>
        <v>2.2690909090909064</v>
      </c>
      <c r="L164" s="61">
        <f>'Cuadro 5'!AG165</f>
        <v>1.36</v>
      </c>
      <c r="M164" s="61">
        <f>'Cuadro 5'!AK165</f>
        <v>5.09</v>
      </c>
      <c r="N164" s="168">
        <f>'Cuadro 5'!AO165</f>
        <v>1.8</v>
      </c>
      <c r="O164" s="207">
        <f t="shared" si="13"/>
        <v>3.4012101910827979</v>
      </c>
      <c r="P164" s="61">
        <f>'Cuadro 5'!AU165</f>
        <v>1.5</v>
      </c>
      <c r="Q164" s="61">
        <f>'Cuadro 5'!AY165</f>
        <v>9.61</v>
      </c>
      <c r="R164" s="168">
        <f>'Cuadro 5'!BC165</f>
        <v>1.99</v>
      </c>
    </row>
    <row r="165" spans="1:18" ht="15" customHeight="1" x14ac:dyDescent="0.25">
      <c r="A165" s="543"/>
      <c r="B165" s="56" t="s">
        <v>63</v>
      </c>
      <c r="C165" s="309">
        <f t="shared" si="18"/>
        <v>98.077725404154592</v>
      </c>
      <c r="D165" s="260">
        <f>'Cuadro 5'!E166</f>
        <v>105.54</v>
      </c>
      <c r="E165" s="61">
        <f>'Cuadro 5'!I166</f>
        <v>117.12</v>
      </c>
      <c r="F165" s="168">
        <f>'Cuadro 5'!M166</f>
        <v>102.94</v>
      </c>
      <c r="G165" s="207">
        <f t="shared" si="19"/>
        <v>0.46577301679212441</v>
      </c>
      <c r="H165" s="61">
        <f>'Cuadro 5'!S166</f>
        <v>0.16</v>
      </c>
      <c r="I165" s="61">
        <f>'Cuadro 5'!W166</f>
        <v>1.37</v>
      </c>
      <c r="J165" s="168">
        <f>'Cuadro 5'!AA166</f>
        <v>0.37</v>
      </c>
      <c r="K165" s="207">
        <f t="shared" si="16"/>
        <v>2.7544528083381552</v>
      </c>
      <c r="L165" s="61">
        <f>'Cuadro 5'!AG166</f>
        <v>1.52</v>
      </c>
      <c r="M165" s="61">
        <f>'Cuadro 5'!AK166</f>
        <v>6.54</v>
      </c>
      <c r="N165" s="168">
        <f>'Cuadro 5'!AO166</f>
        <v>2.1800000000000002</v>
      </c>
      <c r="O165" s="207">
        <f t="shared" si="13"/>
        <v>3.2835089751013271</v>
      </c>
      <c r="P165" s="61">
        <f>'Cuadro 5'!AU166</f>
        <v>1.67</v>
      </c>
      <c r="Q165" s="61">
        <f>'Cuadro 5'!AY166</f>
        <v>8.3699999999999992</v>
      </c>
      <c r="R165" s="168">
        <f>'Cuadro 5'!BC166</f>
        <v>2.34</v>
      </c>
    </row>
    <row r="166" spans="1:18" ht="15" customHeight="1" x14ac:dyDescent="0.25">
      <c r="A166" s="543"/>
      <c r="B166" s="56" t="s">
        <v>64</v>
      </c>
      <c r="C166" s="309">
        <f t="shared" ref="C166:C174" si="20">IF($B166="Diciembre",C154/(1+K166/100),
IF($B166="Enero",C165*(1+K166/100),
IF($B166="Febrero",C164*(1+K166/100),
IF($B166="Marzo",C163*(1+K166/100),
IF($B166="Abril",C162*(1+K166/100),
IF($B166="Mayo",C161*(1+K166/100),
IF($B166="Junio",C160*(1+K166/100),
IF($B166="Julio",C159*(1+K166/100),
IF($B166="Agosto",C158*(1+K166/100),
IF($B166="Septiembre",C157*(1+K166/100),
IF($B166="Octubre",C156*(1+K166/100),
IF($B166="Noviembre",C155*(1+K166/100),"Error"))))))))))))</f>
        <v>98.287375269510989</v>
      </c>
      <c r="D166" s="260">
        <f>'Cuadro 5'!E167</f>
        <v>105.84</v>
      </c>
      <c r="E166" s="61">
        <f>'Cuadro 5'!I167</f>
        <v>117.14</v>
      </c>
      <c r="F166" s="168">
        <f>'Cuadro 5'!M167</f>
        <v>103.17</v>
      </c>
      <c r="G166" s="207">
        <f t="shared" ref="G166:G171" si="21">+H166*0.613781123335263+I166*0.22466705269253+J166*0.161551823972206</f>
        <v>0.21964678633468426</v>
      </c>
      <c r="H166" s="61">
        <f>'Cuadro 5'!S167</f>
        <v>0.28999999999999998</v>
      </c>
      <c r="I166" s="61">
        <f>'Cuadro 5'!W167</f>
        <v>0.02</v>
      </c>
      <c r="J166" s="168">
        <f>'Cuadro 5'!AA167</f>
        <v>0.23</v>
      </c>
      <c r="K166" s="207">
        <f t="shared" ref="K166:K171" si="22">+L166*0.613781123335263+M166*0.22466705269253+N166*0.161551823972206</f>
        <v>2.9740995946728388</v>
      </c>
      <c r="L166" s="61">
        <f>'Cuadro 5'!AG167</f>
        <v>1.81</v>
      </c>
      <c r="M166" s="61">
        <f>'Cuadro 5'!AK167</f>
        <v>6.56</v>
      </c>
      <c r="N166" s="168">
        <f>'Cuadro 5'!AO167</f>
        <v>2.41</v>
      </c>
      <c r="O166" s="207">
        <f t="shared" ref="O166:O171" si="23">+P166*0.613781123335263+Q166*0.22466705269253+R166*0.161551823972206</f>
        <v>3.4356977417486929</v>
      </c>
      <c r="P166" s="61">
        <f>'Cuadro 5'!AU167</f>
        <v>2.0099999999999998</v>
      </c>
      <c r="Q166" s="61">
        <f>'Cuadro 5'!AY167</f>
        <v>7.91</v>
      </c>
      <c r="R166" s="168">
        <f>'Cuadro 5'!BC167</f>
        <v>2.63</v>
      </c>
    </row>
    <row r="167" spans="1:18" ht="15" customHeight="1" x14ac:dyDescent="0.25">
      <c r="A167" s="543"/>
      <c r="B167" s="56" t="s">
        <v>65</v>
      </c>
      <c r="C167" s="309">
        <f t="shared" si="20"/>
        <v>98.41883683852393</v>
      </c>
      <c r="D167" s="260">
        <f>'Cuadro 5'!E168</f>
        <v>105.92</v>
      </c>
      <c r="E167" s="61">
        <f>'Cuadro 5'!I168</f>
        <v>117.31</v>
      </c>
      <c r="F167" s="168">
        <f>'Cuadro 5'!M168</f>
        <v>103.52</v>
      </c>
      <c r="G167" s="207">
        <f t="shared" si="21"/>
        <v>2.2291951360741153</v>
      </c>
      <c r="H167" s="61">
        <f>'Cuadro 5'!S168</f>
        <v>0.08</v>
      </c>
      <c r="I167" s="61">
        <f>'Cuadro 5'!W168</f>
        <v>0.14000000000000001</v>
      </c>
      <c r="J167" s="168">
        <f>'Cuadro 5'!AI168</f>
        <v>13.3</v>
      </c>
      <c r="K167" s="207">
        <f t="shared" si="22"/>
        <v>3.1118297625940898</v>
      </c>
      <c r="L167" s="61">
        <f>'Cuadro 5'!AG168</f>
        <v>1.89</v>
      </c>
      <c r="M167" s="61">
        <f>'Cuadro 5'!AK168</f>
        <v>6.71</v>
      </c>
      <c r="N167" s="168">
        <f>'Cuadro 5'!AO168</f>
        <v>2.75</v>
      </c>
      <c r="O167" s="207">
        <f t="shared" si="23"/>
        <v>3.4389519397799613</v>
      </c>
      <c r="P167" s="61">
        <f>'Cuadro 5'!AU168</f>
        <v>2.0099999999999998</v>
      </c>
      <c r="Q167" s="61">
        <f>'Cuadro 5'!AY168</f>
        <v>7.68</v>
      </c>
      <c r="R167" s="168">
        <f>'Cuadro 5'!BC168</f>
        <v>2.97</v>
      </c>
    </row>
    <row r="168" spans="1:18" ht="15" customHeight="1" x14ac:dyDescent="0.25">
      <c r="A168" s="543"/>
      <c r="B168" s="56" t="s">
        <v>66</v>
      </c>
      <c r="C168" s="309">
        <f t="shared" si="20"/>
        <v>92.327404753067412</v>
      </c>
      <c r="D168" s="260">
        <f>'Cuadro 5'!E169</f>
        <v>105.98</v>
      </c>
      <c r="E168" s="61">
        <f>'Cuadro 5'!I169</f>
        <v>118.28</v>
      </c>
      <c r="F168" s="168">
        <f>'Cuadro 5'!M169</f>
        <v>103.77</v>
      </c>
      <c r="G168" s="207">
        <f t="shared" si="21"/>
        <v>0.38624203821655989</v>
      </c>
      <c r="H168" s="61">
        <f>'Cuadro 5'!S169</f>
        <v>0.05</v>
      </c>
      <c r="I168" s="61">
        <f>'Cuadro 5'!W169</f>
        <v>1.41</v>
      </c>
      <c r="J168" s="168">
        <f>'Cuadro 5'!AA169</f>
        <v>0.24</v>
      </c>
      <c r="K168" s="207">
        <f t="shared" si="22"/>
        <v>3.3806137811233308</v>
      </c>
      <c r="L168" s="61">
        <f>'Cuadro 5'!AG169</f>
        <v>1.94</v>
      </c>
      <c r="M168" s="61">
        <f>'Cuadro 5'!AK169</f>
        <v>7.59</v>
      </c>
      <c r="N168" s="168">
        <f>'Cuadro 5'!AO169</f>
        <v>3</v>
      </c>
      <c r="O168" s="207">
        <f t="shared" si="23"/>
        <v>3.3806137811233308</v>
      </c>
      <c r="P168" s="61">
        <f>'Cuadro 5'!AU169</f>
        <v>1.94</v>
      </c>
      <c r="Q168" s="61">
        <f>'Cuadro 5'!AY169</f>
        <v>7.59</v>
      </c>
      <c r="R168" s="168">
        <f>'Cuadro 5'!BC169</f>
        <v>3</v>
      </c>
    </row>
    <row r="169" spans="1:18" ht="15" customHeight="1" x14ac:dyDescent="0.25">
      <c r="A169" s="542">
        <v>2022</v>
      </c>
      <c r="B169" s="221" t="s">
        <v>55</v>
      </c>
      <c r="C169" s="308">
        <f t="shared" si="20"/>
        <v>93.116443200948709</v>
      </c>
      <c r="D169" s="304">
        <f>'Cuadro 5'!E170</f>
        <v>106.25</v>
      </c>
      <c r="E169" s="222">
        <f>'Cuadro 5'!I170</f>
        <v>118.76</v>
      </c>
      <c r="F169" s="231">
        <f>'Cuadro 5'!M170</f>
        <v>107.68</v>
      </c>
      <c r="G169" s="225">
        <f>+H169*0.613781123335263+I169*0.22466705269253+J169*0.161551823972206</f>
        <v>0.85460914881296968</v>
      </c>
      <c r="H169" s="222">
        <f>'Cuadro 5'!S170</f>
        <v>0.25</v>
      </c>
      <c r="I169" s="222">
        <f>'Cuadro 5'!W170</f>
        <v>0.41</v>
      </c>
      <c r="J169" s="231">
        <f>'Cuadro 5'!AA170</f>
        <v>3.77</v>
      </c>
      <c r="K169" s="225">
        <f t="shared" si="22"/>
        <v>0.85460914881296968</v>
      </c>
      <c r="L169" s="222">
        <f>'Cuadro 5'!AG170</f>
        <v>0.25</v>
      </c>
      <c r="M169" s="222">
        <f>'Cuadro 5'!AK170</f>
        <v>0.41</v>
      </c>
      <c r="N169" s="231">
        <f>'Cuadro 5'!AO170</f>
        <v>3.77</v>
      </c>
      <c r="O169" s="225">
        <f t="shared" si="23"/>
        <v>4.0298378691372267</v>
      </c>
      <c r="P169" s="222">
        <f>'Cuadro 5'!AU170</f>
        <v>2.04</v>
      </c>
      <c r="Q169" s="222">
        <f>'Cuadro 5'!AY170</f>
        <v>7.51</v>
      </c>
      <c r="R169" s="231">
        <f>'Cuadro 5'!BC170</f>
        <v>6.75</v>
      </c>
    </row>
    <row r="170" spans="1:18" ht="15" customHeight="1" x14ac:dyDescent="0.25">
      <c r="A170" s="543"/>
      <c r="B170" s="56" t="s">
        <v>56</v>
      </c>
      <c r="C170" s="309">
        <f t="shared" si="20"/>
        <v>93.938071565412216</v>
      </c>
      <c r="D170" s="260">
        <f>'Cuadro 5'!E171</f>
        <v>106.67</v>
      </c>
      <c r="E170" s="61">
        <f>'Cuadro 5'!I171</f>
        <v>119.43</v>
      </c>
      <c r="F170" s="168">
        <f>'Cuadro 5'!M171</f>
        <v>111.01</v>
      </c>
      <c r="G170" s="207">
        <f t="shared" si="21"/>
        <v>0.86599884192240806</v>
      </c>
      <c r="H170" s="61">
        <f>'Cuadro 5'!S171</f>
        <v>0.39</v>
      </c>
      <c r="I170" s="61">
        <f>'Cuadro 5'!W171</f>
        <v>0.56000000000000005</v>
      </c>
      <c r="J170" s="168">
        <f>'Cuadro 5'!AA171</f>
        <v>3.1</v>
      </c>
      <c r="K170" s="207">
        <f t="shared" si="22"/>
        <v>1.7445165026056728</v>
      </c>
      <c r="L170" s="61">
        <f>'Cuadro 5'!AG171</f>
        <v>0.65</v>
      </c>
      <c r="M170" s="61">
        <f>'Cuadro 5'!AK171</f>
        <v>0.97</v>
      </c>
      <c r="N170" s="168">
        <f>'Cuadro 5'!AO171</f>
        <v>6.98</v>
      </c>
      <c r="O170" s="207">
        <f t="shared" si="23"/>
        <v>4.5377359583092014</v>
      </c>
      <c r="P170" s="61">
        <f>'Cuadro 5'!AU171</f>
        <v>2.23</v>
      </c>
      <c r="Q170" s="61">
        <f>'Cuadro 5'!AY171</f>
        <v>7.08</v>
      </c>
      <c r="R170" s="168">
        <f>'Cuadro 5'!BC171</f>
        <v>9.77</v>
      </c>
    </row>
    <row r="171" spans="1:18" ht="15" customHeight="1" x14ac:dyDescent="0.25">
      <c r="A171" s="543"/>
      <c r="B171" s="56" t="s">
        <v>57</v>
      </c>
      <c r="C171" s="309">
        <f t="shared" si="20"/>
        <v>94.889626560895621</v>
      </c>
      <c r="D171" s="260">
        <f>'Cuadro 5'!E172</f>
        <v>107.05</v>
      </c>
      <c r="E171" s="61">
        <f>'Cuadro 5'!I172</f>
        <v>121.73</v>
      </c>
      <c r="F171" s="168">
        <f>'Cuadro 5'!M172</f>
        <v>113.4</v>
      </c>
      <c r="G171" s="207">
        <f t="shared" si="21"/>
        <v>1.0019050376375205</v>
      </c>
      <c r="H171" s="61">
        <f>'Cuadro 5'!S172</f>
        <v>0.36</v>
      </c>
      <c r="I171" s="61">
        <f>'Cuadro 5'!W172</f>
        <v>1.93</v>
      </c>
      <c r="J171" s="168">
        <f>'Cuadro 5'!AA172</f>
        <v>2.15</v>
      </c>
      <c r="K171" s="207">
        <f t="shared" si="22"/>
        <v>2.7751476548928746</v>
      </c>
      <c r="L171" s="61">
        <f>'Cuadro 5'!AG172</f>
        <v>1.01</v>
      </c>
      <c r="M171" s="61">
        <f>'Cuadro 5'!AK172</f>
        <v>2.92</v>
      </c>
      <c r="N171" s="168">
        <f>'Cuadro 5'!AO172</f>
        <v>9.2799999999999994</v>
      </c>
      <c r="O171" s="207">
        <f t="shared" si="23"/>
        <v>4.9422814128546557</v>
      </c>
      <c r="P171" s="61">
        <f>'Cuadro 5'!AU172</f>
        <v>2.3199999999999998</v>
      </c>
      <c r="Q171" s="61">
        <f>'Cuadro 5'!AY172</f>
        <v>7.06</v>
      </c>
      <c r="R171" s="168">
        <f>'Cuadro 5'!BC172</f>
        <v>11.96</v>
      </c>
    </row>
    <row r="172" spans="1:18" ht="15" customHeight="1" x14ac:dyDescent="0.25">
      <c r="A172" s="543"/>
      <c r="B172" s="56" t="s">
        <v>58</v>
      </c>
      <c r="C172" s="309">
        <f t="shared" si="20"/>
        <v>95.736274743207645</v>
      </c>
      <c r="D172" s="260">
        <f>'Cuadro 5'!E173</f>
        <v>107.56</v>
      </c>
      <c r="E172" s="61">
        <f>'Cuadro 5'!I173</f>
        <v>123.44</v>
      </c>
      <c r="F172" s="168">
        <f>'Cuadro 5'!M173</f>
        <v>115.31</v>
      </c>
      <c r="G172" s="207">
        <f t="shared" ref="G172:G198" si="24">+H172*0.613781123335263+I172*0.22466705269253+J172*0.161551823972206</f>
        <v>0.87603358425014377</v>
      </c>
      <c r="H172" s="61">
        <f>'Cuadro 5'!S173</f>
        <v>0.47</v>
      </c>
      <c r="I172" s="61">
        <f>'Cuadro 5'!W173</f>
        <v>1.4</v>
      </c>
      <c r="J172" s="168">
        <f>'Cuadro 5'!AA173</f>
        <v>1.69</v>
      </c>
      <c r="K172" s="207">
        <f t="shared" ref="K172:K198" si="25">+L172*0.613781123335263+M172*0.22466705269253+N172*0.161551823972206</f>
        <v>3.6921540243196258</v>
      </c>
      <c r="L172" s="61">
        <f>'Cuadro 5'!AG173</f>
        <v>1.49</v>
      </c>
      <c r="M172" s="61">
        <f>'Cuadro 5'!AK173</f>
        <v>4.3600000000000003</v>
      </c>
      <c r="N172" s="168">
        <f>'Cuadro 5'!AO173</f>
        <v>11.13</v>
      </c>
      <c r="O172" s="207">
        <f t="shared" ref="O172:O198" si="26">+P172*0.613781123335263+Q172*0.22466705269253+R172*0.161551823972206</f>
        <v>5.5734279096699417</v>
      </c>
      <c r="P172" s="61">
        <f>'Cuadro 5'!AU173</f>
        <v>2.58</v>
      </c>
      <c r="Q172" s="61">
        <f>'Cuadro 5'!AY173</f>
        <v>8.0299999999999994</v>
      </c>
      <c r="R172" s="168">
        <f>'Cuadro 5'!BC173</f>
        <v>13.53</v>
      </c>
    </row>
    <row r="173" spans="1:18" ht="15" customHeight="1" x14ac:dyDescent="0.25">
      <c r="A173" s="543"/>
      <c r="B173" s="56" t="s">
        <v>59</v>
      </c>
      <c r="C173" s="309">
        <f t="shared" si="20"/>
        <v>95.429798012907767</v>
      </c>
      <c r="D173" s="260">
        <f>'Cuadro 5'!E174</f>
        <v>108.05</v>
      </c>
      <c r="E173" s="61">
        <f>'Cuadro 5'!I174</f>
        <v>125.01</v>
      </c>
      <c r="F173" s="168">
        <f>'Cuadro 5'!M174</f>
        <v>116.42</v>
      </c>
      <c r="G173" s="207">
        <f t="shared" si="24"/>
        <v>0.65490445859872537</v>
      </c>
      <c r="H173" s="61">
        <f>'Cuadro 5'!S174</f>
        <v>0.46</v>
      </c>
      <c r="I173" s="61">
        <f>'Cuadro 5'!W174</f>
        <v>1.27</v>
      </c>
      <c r="J173" s="168">
        <f>'Cuadro 5'!AA174</f>
        <v>0.54</v>
      </c>
      <c r="K173" s="207">
        <f t="shared" si="25"/>
        <v>3.3602084539664121</v>
      </c>
      <c r="L173" s="61">
        <f>'Cuadro 5'!AG174</f>
        <v>1.96</v>
      </c>
      <c r="M173" s="61">
        <f>'Cuadro 5'!AK174</f>
        <v>5.69</v>
      </c>
      <c r="N173" s="168">
        <f>'Cuadro 5'!AO174</f>
        <v>5.44</v>
      </c>
      <c r="O173" s="207">
        <f t="shared" si="26"/>
        <v>5.3228546612622987</v>
      </c>
      <c r="P173" s="61">
        <f>'Cuadro 5'!AU174</f>
        <v>2.91</v>
      </c>
      <c r="Q173" s="61">
        <f>'Cuadro 5'!AY174</f>
        <v>8.76</v>
      </c>
      <c r="R173" s="168">
        <f>'Cuadro 5'!BC174</f>
        <v>9.7100000000000009</v>
      </c>
    </row>
    <row r="174" spans="1:18" ht="15" customHeight="1" x14ac:dyDescent="0.25">
      <c r="A174" s="543"/>
      <c r="B174" s="56" t="s">
        <v>60</v>
      </c>
      <c r="C174" s="309">
        <f t="shared" si="20"/>
        <v>96.989874539718215</v>
      </c>
      <c r="D174" s="260">
        <f>'Cuadro 5'!E175</f>
        <v>108.28</v>
      </c>
      <c r="E174" s="61">
        <f>'Cuadro 5'!I175</f>
        <v>126.34</v>
      </c>
      <c r="F174" s="168">
        <f>'Cuadro 5'!M175</f>
        <v>117.81</v>
      </c>
      <c r="G174" s="207">
        <f t="shared" si="24"/>
        <v>0.56153445280833747</v>
      </c>
      <c r="H174" s="61">
        <f>'Cuadro 5'!S175</f>
        <v>0.21</v>
      </c>
      <c r="I174" s="61">
        <f>'Cuadro 5'!W175</f>
        <v>1.07</v>
      </c>
      <c r="J174" s="168">
        <f>'Cuadro 5'!AA175</f>
        <v>1.19</v>
      </c>
      <c r="K174" s="207">
        <f t="shared" si="25"/>
        <v>5.0499305153445224</v>
      </c>
      <c r="L174" s="61">
        <f>'Cuadro 5'!AG175</f>
        <v>2.17</v>
      </c>
      <c r="M174" s="61">
        <f>'Cuadro 5'!AK175</f>
        <v>6.82</v>
      </c>
      <c r="N174" s="168">
        <f>'Cuadro 5'!AO175</f>
        <v>13.53</v>
      </c>
      <c r="O174" s="207">
        <f t="shared" si="26"/>
        <v>6.5783323682686667</v>
      </c>
      <c r="P174" s="61">
        <f>'Cuadro 5'!AU175</f>
        <v>3.06</v>
      </c>
      <c r="Q174" s="61">
        <f>'Cuadro 5'!AY175</f>
        <v>9.89</v>
      </c>
      <c r="R174" s="168">
        <f>'Cuadro 5'!BC175</f>
        <v>15.34</v>
      </c>
    </row>
    <row r="175" spans="1:18" ht="15" customHeight="1" x14ac:dyDescent="0.25">
      <c r="A175" s="543"/>
      <c r="B175" s="56" t="s">
        <v>61</v>
      </c>
      <c r="C175" s="309">
        <f t="shared" ref="C175:C198" si="27">IF($B175="Diciembre",C163/(1+K175/100),
IF($B175="Enero",C174*(1+K175/100),
IF($B175="Febrero",C173*(1+K175/100),
IF($B175="Marzo",C172*(1+K175/100),
IF($B175="Abril",C171*(1+K175/100),
IF($B175="Mayo",C170*(1+K175/100),
IF($B175="Junio",C169*(1+K175/100),
IF($B175="Julio",C168*(1+K175/100),
IF($B175="Agosto",C167*(1+K175/100),
IF($B175="Septiembre",C166*(1+K175/100),
IF($B175="Octubre",C165*(1+K175/100),
IF($B175="Noviembre",C164*(1+K175/100),"Error"))))))))))))</f>
        <v>97.365449805422472</v>
      </c>
      <c r="D175" s="260">
        <f>'Cuadro 5'!E176</f>
        <v>108.49</v>
      </c>
      <c r="E175" s="61">
        <f>'Cuadro 5'!I176</f>
        <v>127.09</v>
      </c>
      <c r="F175" s="168">
        <f>'Cuadro 5'!M176</f>
        <v>118.77</v>
      </c>
      <c r="G175" s="207">
        <f t="shared" si="24"/>
        <v>0.38002895193977954</v>
      </c>
      <c r="H175" s="61">
        <f>'Cuadro 5'!S176</f>
        <v>0.19</v>
      </c>
      <c r="I175" s="61">
        <f>'Cuadro 5'!W176</f>
        <v>0.59</v>
      </c>
      <c r="J175" s="168">
        <f>'Cuadro 5'!AA176</f>
        <v>0.81</v>
      </c>
      <c r="K175" s="207">
        <f t="shared" si="25"/>
        <v>5.4567168500289451</v>
      </c>
      <c r="L175" s="61">
        <f>'Cuadro 5'!AG176</f>
        <v>2.36</v>
      </c>
      <c r="M175" s="61">
        <f>'Cuadro 5'!AK176</f>
        <v>7.45</v>
      </c>
      <c r="N175" s="168">
        <f>'Cuadro 5'!AO176</f>
        <v>14.45</v>
      </c>
      <c r="O175" s="207">
        <f t="shared" si="26"/>
        <v>6.6883786913723151</v>
      </c>
      <c r="P175" s="61">
        <f>'Cuadro 5'!AU176</f>
        <v>3.1</v>
      </c>
      <c r="Q175" s="61">
        <f>'Cuadro 5'!AY176</f>
        <v>9.76</v>
      </c>
      <c r="R175" s="168">
        <f>'Cuadro 5'!BC176</f>
        <v>16.05</v>
      </c>
    </row>
    <row r="176" spans="1:18" ht="15" customHeight="1" x14ac:dyDescent="0.25">
      <c r="A176" s="543"/>
      <c r="B176" s="56" t="s">
        <v>62</v>
      </c>
      <c r="C176" s="309">
        <f t="shared" si="27"/>
        <v>97.928791319519163</v>
      </c>
      <c r="D176" s="260">
        <f>'Cuadro 5'!E177</f>
        <v>108.8</v>
      </c>
      <c r="E176" s="61">
        <f>'Cuadro 5'!I177</f>
        <v>127.71</v>
      </c>
      <c r="F176" s="168">
        <f>'Cuadro 5'!M177</f>
        <v>120.73</v>
      </c>
      <c r="G176" s="207">
        <f t="shared" si="24"/>
        <v>0.55625940938042795</v>
      </c>
      <c r="H176" s="61">
        <f>'Cuadro 5'!S177</f>
        <v>0.28999999999999998</v>
      </c>
      <c r="I176" s="61">
        <f>'Cuadro 5'!W177</f>
        <v>0.49</v>
      </c>
      <c r="J176" s="168">
        <f>'Cuadro 5'!AA177</f>
        <v>1.66</v>
      </c>
      <c r="K176" s="207">
        <f t="shared" si="25"/>
        <v>6.0668731905037578</v>
      </c>
      <c r="L176" s="61">
        <f>'Cuadro 5'!AG177</f>
        <v>2.66</v>
      </c>
      <c r="M176" s="61">
        <f>'Cuadro 5'!AK177</f>
        <v>7.98</v>
      </c>
      <c r="N176" s="168">
        <f>'Cuadro 5'!AO177</f>
        <v>16.350000000000001</v>
      </c>
      <c r="O176" s="207">
        <f t="shared" si="26"/>
        <v>7.233862188766639</v>
      </c>
      <c r="P176" s="61">
        <f>'Cuadro 5'!AU177</f>
        <v>3.26</v>
      </c>
      <c r="Q176" s="61">
        <f>'Cuadro 5'!AY177</f>
        <v>10.55</v>
      </c>
      <c r="R176" s="168">
        <f>'Cuadro 5'!BC177</f>
        <v>17.72</v>
      </c>
    </row>
    <row r="177" spans="1:18" ht="15" customHeight="1" x14ac:dyDescent="0.25">
      <c r="A177" s="543"/>
      <c r="B177" s="56" t="s">
        <v>63</v>
      </c>
      <c r="C177" s="309">
        <f t="shared" si="27"/>
        <v>98.433801373670221</v>
      </c>
      <c r="D177" s="260">
        <f>'Cuadro 5'!E178</f>
        <v>109.06</v>
      </c>
      <c r="E177" s="61">
        <f>'Cuadro 5'!I178</f>
        <v>127.98</v>
      </c>
      <c r="F177" s="168">
        <f>'Cuadro 5'!M178</f>
        <v>122.95</v>
      </c>
      <c r="G177" s="207">
        <f t="shared" si="24"/>
        <v>0.48788071800810612</v>
      </c>
      <c r="H177" s="61">
        <f>'Cuadro 5'!S178</f>
        <v>0.24</v>
      </c>
      <c r="I177" s="61">
        <f>'Cuadro 5'!W178</f>
        <v>0.2</v>
      </c>
      <c r="J177" s="168">
        <f>'Cuadro 5'!AA178</f>
        <v>1.83</v>
      </c>
      <c r="K177" s="207">
        <f t="shared" si="25"/>
        <v>6.6138506079907282</v>
      </c>
      <c r="L177" s="61">
        <f>'Cuadro 5'!AG178</f>
        <v>2.91</v>
      </c>
      <c r="M177" s="61">
        <f>'Cuadro 5'!AK178</f>
        <v>8.1999999999999993</v>
      </c>
      <c r="N177" s="168">
        <f>'Cuadro 5'!AO178</f>
        <v>18.48</v>
      </c>
      <c r="O177" s="207">
        <f t="shared" si="26"/>
        <v>7.2732599884192162</v>
      </c>
      <c r="P177" s="61">
        <f>'Cuadro 5'!AU178</f>
        <v>3.34</v>
      </c>
      <c r="Q177" s="61">
        <f>'Cuadro 5'!AY178</f>
        <v>9.27</v>
      </c>
      <c r="R177" s="168">
        <f>'Cuadro 5'!BC178</f>
        <v>19.440000000000001</v>
      </c>
    </row>
    <row r="178" spans="1:18" ht="15" customHeight="1" x14ac:dyDescent="0.25">
      <c r="A178" s="543"/>
      <c r="B178" s="56" t="s">
        <v>64</v>
      </c>
      <c r="C178" s="309">
        <f t="shared" si="27"/>
        <v>98.855422727222674</v>
      </c>
      <c r="D178" s="260">
        <f>'Cuadro 5'!E179</f>
        <v>109.32</v>
      </c>
      <c r="E178" s="61">
        <f>'Cuadro 5'!I179</f>
        <v>128.63</v>
      </c>
      <c r="F178" s="168">
        <f>'Cuadro 5'!M179</f>
        <v>124.13</v>
      </c>
      <c r="G178" s="207">
        <f t="shared" si="24"/>
        <v>0.41245512449334065</v>
      </c>
      <c r="H178" s="61">
        <f>'Cuadro 5'!S179</f>
        <v>0.23</v>
      </c>
      <c r="I178" s="61">
        <f>'Cuadro 5'!W179</f>
        <v>0.51</v>
      </c>
      <c r="J178" s="168">
        <f>'Cuadro 5'!AA179</f>
        <v>0.97</v>
      </c>
      <c r="K178" s="207">
        <f t="shared" si="25"/>
        <v>7.0705095541401199</v>
      </c>
      <c r="L178" s="61">
        <f>'Cuadro 5'!AG179</f>
        <v>3.15</v>
      </c>
      <c r="M178" s="61">
        <f>'Cuadro 5'!AK179</f>
        <v>8.75</v>
      </c>
      <c r="N178" s="168">
        <f>'Cuadro 5'!AO179</f>
        <v>19.63</v>
      </c>
      <c r="O178" s="207">
        <f t="shared" si="26"/>
        <v>7.4999189345686084</v>
      </c>
      <c r="P178" s="61">
        <f>'Cuadro 5'!AU179</f>
        <v>3.28</v>
      </c>
      <c r="Q178" s="61">
        <f>'Cuadro 5'!AY179</f>
        <v>9.81</v>
      </c>
      <c r="R178" s="168">
        <f>'Cuadro 5'!BC179</f>
        <v>20.32</v>
      </c>
    </row>
    <row r="179" spans="1:18" ht="15" customHeight="1" x14ac:dyDescent="0.25">
      <c r="A179" s="543"/>
      <c r="B179" s="56" t="s">
        <v>65</v>
      </c>
      <c r="C179" s="309">
        <f t="shared" si="27"/>
        <v>99.177814841653998</v>
      </c>
      <c r="D179" s="260">
        <f>'Cuadro 5'!E180</f>
        <v>109.53</v>
      </c>
      <c r="E179" s="61">
        <f>'Cuadro 5'!I180</f>
        <v>128.94</v>
      </c>
      <c r="F179" s="168">
        <f>'Cuadro 5'!M180</f>
        <v>125.22</v>
      </c>
      <c r="G179" s="207">
        <f t="shared" si="24"/>
        <v>0.31884192240880105</v>
      </c>
      <c r="H179" s="61">
        <f>'Cuadro 5'!S180</f>
        <v>0.2</v>
      </c>
      <c r="I179" s="61">
        <f>'Cuadro 5'!W180</f>
        <v>0.24</v>
      </c>
      <c r="J179" s="168">
        <f>'Cuadro 5'!AA180</f>
        <v>0.88</v>
      </c>
      <c r="K179" s="207">
        <f t="shared" si="25"/>
        <v>7.4196931094383238</v>
      </c>
      <c r="L179" s="61">
        <f>'Cuadro 5'!AG180</f>
        <v>3.35</v>
      </c>
      <c r="M179" s="61">
        <f>'Cuadro 5'!AK180</f>
        <v>9.01</v>
      </c>
      <c r="N179" s="168">
        <f>'Cuadro 5'!AO180</f>
        <v>20.67</v>
      </c>
      <c r="O179" s="207">
        <f t="shared" si="26"/>
        <v>7.7094325419803038</v>
      </c>
      <c r="P179" s="61">
        <f>'Cuadro 5'!AU180</f>
        <v>3.41</v>
      </c>
      <c r="Q179" s="61">
        <f>'Cuadro 5'!AY180</f>
        <v>9.92</v>
      </c>
      <c r="R179" s="168">
        <f>'Cuadro 5'!BC180</f>
        <v>20.97</v>
      </c>
    </row>
    <row r="180" spans="1:18" ht="15" customHeight="1" x14ac:dyDescent="0.25">
      <c r="A180" s="544"/>
      <c r="B180" s="86" t="s">
        <v>66</v>
      </c>
      <c r="C180" s="310">
        <f t="shared" si="27"/>
        <v>85.432502191970357</v>
      </c>
      <c r="D180" s="38">
        <f>'Cuadro 5'!E181</f>
        <v>109.89</v>
      </c>
      <c r="E180" s="27">
        <f>'Cuadro 5'!I181</f>
        <v>130.05000000000001</v>
      </c>
      <c r="F180" s="33">
        <f>'Cuadro 5'!M181</f>
        <v>126.7</v>
      </c>
      <c r="G180" s="208">
        <f t="shared" si="24"/>
        <v>0.58639258830341567</v>
      </c>
      <c r="H180" s="27">
        <f>'Cuadro 5'!S181</f>
        <v>0.33</v>
      </c>
      <c r="I180" s="27">
        <f>'Cuadro 5'!W181</f>
        <v>0.86</v>
      </c>
      <c r="J180" s="33">
        <f>'Cuadro 5'!AA181</f>
        <v>1.18</v>
      </c>
      <c r="K180" s="208">
        <f t="shared" si="25"/>
        <v>8.0705848291835469</v>
      </c>
      <c r="L180" s="27">
        <f>'Cuadro 5'!AG181</f>
        <v>3.69</v>
      </c>
      <c r="M180" s="27">
        <f>'Cuadro 5'!AK181</f>
        <v>9.9499999999999993</v>
      </c>
      <c r="N180" s="33">
        <f>'Cuadro 5'!AO181</f>
        <v>22.1</v>
      </c>
      <c r="O180" s="208">
        <f t="shared" si="26"/>
        <v>8.0705848291835469</v>
      </c>
      <c r="P180" s="27">
        <f>'Cuadro 5'!AU181</f>
        <v>3.69</v>
      </c>
      <c r="Q180" s="27">
        <f>'Cuadro 5'!AY181</f>
        <v>9.9499999999999993</v>
      </c>
      <c r="R180" s="33">
        <f>'Cuadro 5'!BC181</f>
        <v>22.1</v>
      </c>
    </row>
    <row r="181" spans="1:18" ht="15" customHeight="1" x14ac:dyDescent="0.25">
      <c r="A181" s="542">
        <v>2023</v>
      </c>
      <c r="B181" s="221" t="s">
        <v>55</v>
      </c>
      <c r="C181" s="308">
        <f t="shared" si="27"/>
        <v>86.200054109029054</v>
      </c>
      <c r="D181" s="304">
        <f>'Cuadro 5'!E182</f>
        <v>110.38</v>
      </c>
      <c r="E181" s="222">
        <f>'Cuadro 5'!I182</f>
        <v>130.94999999999999</v>
      </c>
      <c r="F181" s="231">
        <f>'Cuadro 5'!M182</f>
        <v>130.41</v>
      </c>
      <c r="G181" s="225">
        <f t="shared" si="24"/>
        <v>0.89843080486392513</v>
      </c>
      <c r="H181" s="222">
        <f>'Cuadro 5'!S182</f>
        <v>0.44</v>
      </c>
      <c r="I181" s="222">
        <f>'Cuadro 5'!W182</f>
        <v>0.69</v>
      </c>
      <c r="J181" s="231">
        <f>'Cuadro 5'!AA182</f>
        <v>2.93</v>
      </c>
      <c r="K181" s="225">
        <f t="shared" si="25"/>
        <v>0.89843080486392513</v>
      </c>
      <c r="L181" s="222">
        <f>'Cuadro 5'!AG182</f>
        <v>0.44</v>
      </c>
      <c r="M181" s="222">
        <f>'Cuadro 5'!AK182</f>
        <v>0.69</v>
      </c>
      <c r="N181" s="231">
        <f>'Cuadro 5'!AO182</f>
        <v>2.93</v>
      </c>
      <c r="O181" s="225">
        <f t="shared" si="26"/>
        <v>8.1030515344527991</v>
      </c>
      <c r="P181" s="222">
        <f>'Cuadro 5'!AU182</f>
        <v>3.89</v>
      </c>
      <c r="Q181" s="222">
        <f>'Cuadro 5'!AY182</f>
        <v>10.26</v>
      </c>
      <c r="R181" s="231">
        <f>'Cuadro 5'!BC182</f>
        <v>21.11</v>
      </c>
    </row>
    <row r="182" spans="1:18" ht="15" customHeight="1" x14ac:dyDescent="0.25">
      <c r="A182" s="543"/>
      <c r="B182" s="56" t="s">
        <v>56</v>
      </c>
      <c r="C182" s="309">
        <f t="shared" si="27"/>
        <v>87.191501512434542</v>
      </c>
      <c r="D182" s="260">
        <f>'Cuadro 5'!E183</f>
        <v>111.06</v>
      </c>
      <c r="E182" s="61">
        <f>'Cuadro 5'!I183</f>
        <v>132.91</v>
      </c>
      <c r="F182" s="168">
        <f>'Cuadro 5'!M183</f>
        <v>133.82</v>
      </c>
      <c r="G182" s="207">
        <f t="shared" si="24"/>
        <v>1.1408106543138377</v>
      </c>
      <c r="H182" s="61">
        <f>'Cuadro 5'!S183</f>
        <v>0.62</v>
      </c>
      <c r="I182" s="61">
        <f>'Cuadro 5'!W183</f>
        <v>1.5</v>
      </c>
      <c r="J182" s="168">
        <f>'Cuadro 5'!AA183</f>
        <v>2.62</v>
      </c>
      <c r="K182" s="207">
        <f t="shared" si="25"/>
        <v>2.0589345686160954</v>
      </c>
      <c r="L182" s="61">
        <f>'Cuadro 5'!AG183</f>
        <v>1.07</v>
      </c>
      <c r="M182" s="61">
        <f>'Cuadro 5'!AK183</f>
        <v>2.2000000000000002</v>
      </c>
      <c r="N182" s="168">
        <f>'Cuadro 5'!AO183</f>
        <v>5.62</v>
      </c>
      <c r="O182" s="207">
        <f t="shared" si="26"/>
        <v>8.3851592356687803</v>
      </c>
      <c r="P182" s="61">
        <f>'Cuadro 5'!AU183</f>
        <v>4.12</v>
      </c>
      <c r="Q182" s="61">
        <f>'Cuadro 5'!AY183</f>
        <v>11.29</v>
      </c>
      <c r="R182" s="168">
        <f>'Cuadro 5'!BC183</f>
        <v>20.55</v>
      </c>
    </row>
    <row r="183" spans="1:18" ht="15" customHeight="1" x14ac:dyDescent="0.25">
      <c r="A183" s="543"/>
      <c r="B183" s="56" t="s">
        <v>57</v>
      </c>
      <c r="C183" s="309">
        <f t="shared" si="27"/>
        <v>88.088349857390853</v>
      </c>
      <c r="D183" s="260">
        <f>'Cuadro 5'!E184</f>
        <v>111.93</v>
      </c>
      <c r="E183" s="61">
        <f>'Cuadro 5'!I184</f>
        <v>134.49</v>
      </c>
      <c r="F183" s="168">
        <f>'Cuadro 5'!M184</f>
        <v>136.1</v>
      </c>
      <c r="G183" s="207">
        <f t="shared" si="24"/>
        <v>1.0246033584250134</v>
      </c>
      <c r="H183" s="61">
        <f>'Cuadro 5'!S184</f>
        <v>0.78</v>
      </c>
      <c r="I183" s="61">
        <f>'Cuadro 5'!W184</f>
        <v>1.2</v>
      </c>
      <c r="J183" s="168">
        <f>'Cuadro 5'!AA184</f>
        <v>1.71</v>
      </c>
      <c r="K183" s="207">
        <f t="shared" si="25"/>
        <v>3.1087087434858098</v>
      </c>
      <c r="L183" s="61">
        <f>'Cuadro 5'!AG184</f>
        <v>1.86</v>
      </c>
      <c r="M183" s="61">
        <f>'Cuadro 5'!AK184</f>
        <v>3.42</v>
      </c>
      <c r="N183" s="168">
        <f>'Cuadro 5'!AO184</f>
        <v>7.42</v>
      </c>
      <c r="O183" s="207">
        <f t="shared" si="26"/>
        <v>8.3876201505500774</v>
      </c>
      <c r="P183" s="61">
        <f>'Cuadro 5'!AU184</f>
        <v>4.5599999999999996</v>
      </c>
      <c r="Q183" s="61">
        <f>'Cuadro 5'!AY184</f>
        <v>10.48</v>
      </c>
      <c r="R183" s="168">
        <f>'Cuadro 5'!BC184</f>
        <v>20.02</v>
      </c>
    </row>
    <row r="184" spans="1:18" ht="15" customHeight="1" x14ac:dyDescent="0.25">
      <c r="A184" s="543"/>
      <c r="B184" s="56" t="s">
        <v>58</v>
      </c>
      <c r="C184" s="309">
        <f t="shared" si="27"/>
        <v>89.339819762980255</v>
      </c>
      <c r="D184" s="260">
        <f>'Cuadro 5'!E185</f>
        <v>112.98</v>
      </c>
      <c r="E184" s="61">
        <f>'Cuadro 5'!I185</f>
        <v>138.38999999999999</v>
      </c>
      <c r="F184" s="168">
        <f>'Cuadro 5'!M185</f>
        <v>137.74</v>
      </c>
      <c r="G184" s="207">
        <f t="shared" si="24"/>
        <v>1.4162130862767788</v>
      </c>
      <c r="H184" s="61">
        <f>'Cuadro 5'!S185</f>
        <v>0.93</v>
      </c>
      <c r="I184" s="61">
        <f>'Cuadro 5'!W185</f>
        <v>2.9</v>
      </c>
      <c r="J184" s="168">
        <f>'Cuadro 5'!AA185</f>
        <v>1.2</v>
      </c>
      <c r="K184" s="207">
        <f t="shared" si="25"/>
        <v>4.5735726693688425</v>
      </c>
      <c r="L184" s="61">
        <f>'Cuadro 5'!AG185</f>
        <v>2.81</v>
      </c>
      <c r="M184" s="61">
        <f>'Cuadro 5'!AK185</f>
        <v>6.41</v>
      </c>
      <c r="N184" s="168">
        <f>'Cuadro 5'!AO185</f>
        <v>8.7200000000000006</v>
      </c>
      <c r="O184" s="207">
        <f t="shared" si="26"/>
        <v>8.9563578459756705</v>
      </c>
      <c r="P184" s="61">
        <f>'Cuadro 5'!AU185</f>
        <v>5.04</v>
      </c>
      <c r="Q184" s="61">
        <f>'Cuadro 5'!AY185</f>
        <v>12.11</v>
      </c>
      <c r="R184" s="168">
        <f>'Cuadro 5'!BC185</f>
        <v>19.45</v>
      </c>
    </row>
    <row r="185" spans="1:18" ht="15" customHeight="1" x14ac:dyDescent="0.25">
      <c r="A185" s="543"/>
      <c r="B185" s="56" t="s">
        <v>59</v>
      </c>
      <c r="C185" s="309">
        <f t="shared" si="27"/>
        <v>90.035988298068489</v>
      </c>
      <c r="D185" s="260">
        <f>'Cuadro 5'!E186</f>
        <v>114.02</v>
      </c>
      <c r="E185" s="61">
        <f>'Cuadro 5'!I186</f>
        <v>139.4</v>
      </c>
      <c r="F185" s="168">
        <f>'Cuadro 5'!M186</f>
        <v>138.19</v>
      </c>
      <c r="G185" s="207">
        <f t="shared" si="24"/>
        <v>0.78199768384481694</v>
      </c>
      <c r="H185" s="61">
        <f>'Cuadro 5'!S186</f>
        <v>0.92</v>
      </c>
      <c r="I185" s="61">
        <f>'Cuadro 5'!W186</f>
        <v>0.73</v>
      </c>
      <c r="J185" s="168">
        <f>'Cuadro 5'!AA186</f>
        <v>0.33</v>
      </c>
      <c r="K185" s="207">
        <f t="shared" si="25"/>
        <v>5.3884481760277883</v>
      </c>
      <c r="L185" s="61">
        <f>'Cuadro 5'!AG186</f>
        <v>3.76</v>
      </c>
      <c r="M185" s="61">
        <f>'Cuadro 5'!AK186</f>
        <v>7.19</v>
      </c>
      <c r="N185" s="168">
        <f>'Cuadro 5'!AO186</f>
        <v>9.07</v>
      </c>
      <c r="O185" s="207">
        <f t="shared" si="26"/>
        <v>8.995008685581924</v>
      </c>
      <c r="P185" s="61">
        <f>'Cuadro 5'!AU186</f>
        <v>5.52</v>
      </c>
      <c r="Q185" s="61">
        <f>'Cuadro 5'!AY186</f>
        <v>11.51</v>
      </c>
      <c r="R185" s="168">
        <f>'Cuadro 5'!BC186</f>
        <v>18.7</v>
      </c>
    </row>
    <row r="186" spans="1:18" ht="15" customHeight="1" x14ac:dyDescent="0.25">
      <c r="A186" s="543"/>
      <c r="B186" s="56" t="s">
        <v>60</v>
      </c>
      <c r="C186" s="309">
        <f t="shared" si="27"/>
        <v>90.510235149263607</v>
      </c>
      <c r="D186" s="260">
        <f>'Cuadro 5'!E187</f>
        <v>114.74</v>
      </c>
      <c r="E186" s="61">
        <f>'Cuadro 5'!I187</f>
        <v>140.15</v>
      </c>
      <c r="F186" s="168">
        <f>'Cuadro 5'!M187</f>
        <v>138.38999999999999</v>
      </c>
      <c r="G186" s="207">
        <f t="shared" si="24"/>
        <v>0.53061957151129069</v>
      </c>
      <c r="H186" s="61">
        <f>'Cuadro 5'!S187</f>
        <v>0.63</v>
      </c>
      <c r="I186" s="61">
        <f>'Cuadro 5'!W187</f>
        <v>0.54</v>
      </c>
      <c r="J186" s="168">
        <f>'Cuadro 5'!AA187</f>
        <v>0.14000000000000001</v>
      </c>
      <c r="K186" s="207">
        <f t="shared" si="25"/>
        <v>5.9435610885929293</v>
      </c>
      <c r="L186" s="61">
        <f>'Cuadro 5'!AG187</f>
        <v>4.41</v>
      </c>
      <c r="M186" s="61">
        <f>'Cuadro 5'!AK187</f>
        <v>7.77</v>
      </c>
      <c r="N186" s="168">
        <f>'Cuadro 5'!AO187</f>
        <v>9.23</v>
      </c>
      <c r="O186" s="207">
        <f t="shared" si="26"/>
        <v>8.9360567458019595</v>
      </c>
      <c r="P186" s="61">
        <f>'Cuadro 5'!AU187</f>
        <v>5.96</v>
      </c>
      <c r="Q186" s="61">
        <f>'Cuadro 5'!AY187</f>
        <v>10.93</v>
      </c>
      <c r="R186" s="168">
        <f>'Cuadro 5'!BC187</f>
        <v>17.47</v>
      </c>
    </row>
    <row r="187" spans="1:18" ht="15" customHeight="1" x14ac:dyDescent="0.25">
      <c r="A187" s="543"/>
      <c r="B187" s="56" t="s">
        <v>61</v>
      </c>
      <c r="C187" s="309">
        <f t="shared" si="27"/>
        <v>91.212013438693802</v>
      </c>
      <c r="D187" s="260">
        <f>'Cuadro 5'!E188</f>
        <v>115.26</v>
      </c>
      <c r="E187" s="61">
        <f>'Cuadro 5'!I188</f>
        <v>143.08000000000001</v>
      </c>
      <c r="F187" s="168">
        <f>'Cuadro 5'!M188</f>
        <v>138.61000000000001</v>
      </c>
      <c r="G187" s="207">
        <f t="shared" si="24"/>
        <v>0.77160393746380895</v>
      </c>
      <c r="H187" s="61">
        <f>'Cuadro 5'!S188</f>
        <v>0.45</v>
      </c>
      <c r="I187" s="61">
        <f>'Cuadro 5'!W188</f>
        <v>2.09</v>
      </c>
      <c r="J187" s="168">
        <f>'Cuadro 5'!AA188</f>
        <v>0.16</v>
      </c>
      <c r="K187" s="207">
        <f t="shared" si="25"/>
        <v>6.7650028951939714</v>
      </c>
      <c r="L187" s="61">
        <f>'Cuadro 5'!AG188</f>
        <v>4.88</v>
      </c>
      <c r="M187" s="61">
        <f>'Cuadro 5'!AK188</f>
        <v>10.02</v>
      </c>
      <c r="N187" s="168">
        <f>'Cuadro 5'!AO188</f>
        <v>9.4</v>
      </c>
      <c r="O187" s="207">
        <f t="shared" si="26"/>
        <v>9.3558367110596308</v>
      </c>
      <c r="P187" s="61">
        <f>'Cuadro 5'!AU188</f>
        <v>6.24</v>
      </c>
      <c r="Q187" s="61">
        <f>'Cuadro 5'!AY188</f>
        <v>12.58</v>
      </c>
      <c r="R187" s="168">
        <f>'Cuadro 5'!BC188</f>
        <v>16.71</v>
      </c>
    </row>
    <row r="188" spans="1:18" ht="15" customHeight="1" x14ac:dyDescent="0.25">
      <c r="A188" s="543"/>
      <c r="B188" s="56" t="s">
        <v>62</v>
      </c>
      <c r="C188" s="309">
        <f t="shared" si="27"/>
        <v>91.707517004533912</v>
      </c>
      <c r="D188" s="260">
        <f>'Cuadro 5'!E189</f>
        <v>115.94</v>
      </c>
      <c r="E188" s="61">
        <f>'Cuadro 5'!I189</f>
        <v>143.83000000000001</v>
      </c>
      <c r="F188" s="168">
        <f>'Cuadro 5'!M189</f>
        <v>139.11000000000001</v>
      </c>
      <c r="G188" s="207">
        <f t="shared" si="24"/>
        <v>0.54550086855819291</v>
      </c>
      <c r="H188" s="61">
        <f>'Cuadro 5'!S189</f>
        <v>0.6</v>
      </c>
      <c r="I188" s="61">
        <f>'Cuadro 5'!W189</f>
        <v>0.53</v>
      </c>
      <c r="J188" s="168">
        <f>'Cuadro 5'!AA189</f>
        <v>0.36</v>
      </c>
      <c r="K188" s="207">
        <f t="shared" si="25"/>
        <v>7.3449971048060139</v>
      </c>
      <c r="L188" s="61">
        <f>'Cuadro 5'!AG189</f>
        <v>5.51</v>
      </c>
      <c r="M188" s="61">
        <f>'Cuadro 5'!AK189</f>
        <v>10.6</v>
      </c>
      <c r="N188" s="168">
        <f>'Cuadro 5'!AO189</f>
        <v>9.7899999999999991</v>
      </c>
      <c r="O188" s="207">
        <f t="shared" si="26"/>
        <v>9.3266589461493812</v>
      </c>
      <c r="P188" s="61">
        <f>'Cuadro 5'!AU189</f>
        <v>6.57</v>
      </c>
      <c r="Q188" s="61">
        <f>'Cuadro 5'!AY189</f>
        <v>12.62</v>
      </c>
      <c r="R188" s="168">
        <f>'Cuadro 5'!BC189</f>
        <v>15.22</v>
      </c>
    </row>
    <row r="189" spans="1:18" ht="15" customHeight="1" x14ac:dyDescent="0.25">
      <c r="A189" s="543"/>
      <c r="B189" s="56" t="s">
        <v>63</v>
      </c>
      <c r="C189" s="309">
        <f t="shared" si="27"/>
        <v>92.114768350391117</v>
      </c>
      <c r="D189" s="260">
        <f>'Cuadro 5'!E190</f>
        <v>116.63</v>
      </c>
      <c r="E189" s="61">
        <f>'Cuadro 5'!I190</f>
        <v>143.96</v>
      </c>
      <c r="F189" s="168">
        <f>'Cuadro 5'!M190</f>
        <v>139.69999999999999</v>
      </c>
      <c r="G189" s="207">
        <f t="shared" si="24"/>
        <v>0.45181818181818145</v>
      </c>
      <c r="H189" s="61">
        <f>'Cuadro 5'!S190</f>
        <v>0.59</v>
      </c>
      <c r="I189" s="61">
        <f>'Cuadro 5'!W190</f>
        <v>0.09</v>
      </c>
      <c r="J189" s="168">
        <f>'Cuadro 5'!AA190</f>
        <v>0.43</v>
      </c>
      <c r="K189" s="207">
        <f t="shared" si="25"/>
        <v>7.8216907932831425</v>
      </c>
      <c r="L189" s="61">
        <f>'Cuadro 5'!AG190</f>
        <v>6.13</v>
      </c>
      <c r="M189" s="61">
        <f>'Cuadro 5'!AK190</f>
        <v>10.69</v>
      </c>
      <c r="N189" s="168">
        <f>'Cuadro 5'!AO190</f>
        <v>10.26</v>
      </c>
      <c r="O189" s="207">
        <f t="shared" si="26"/>
        <v>9.2676838448175936</v>
      </c>
      <c r="P189" s="61">
        <f>'Cuadro 5'!AU190</f>
        <v>6.94</v>
      </c>
      <c r="Q189" s="61">
        <f>'Cuadro 5'!AY190</f>
        <v>12.49</v>
      </c>
      <c r="R189" s="168">
        <f>'Cuadro 5'!BC190</f>
        <v>13.63</v>
      </c>
    </row>
    <row r="190" spans="1:18" ht="15" customHeight="1" x14ac:dyDescent="0.25">
      <c r="A190" s="543"/>
      <c r="B190" s="56" t="s">
        <v>64</v>
      </c>
      <c r="C190" s="309">
        <f t="shared" si="27"/>
        <v>92.275566467574095</v>
      </c>
      <c r="D190" s="260">
        <f>'Cuadro 5'!E191</f>
        <v>117.09</v>
      </c>
      <c r="E190" s="61">
        <f>'Cuadro 5'!I191</f>
        <v>143.47999999999999</v>
      </c>
      <c r="F190" s="168">
        <f>'Cuadro 5'!M191</f>
        <v>139.78</v>
      </c>
      <c r="G190" s="207">
        <f t="shared" si="24"/>
        <v>0.17492762015055002</v>
      </c>
      <c r="H190" s="61">
        <f>'Cuadro 5'!S191</f>
        <v>0.39</v>
      </c>
      <c r="I190" s="61">
        <f>'Cuadro 5'!W191</f>
        <v>-0.33</v>
      </c>
      <c r="J190" s="168">
        <f>'Cuadro 5'!AA191</f>
        <v>0.06</v>
      </c>
      <c r="K190" s="207">
        <f t="shared" si="25"/>
        <v>8.0099073537926948</v>
      </c>
      <c r="L190" s="61">
        <f>'Cuadro 5'!AG191</f>
        <v>6.55</v>
      </c>
      <c r="M190" s="61">
        <f>'Cuadro 5'!AK191</f>
        <v>10.33</v>
      </c>
      <c r="N190" s="168">
        <f>'Cuadro 5'!AO191</f>
        <v>10.33</v>
      </c>
      <c r="O190" s="207">
        <f t="shared" si="26"/>
        <v>8.99605674580196</v>
      </c>
      <c r="P190" s="61">
        <f>'Cuadro 5'!AU191</f>
        <v>7.11</v>
      </c>
      <c r="Q190" s="61">
        <f>'Cuadro 5'!AY191</f>
        <v>11.55</v>
      </c>
      <c r="R190" s="168">
        <f>'Cuadro 5'!BC191</f>
        <v>12.61</v>
      </c>
    </row>
    <row r="191" spans="1:18" ht="15" customHeight="1" x14ac:dyDescent="0.25">
      <c r="A191" s="543"/>
      <c r="B191" s="56" t="s">
        <v>65</v>
      </c>
      <c r="C191" s="309">
        <f t="shared" si="27"/>
        <v>92.636574441659988</v>
      </c>
      <c r="D191" s="260">
        <f>'Cuadro 5'!E192</f>
        <v>117.67</v>
      </c>
      <c r="E191" s="61">
        <f>'Cuadro 5'!I192</f>
        <v>143.76</v>
      </c>
      <c r="F191" s="168">
        <f>'Cuadro 5'!M192</f>
        <v>140.18</v>
      </c>
      <c r="G191" s="207">
        <f t="shared" si="24"/>
        <v>0.38867400115807726</v>
      </c>
      <c r="H191" s="61">
        <f>'Cuadro 5'!S192</f>
        <v>0.49</v>
      </c>
      <c r="I191" s="61">
        <f>'Cuadro 5'!W192</f>
        <v>0.19</v>
      </c>
      <c r="J191" s="168">
        <f>'Cuadro 5'!AA192</f>
        <v>0.28000000000000003</v>
      </c>
      <c r="K191" s="207">
        <f t="shared" si="25"/>
        <v>8.4324724956572013</v>
      </c>
      <c r="L191" s="61">
        <f>'Cuadro 5'!AG192</f>
        <v>7.08</v>
      </c>
      <c r="M191" s="61">
        <f>'Cuadro 5'!AK192</f>
        <v>10.54</v>
      </c>
      <c r="N191" s="168">
        <f>'Cuadro 5'!AO192</f>
        <v>10.64</v>
      </c>
      <c r="O191" s="207">
        <f t="shared" si="26"/>
        <v>9.064609148812961</v>
      </c>
      <c r="P191" s="61">
        <f>'Cuadro 5'!AU192</f>
        <v>7.42</v>
      </c>
      <c r="Q191" s="61">
        <f>'Cuadro 5'!AY192</f>
        <v>11.49</v>
      </c>
      <c r="R191" s="168">
        <f>'Cuadro 5'!BC192</f>
        <v>11.94</v>
      </c>
    </row>
    <row r="192" spans="1:18" ht="15" customHeight="1" x14ac:dyDescent="0.25">
      <c r="A192" s="544"/>
      <c r="B192" s="86" t="s">
        <v>66</v>
      </c>
      <c r="C192" s="309">
        <f t="shared" si="27"/>
        <v>78.433337339224963</v>
      </c>
      <c r="D192" s="260">
        <f>'Cuadro 5'!E193</f>
        <v>118.28</v>
      </c>
      <c r="E192" s="61">
        <f>'Cuadro 5'!I193</f>
        <v>144.43</v>
      </c>
      <c r="F192" s="168">
        <f>'Cuadro 5'!M193</f>
        <v>140.41999999999999</v>
      </c>
      <c r="G192" s="207">
        <f t="shared" si="24"/>
        <v>0.45222350897510094</v>
      </c>
      <c r="H192" s="61">
        <f>'Cuadro 5'!S193</f>
        <v>0.52</v>
      </c>
      <c r="I192" s="61">
        <f>'Cuadro 5'!W193</f>
        <v>0.47</v>
      </c>
      <c r="J192" s="168">
        <f>'Cuadro 5'!AA193</f>
        <v>0.17</v>
      </c>
      <c r="K192" s="207">
        <f t="shared" si="25"/>
        <v>8.9237116386797819</v>
      </c>
      <c r="L192" s="61">
        <f>'Cuadro 5'!AG193</f>
        <v>7.64</v>
      </c>
      <c r="M192" s="61">
        <f>'Cuadro 5'!AK193</f>
        <v>11.06</v>
      </c>
      <c r="N192" s="168">
        <f>'Cuadro 5'!AO193</f>
        <v>10.83</v>
      </c>
      <c r="O192" s="207">
        <f t="shared" si="26"/>
        <v>8.9237116386797819</v>
      </c>
      <c r="P192" s="61">
        <f>'Cuadro 5'!AU193</f>
        <v>7.64</v>
      </c>
      <c r="Q192" s="61">
        <f>'Cuadro 5'!AY193</f>
        <v>11.06</v>
      </c>
      <c r="R192" s="168">
        <f>'Cuadro 5'!BC193</f>
        <v>10.83</v>
      </c>
    </row>
    <row r="193" spans="1:18" x14ac:dyDescent="0.25">
      <c r="A193" s="513">
        <v>2024</v>
      </c>
      <c r="B193" s="312" t="s">
        <v>55</v>
      </c>
      <c r="C193" s="308">
        <f t="shared" si="27"/>
        <v>78.992993490178947</v>
      </c>
      <c r="D193" s="304">
        <f>'Cuadro 5'!E194</f>
        <v>119.25</v>
      </c>
      <c r="E193" s="222">
        <f>'Cuadro 5'!I194</f>
        <v>144.84</v>
      </c>
      <c r="F193" s="231">
        <f>'Cuadro 5'!M194</f>
        <v>141.74</v>
      </c>
      <c r="G193" s="225">
        <f t="shared" si="24"/>
        <v>0.71354371742906708</v>
      </c>
      <c r="H193" s="222">
        <f>'Cuadro 5'!S194</f>
        <v>0.81</v>
      </c>
      <c r="I193" s="222">
        <f>'Cuadro 5'!W194</f>
        <v>0.28000000000000003</v>
      </c>
      <c r="J193" s="231">
        <f>'Cuadro 5'!AA194</f>
        <v>0.95</v>
      </c>
      <c r="K193" s="225">
        <f t="shared" si="25"/>
        <v>0.71354371742906708</v>
      </c>
      <c r="L193" s="222">
        <f>'Cuadro 5'!AG194</f>
        <v>0.81</v>
      </c>
      <c r="M193" s="222">
        <f>'Cuadro 5'!AK194</f>
        <v>0.28000000000000003</v>
      </c>
      <c r="N193" s="231">
        <f>'Cuadro 5'!AO194</f>
        <v>0.95</v>
      </c>
      <c r="O193" s="225">
        <f t="shared" si="26"/>
        <v>8.716265199768376</v>
      </c>
      <c r="P193" s="222">
        <f>'Cuadro 5'!AU194</f>
        <v>8.0299999999999994</v>
      </c>
      <c r="Q193" s="222">
        <f>'Cuadro 5'!AY194</f>
        <v>10.61</v>
      </c>
      <c r="R193" s="231">
        <f>'Cuadro 5'!BC194</f>
        <v>8.69</v>
      </c>
    </row>
    <row r="194" spans="1:18" x14ac:dyDescent="0.25">
      <c r="A194" s="514"/>
      <c r="B194" s="173" t="s">
        <v>56</v>
      </c>
      <c r="C194" s="309">
        <f t="shared" si="27"/>
        <v>79.900599363594281</v>
      </c>
      <c r="D194" s="260">
        <f>'Cuadro 5'!E195</f>
        <v>120.26</v>
      </c>
      <c r="E194" s="61">
        <f>'Cuadro 5'!I195</f>
        <v>148.33000000000001</v>
      </c>
      <c r="F194" s="168">
        <f>'Cuadro 5'!M195</f>
        <v>142.49</v>
      </c>
      <c r="G194" s="207">
        <f t="shared" si="24"/>
        <v>1.1487840185292402</v>
      </c>
      <c r="H194" s="61">
        <f>'Cuadro 5'!S195</f>
        <v>0.85</v>
      </c>
      <c r="I194" s="61">
        <f>'Cuadro 5'!W195</f>
        <v>2.41</v>
      </c>
      <c r="J194" s="168">
        <f>'Cuadro 5'!AA195</f>
        <v>0.53</v>
      </c>
      <c r="K194" s="207">
        <f t="shared" si="25"/>
        <v>1.8707122177185849</v>
      </c>
      <c r="L194" s="61">
        <f>'Cuadro 5'!AG195</f>
        <v>1.67</v>
      </c>
      <c r="M194" s="61">
        <f>'Cuadro 5'!AK195</f>
        <v>2.7</v>
      </c>
      <c r="N194" s="168">
        <f>'Cuadro 5'!AO195</f>
        <v>1.48</v>
      </c>
      <c r="O194" s="207">
        <f t="shared" si="26"/>
        <v>8.7351013317892203</v>
      </c>
      <c r="P194" s="61">
        <f>'Cuadro 5'!AU195</f>
        <v>8.2799999999999994</v>
      </c>
      <c r="Q194" s="61">
        <f>'Cuadro 5'!AY195</f>
        <v>11.6</v>
      </c>
      <c r="R194" s="168">
        <f>'Cuadro 5'!BC195</f>
        <v>6.48</v>
      </c>
    </row>
    <row r="195" spans="1:18" x14ac:dyDescent="0.25">
      <c r="A195" s="514"/>
      <c r="B195" s="173" t="s">
        <v>57</v>
      </c>
      <c r="C195" s="309">
        <f t="shared" si="27"/>
        <v>80.535300822376485</v>
      </c>
      <c r="D195" s="260">
        <f>'Cuadro 5'!E196</f>
        <v>121.15</v>
      </c>
      <c r="E195" s="61">
        <f>'Cuadro 5'!I196</f>
        <v>150.26</v>
      </c>
      <c r="F195" s="168">
        <f>'Cuadro 5'!M196</f>
        <v>142.94</v>
      </c>
      <c r="G195" s="207">
        <f t="shared" si="24"/>
        <v>0.79634626519976759</v>
      </c>
      <c r="H195" s="61">
        <f>'Cuadro 5'!S196</f>
        <v>0.74</v>
      </c>
      <c r="I195" s="61">
        <f>'Cuadro 5'!W196</f>
        <v>1.3</v>
      </c>
      <c r="J195" s="168">
        <f>'Cuadro 5'!AA196</f>
        <v>0.31</v>
      </c>
      <c r="K195" s="207">
        <f t="shared" si="25"/>
        <v>2.6799363057324816</v>
      </c>
      <c r="L195" s="61">
        <f>'Cuadro 5'!AG196</f>
        <v>2.42</v>
      </c>
      <c r="M195" s="61">
        <f>'Cuadro 5'!AK196</f>
        <v>4.03</v>
      </c>
      <c r="N195" s="168">
        <f>'Cuadro 5'!AO196</f>
        <v>1.79</v>
      </c>
      <c r="O195" s="207">
        <f t="shared" si="26"/>
        <v>8.495506658946141</v>
      </c>
      <c r="P195" s="61">
        <f>'Cuadro 5'!AU196</f>
        <v>8.23</v>
      </c>
      <c r="Q195" s="61">
        <f>'Cuadro 5'!AY196</f>
        <v>11.72</v>
      </c>
      <c r="R195" s="168">
        <f>'Cuadro 5'!BC196</f>
        <v>5.0199999999999996</v>
      </c>
    </row>
    <row r="196" spans="1:18" x14ac:dyDescent="0.25">
      <c r="A196" s="514"/>
      <c r="B196" s="173" t="s">
        <v>58</v>
      </c>
      <c r="C196" s="309">
        <f t="shared" si="27"/>
        <v>81.323735255619184</v>
      </c>
      <c r="D196" s="260">
        <f>'Cuadro 5'!E197</f>
        <v>122.49</v>
      </c>
      <c r="E196" s="61">
        <f>'Cuadro 5'!I197</f>
        <v>151.63</v>
      </c>
      <c r="F196" s="168">
        <f>'Cuadro 5'!M197</f>
        <v>143.72999999999999</v>
      </c>
      <c r="G196" s="207">
        <f t="shared" si="24"/>
        <v>0.97621308627677961</v>
      </c>
      <c r="H196" s="61">
        <f>'Cuadro 5'!S197</f>
        <v>1.1100000000000001</v>
      </c>
      <c r="I196" s="61">
        <f>'Cuadro 5'!W197</f>
        <v>0.91</v>
      </c>
      <c r="J196" s="168">
        <f>'Cuadro 5'!AA197</f>
        <v>0.56000000000000005</v>
      </c>
      <c r="K196" s="207">
        <f t="shared" si="25"/>
        <v>3.6851650260567421</v>
      </c>
      <c r="L196" s="61">
        <f>'Cuadro 5'!AG197</f>
        <v>3.56</v>
      </c>
      <c r="M196" s="61">
        <f>'Cuadro 5'!AK197</f>
        <v>4.9800000000000004</v>
      </c>
      <c r="N196" s="168">
        <f>'Cuadro 5'!AO197</f>
        <v>2.36</v>
      </c>
      <c r="O196" s="207">
        <f t="shared" si="26"/>
        <v>8.018604516502597</v>
      </c>
      <c r="P196" s="61">
        <f>'Cuadro 5'!AU197</f>
        <v>8.42</v>
      </c>
      <c r="Q196" s="61">
        <f>'Cuadro 5'!AY197</f>
        <v>9.56</v>
      </c>
      <c r="R196" s="168">
        <f>'Cuadro 5'!BC197</f>
        <v>4.3499999999999996</v>
      </c>
    </row>
    <row r="197" spans="1:18" x14ac:dyDescent="0.25">
      <c r="A197" s="514"/>
      <c r="B197" s="173" t="s">
        <v>59</v>
      </c>
      <c r="C197" s="309">
        <f t="shared" si="27"/>
        <v>81.834442100849827</v>
      </c>
      <c r="D197" s="260">
        <f>'Cuadro 5'!E198</f>
        <v>123.41</v>
      </c>
      <c r="E197" s="61">
        <f>'Cuadro 5'!I198</f>
        <v>152.38999999999999</v>
      </c>
      <c r="F197" s="168">
        <f>'Cuadro 5'!M198</f>
        <v>144.19999999999999</v>
      </c>
      <c r="G197" s="207">
        <f t="shared" si="24"/>
        <v>0.62436595251881821</v>
      </c>
      <c r="H197" s="61">
        <f>'Cuadro 5'!S198</f>
        <v>0.75</v>
      </c>
      <c r="I197" s="61">
        <f>'Cuadro 5'!W198</f>
        <v>0.5</v>
      </c>
      <c r="J197" s="168">
        <f>'Cuadro 5'!AA198</f>
        <v>0.32</v>
      </c>
      <c r="K197" s="207">
        <f t="shared" si="25"/>
        <v>4.3362999420961161</v>
      </c>
      <c r="L197" s="61">
        <f>'Cuadro 5'!AG198</f>
        <v>4.34</v>
      </c>
      <c r="M197" s="61">
        <f>'Cuadro 5'!AK198</f>
        <v>5.51</v>
      </c>
      <c r="N197" s="168">
        <f>'Cuadro 5'!AO198</f>
        <v>2.69</v>
      </c>
      <c r="O197" s="207">
        <f t="shared" si="26"/>
        <v>7.8525883034163204</v>
      </c>
      <c r="P197" s="61">
        <f>'Cuadro 5'!AU198</f>
        <v>8.24</v>
      </c>
      <c r="Q197" s="61">
        <f>'Cuadro 5'!AY198</f>
        <v>9.32</v>
      </c>
      <c r="R197" s="168">
        <f>'Cuadro 5'!BC198</f>
        <v>4.34</v>
      </c>
    </row>
    <row r="198" spans="1:18" x14ac:dyDescent="0.25">
      <c r="A198" s="514"/>
      <c r="B198" s="173" t="s">
        <v>60</v>
      </c>
      <c r="C198" s="309">
        <f t="shared" si="27"/>
        <v>82.272442559429422</v>
      </c>
      <c r="D198" s="260">
        <f>'Cuadro 5'!E199</f>
        <v>124</v>
      </c>
      <c r="E198" s="61">
        <f>'Cuadro 5'!I199</f>
        <v>153.78</v>
      </c>
      <c r="F198" s="168">
        <f>'Cuadro 5'!M199</f>
        <v>144.55000000000001</v>
      </c>
      <c r="G198" s="207">
        <f t="shared" si="24"/>
        <v>0.53331210191082745</v>
      </c>
      <c r="H198" s="61">
        <f>'Cuadro 5'!S199</f>
        <v>0.47</v>
      </c>
      <c r="I198" s="61">
        <f>'Cuadro 5'!W199</f>
        <v>0.91</v>
      </c>
      <c r="J198" s="168">
        <f>'Cuadro 5'!AA199</f>
        <v>0.25</v>
      </c>
      <c r="K198" s="207">
        <f t="shared" si="25"/>
        <v>4.8947365373479972</v>
      </c>
      <c r="L198" s="61">
        <f>'Cuadro 5'!AG199</f>
        <v>4.83</v>
      </c>
      <c r="M198" s="61">
        <f>'Cuadro 5'!AK199</f>
        <v>6.47</v>
      </c>
      <c r="N198" s="168">
        <f>'Cuadro 5'!AO199</f>
        <v>2.95</v>
      </c>
      <c r="O198" s="207">
        <f t="shared" si="26"/>
        <v>7.8574985524030039</v>
      </c>
      <c r="P198" s="61">
        <f>'Cuadro 5'!AU199</f>
        <v>8.07</v>
      </c>
      <c r="Q198" s="61">
        <f>'Cuadro 5'!AY199</f>
        <v>9.7200000000000006</v>
      </c>
      <c r="R198" s="168">
        <f>'Cuadro 5'!BC199</f>
        <v>4.46</v>
      </c>
    </row>
    <row r="199" spans="1:18" x14ac:dyDescent="0.25">
      <c r="A199" s="514"/>
      <c r="B199" s="173" t="s">
        <v>61</v>
      </c>
      <c r="C199" s="309">
        <f>IF($B199="Diciembre",C187/(1+K199/100),
IF($B199="Enero",C198*(1+K199/100),
IF($B199="Febrero",C197*(1+K199/100),
IF($B199="Marzo",C196*(1+K199/100),
IF($B199="Abril",C195*(1+K199/100),
IF($B199="Mayo",C194*(1+K199/100),
IF($B199="Junio",C193*(1+K199/100),
IF($B199="Julio",C192*(1+K199/100),
IF($B199="Agosto",C191*(1+K199/100),
IF($B199="Septiembre",C190*(1+K199/100),
IF($B199="Octubre",C189*(1+K199/100),
IF($B199="Noviembre",C188*(1+K199/100),"Error"))))))))))))</f>
        <v>82.699852019591219</v>
      </c>
      <c r="D199" s="260">
        <f>'Cuadro 5'!E200</f>
        <v>124.58</v>
      </c>
      <c r="E199" s="61">
        <f>'Cuadro 5'!I200</f>
        <v>155.41999999999999</v>
      </c>
      <c r="F199" s="168">
        <f>'Cuadro 5'!M200</f>
        <v>144.47999999999999</v>
      </c>
      <c r="G199" s="207">
        <f t="shared" ref="G199:G200" si="28">+H199*0.613781123335263+I199*0.22466705269253+J199*0.161551823972206</f>
        <v>0.52079328314997053</v>
      </c>
      <c r="H199" s="61">
        <f>'Cuadro 5'!S200</f>
        <v>0.47</v>
      </c>
      <c r="I199" s="61">
        <f>'Cuadro 5'!W200</f>
        <v>1.07</v>
      </c>
      <c r="J199" s="168">
        <f>'Cuadro 5'!AA200</f>
        <v>-0.05</v>
      </c>
      <c r="K199" s="207">
        <f t="shared" ref="K199:K201" si="29">+L199*0.613781123335263+M199*0.22466705269253+N199*0.161551823972206</f>
        <v>5.439669947886502</v>
      </c>
      <c r="L199" s="61">
        <f>'Cuadro 5'!AG200</f>
        <v>5.32</v>
      </c>
      <c r="M199" s="61">
        <f>'Cuadro 5'!AK200</f>
        <v>7.6</v>
      </c>
      <c r="N199" s="168">
        <f>'Cuadro 5'!AO200</f>
        <v>2.89</v>
      </c>
      <c r="O199" s="207">
        <f t="shared" ref="O199:O201" si="30">+P199*0.613781123335263+Q199*0.22466705269253+R199*0.161551823972206</f>
        <v>7.5870990156340401</v>
      </c>
      <c r="P199" s="61">
        <f>'Cuadro 5'!AU200</f>
        <v>8.09</v>
      </c>
      <c r="Q199" s="61">
        <f>'Cuadro 5'!AY200</f>
        <v>8.6199999999999992</v>
      </c>
      <c r="R199" s="168">
        <f>'Cuadro 5'!BC200</f>
        <v>4.24</v>
      </c>
    </row>
    <row r="200" spans="1:18" x14ac:dyDescent="0.25">
      <c r="A200" s="514"/>
      <c r="B200" s="173" t="s">
        <v>62</v>
      </c>
      <c r="C200" s="309">
        <f t="shared" ref="C200:C206" si="31">IF($B200="Diciembre",C188/(1+K200/100),
IF($B200="Enero",C199*(1+K200/100),
IF($B200="Febrero",C198*(1+K200/100),
IF($B200="Marzo",C197*(1+K200/100),
IF($B200="Abril",C196*(1+K200/100),
IF($B200="Mayo",C195*(1+K200/100),
IF($B200="Junio",C194*(1+K200/100),
IF($B200="Julio",C193*(1+K200/100),
IF($B200="Agosto",C192*(1+K200/100),
IF($B200="Septiembre",C191*(1+K200/100),
IF($B200="Octubre",C190*(1+K200/100),
IF($B200="Noviembre",C189*(1+K200/100),"Error"))))))))))))</f>
        <v>82.982398239387706</v>
      </c>
      <c r="D200" s="260">
        <f>'Cuadro 5'!E201</f>
        <v>125.28</v>
      </c>
      <c r="E200" s="61">
        <f>'Cuadro 5'!I201</f>
        <v>155.37</v>
      </c>
      <c r="F200" s="168">
        <f>'Cuadro 5'!M201</f>
        <v>144.52000000000001</v>
      </c>
      <c r="G200" s="207">
        <f t="shared" si="28"/>
        <v>0.34182397220613758</v>
      </c>
      <c r="H200" s="61">
        <f>'Cuadro 5'!S201</f>
        <v>0.56000000000000005</v>
      </c>
      <c r="I200" s="61">
        <f>'Cuadro 5'!W201</f>
        <v>-0.03</v>
      </c>
      <c r="J200" s="168">
        <f>'Cuadro 5'!AA201</f>
        <v>0.03</v>
      </c>
      <c r="K200" s="207">
        <f t="shared" si="29"/>
        <v>5.7999073537926984</v>
      </c>
      <c r="L200" s="61">
        <f>'Cuadro 5'!AG201</f>
        <v>5.91</v>
      </c>
      <c r="M200" s="61">
        <f>'Cuadro 5'!AK201</f>
        <v>7.57</v>
      </c>
      <c r="N200" s="168">
        <f>'Cuadro 5'!AO201</f>
        <v>2.92</v>
      </c>
      <c r="O200" s="207">
        <f t="shared" si="30"/>
        <v>7.3712044006948396</v>
      </c>
      <c r="P200" s="61">
        <f>'Cuadro 5'!AU201</f>
        <v>8.0500000000000007</v>
      </c>
      <c r="Q200" s="61">
        <f>'Cuadro 5'!AY201</f>
        <v>8.02</v>
      </c>
      <c r="R200" s="168">
        <f>'Cuadro 5'!BC201</f>
        <v>3.89</v>
      </c>
    </row>
    <row r="201" spans="1:18" x14ac:dyDescent="0.25">
      <c r="A201" s="514"/>
      <c r="B201" s="173" t="s">
        <v>63</v>
      </c>
      <c r="C201" s="309">
        <f t="shared" si="31"/>
        <v>83.326010739083614</v>
      </c>
      <c r="D201" s="61">
        <f>'Cuadro 5'!E202</f>
        <v>125.99</v>
      </c>
      <c r="E201" s="61">
        <f>'Cuadro 5'!I202</f>
        <v>155.63999999999999</v>
      </c>
      <c r="F201" s="168">
        <f>'Cuadro 5'!M202</f>
        <v>144.69999999999999</v>
      </c>
      <c r="G201" s="146">
        <f t="shared" ref="G201" si="32">+H201*0.613781123335263+I201*0.22466705269253+J201*0.161551823972206</f>
        <v>0.40905037637521674</v>
      </c>
      <c r="H201" s="61">
        <f>'Cuadro 5'!S202</f>
        <v>0.56999999999999995</v>
      </c>
      <c r="I201" s="61">
        <f>'Cuadro 5'!W202</f>
        <v>0.17</v>
      </c>
      <c r="J201" s="168">
        <f>'Cuadro 5'!AA202</f>
        <v>0.13</v>
      </c>
      <c r="K201" s="146">
        <f t="shared" si="29"/>
        <v>6.2380023161551756</v>
      </c>
      <c r="L201" s="61">
        <f>'Cuadro 5'!AG202</f>
        <v>6.52</v>
      </c>
      <c r="M201" s="61">
        <f>'Cuadro 5'!AK202</f>
        <v>7.76</v>
      </c>
      <c r="N201" s="168">
        <f>'Cuadro 5'!AO202</f>
        <v>3.05</v>
      </c>
      <c r="O201" s="146">
        <f t="shared" si="30"/>
        <v>7.329067747539078</v>
      </c>
      <c r="P201" s="61">
        <f>'Cuadro 5'!AU202</f>
        <v>8.0299999999999994</v>
      </c>
      <c r="Q201" s="61">
        <f>'Cuadro 5'!AY202</f>
        <v>8.11</v>
      </c>
      <c r="R201" s="168">
        <f>'Cuadro 5'!BC202</f>
        <v>3.58</v>
      </c>
    </row>
    <row r="202" spans="1:18" x14ac:dyDescent="0.25">
      <c r="A202" s="514"/>
      <c r="B202" s="173" t="s">
        <v>64</v>
      </c>
      <c r="C202" s="309">
        <f t="shared" si="31"/>
        <v>83.503532585633451</v>
      </c>
      <c r="D202" s="61">
        <f>'Cuadro 5'!E203</f>
        <v>126.41</v>
      </c>
      <c r="E202" s="61">
        <f>'Cuadro 5'!I203</f>
        <v>155.76</v>
      </c>
      <c r="F202" s="168">
        <f>'Cuadro 5'!M203</f>
        <v>144.65</v>
      </c>
      <c r="G202" s="146">
        <f t="shared" ref="G202:G206" si="33">+H202*0.613781123335263+I202*0.22466705269253+J202*0.161551823972206</f>
        <v>0.21405906195715099</v>
      </c>
      <c r="H202" s="61">
        <f>'Cuadro 5'!S203</f>
        <v>0.33</v>
      </c>
      <c r="I202" s="61">
        <f>'Cuadro 5'!W203</f>
        <v>0.08</v>
      </c>
      <c r="J202" s="168">
        <f>'Cuadro 5'!AA203</f>
        <v>-0.04</v>
      </c>
      <c r="K202" s="146">
        <f t="shared" ref="K202:K206" si="34">+L202*0.613781123335263+M202*0.22466705269253+N202*0.161551823972206</f>
        <v>6.4643370005790324</v>
      </c>
      <c r="L202" s="61">
        <f>'Cuadro 5'!AG203</f>
        <v>6.87</v>
      </c>
      <c r="M202" s="61">
        <f>'Cuadro 5'!AK203</f>
        <v>7.84</v>
      </c>
      <c r="N202" s="168">
        <f>'Cuadro 5'!AO203</f>
        <v>3.01</v>
      </c>
      <c r="O202" s="146">
        <f t="shared" ref="O202:O206" si="35">+P202*0.613781123335263+Q202*0.22466705269253+R202*0.161551823972206</f>
        <v>7.3710480602200281</v>
      </c>
      <c r="P202" s="61">
        <f>'Cuadro 5'!AU203</f>
        <v>7.96</v>
      </c>
      <c r="Q202" s="61">
        <f>'Cuadro 5'!AY203</f>
        <v>8.56</v>
      </c>
      <c r="R202" s="168">
        <f>'Cuadro 5'!BC203</f>
        <v>3.48</v>
      </c>
    </row>
    <row r="203" spans="1:18" x14ac:dyDescent="0.25">
      <c r="A203" s="514"/>
      <c r="B203" s="173" t="s">
        <v>65</v>
      </c>
      <c r="C203" s="309">
        <f t="shared" si="31"/>
        <v>83.745027332574722</v>
      </c>
      <c r="D203" s="61">
        <f>'Cuadro 5'!E204</f>
        <v>126.84</v>
      </c>
      <c r="E203" s="61">
        <f>'Cuadro 5'!I204</f>
        <v>156.04</v>
      </c>
      <c r="F203" s="168">
        <f>'Cuadro 5'!M204</f>
        <v>145.01</v>
      </c>
      <c r="G203" s="146">
        <f t="shared" si="33"/>
        <v>0.28951360741169635</v>
      </c>
      <c r="H203" s="61">
        <f>'Cuadro 5'!S204</f>
        <v>0.34</v>
      </c>
      <c r="I203" s="61">
        <f>'Cuadro 5'!W204</f>
        <v>0.18</v>
      </c>
      <c r="J203" s="168">
        <f>'Cuadro 5'!AA204</f>
        <v>0.25</v>
      </c>
      <c r="K203" s="146">
        <f t="shared" si="34"/>
        <v>6.772235089751006</v>
      </c>
      <c r="L203" s="61">
        <f>'Cuadro 5'!AG204</f>
        <v>7.23</v>
      </c>
      <c r="M203" s="61">
        <f>'Cuadro 5'!AK204</f>
        <v>8.0399999999999991</v>
      </c>
      <c r="N203" s="168">
        <f>'Cuadro 5'!AO204</f>
        <v>3.27</v>
      </c>
      <c r="O203" s="146">
        <f t="shared" si="35"/>
        <v>7.2635031847133673</v>
      </c>
      <c r="P203" s="61">
        <f>'Cuadro 5'!AU204</f>
        <v>7.8</v>
      </c>
      <c r="Q203" s="61">
        <f>'Cuadro 5'!AY204</f>
        <v>8.5399999999999991</v>
      </c>
      <c r="R203" s="168">
        <f>'Cuadro 5'!BC204</f>
        <v>3.45</v>
      </c>
    </row>
    <row r="204" spans="1:18" x14ac:dyDescent="0.25">
      <c r="A204" s="549"/>
      <c r="B204" s="47" t="s">
        <v>66</v>
      </c>
      <c r="C204" s="310">
        <f t="shared" si="31"/>
        <v>73.248184460736653</v>
      </c>
      <c r="D204" s="260">
        <f>'Cuadro 5'!E205</f>
        <v>127.22</v>
      </c>
      <c r="E204" s="61">
        <f>'Cuadro 5'!I205</f>
        <v>156.61000000000001</v>
      </c>
      <c r="F204" s="168">
        <f>'Cuadro 5'!M205</f>
        <v>145.19999999999999</v>
      </c>
      <c r="G204" s="208">
        <f t="shared" si="33"/>
        <v>0.28601621308627645</v>
      </c>
      <c r="H204" s="27">
        <f>'Cuadro 5'!S205</f>
        <v>0.3</v>
      </c>
      <c r="I204" s="27">
        <f>'Cuadro 5'!W205</f>
        <v>0.36</v>
      </c>
      <c r="J204" s="33">
        <f>'Cuadro 5'!AA205</f>
        <v>0.13</v>
      </c>
      <c r="K204" s="208">
        <f t="shared" si="34"/>
        <v>7.0788824551244867</v>
      </c>
      <c r="L204" s="27">
        <f>'Cuadro 5'!AG205</f>
        <v>7.55</v>
      </c>
      <c r="M204" s="27">
        <f>'Cuadro 5'!AK205</f>
        <v>8.43</v>
      </c>
      <c r="N204" s="33">
        <f>'Cuadro 5'!AO205</f>
        <v>3.41</v>
      </c>
      <c r="O204" s="62">
        <f t="shared" si="35"/>
        <v>7.0788824551244867</v>
      </c>
      <c r="P204" s="27">
        <f>'Cuadro 5'!AU205</f>
        <v>7.55</v>
      </c>
      <c r="Q204" s="27">
        <f>'Cuadro 5'!AY205</f>
        <v>8.43</v>
      </c>
      <c r="R204" s="33">
        <f>'Cuadro 5'!BC205</f>
        <v>3.41</v>
      </c>
    </row>
    <row r="205" spans="1:18" x14ac:dyDescent="0.25">
      <c r="A205" s="420">
        <v>2025</v>
      </c>
      <c r="B205" s="344" t="s">
        <v>55</v>
      </c>
      <c r="C205" s="308">
        <f t="shared" si="31"/>
        <v>73.590686524416896</v>
      </c>
      <c r="D205" s="304">
        <f>'Cuadro 5'!E206</f>
        <v>127.79</v>
      </c>
      <c r="E205" s="222">
        <f>'Cuadro 5'!I206</f>
        <v>156.82</v>
      </c>
      <c r="F205" s="231">
        <f>'Cuadro 5'!M206</f>
        <v>146.63</v>
      </c>
      <c r="G205" s="225">
        <f t="shared" si="33"/>
        <v>0.46759119861030651</v>
      </c>
      <c r="H205" s="222">
        <f>'Cuadro 5'!S206</f>
        <v>0.45</v>
      </c>
      <c r="I205" s="222">
        <f>'Cuadro 5'!W206</f>
        <v>0.14000000000000001</v>
      </c>
      <c r="J205" s="231">
        <f>'Cuadro 5'!AA206</f>
        <v>0.99</v>
      </c>
      <c r="K205" s="225">
        <f t="shared" si="34"/>
        <v>0.46759119861030651</v>
      </c>
      <c r="L205" s="222">
        <f>'Cuadro 5'!AG206</f>
        <v>0.45</v>
      </c>
      <c r="M205" s="222">
        <f>'Cuadro 5'!AK206</f>
        <v>0.14000000000000001</v>
      </c>
      <c r="N205" s="231">
        <f>'Cuadro 5'!AO206</f>
        <v>0.99</v>
      </c>
      <c r="O205" s="225">
        <f t="shared" si="35"/>
        <v>6.8122698320787425</v>
      </c>
      <c r="P205" s="222">
        <f>'Cuadro 5'!AU206</f>
        <v>7.16</v>
      </c>
      <c r="Q205" s="222">
        <f>'Cuadro 5'!AY206</f>
        <v>8.2799999999999994</v>
      </c>
      <c r="R205" s="231">
        <f>'Cuadro 5'!BC206</f>
        <v>3.45</v>
      </c>
    </row>
    <row r="206" spans="1:18" x14ac:dyDescent="0.25">
      <c r="A206" s="421"/>
      <c r="B206" s="167" t="s">
        <v>56</v>
      </c>
      <c r="C206" s="309">
        <f t="shared" si="31"/>
        <v>74.299548268314254</v>
      </c>
      <c r="D206" s="260">
        <f>'Cuadro 5'!E207</f>
        <v>128.84</v>
      </c>
      <c r="E206" s="61">
        <f>'Cuadro 5'!I207</f>
        <v>159.03</v>
      </c>
      <c r="F206" s="168">
        <f>'Cuadro 5'!M207</f>
        <v>147.93</v>
      </c>
      <c r="G206" s="207">
        <f t="shared" si="33"/>
        <v>0.96224667052692414</v>
      </c>
      <c r="H206" s="61">
        <f>'Cuadro 5'!S207</f>
        <v>0.82</v>
      </c>
      <c r="I206" s="61">
        <f>'Cuadro 5'!W207</f>
        <v>1.41</v>
      </c>
      <c r="J206" s="168">
        <f>'Cuadro 5'!AA207</f>
        <v>0.88</v>
      </c>
      <c r="K206" s="207">
        <f t="shared" si="34"/>
        <v>1.4353445280833803</v>
      </c>
      <c r="L206" s="61">
        <f>'Cuadro 5'!AG207</f>
        <v>1.28</v>
      </c>
      <c r="M206" s="61">
        <f>'Cuadro 5'!AK207</f>
        <v>1.54</v>
      </c>
      <c r="N206" s="168">
        <f>'Cuadro 5'!AO207</f>
        <v>1.88</v>
      </c>
      <c r="O206" s="207">
        <f t="shared" si="35"/>
        <v>6.6177591198610237</v>
      </c>
      <c r="P206" s="61">
        <f>'Cuadro 5'!AU207</f>
        <v>7.14</v>
      </c>
      <c r="Q206" s="61">
        <f>'Cuadro 5'!AY207</f>
        <v>7.21</v>
      </c>
      <c r="R206" s="168">
        <f>'Cuadro 5'!BC207</f>
        <v>3.81</v>
      </c>
    </row>
    <row r="207" spans="1:18" x14ac:dyDescent="0.25">
      <c r="A207" s="421"/>
      <c r="B207" s="167" t="s">
        <v>57</v>
      </c>
      <c r="C207" s="309">
        <f t="shared" ref="C207:C209" si="36">IF($B207="Diciembre",C195/(1+K207/100),
IF($B207="Enero",C206*(1+K207/100),
IF($B207="Febrero",C205*(1+K207/100),
IF($B207="Marzo",C204*(1+K207/100),
IF($B207="Abril",C203*(1+K207/100),
IF($B207="Mayo",C202*(1+K207/100),
IF($B207="Junio",C201*(1+K207/100),
IF($B207="Julio",C200*(1+K207/100),
IF($B207="Agosto",C199*(1+K207/100),
IF($B207="Septiembre",C198*(1+K207/100),
IF($B207="Octubre",C197*(1+K207/100),
IF($B207="Noviembre",C196*(1+K207/100),"Error"))))))))))))</f>
        <v>74.785403857564191</v>
      </c>
      <c r="D207" s="260">
        <f>'Cuadro 5'!E208</f>
        <v>129.58000000000001</v>
      </c>
      <c r="E207" s="61">
        <f>'Cuadro 5'!I208</f>
        <v>160.66</v>
      </c>
      <c r="F207" s="168">
        <f>'Cuadro 5'!M208</f>
        <v>148.62</v>
      </c>
      <c r="G207" s="207">
        <f t="shared" ref="G207:G209" si="37">+H207*0.613781123335263+I207*0.22466705269253+J207*0.161551823972206</f>
        <v>0.6571916618413427</v>
      </c>
      <c r="H207" s="61">
        <f>'Cuadro 5'!S208</f>
        <v>0.56999999999999995</v>
      </c>
      <c r="I207" s="61">
        <f>'Cuadro 5'!W208</f>
        <v>1.03</v>
      </c>
      <c r="J207" s="168">
        <f>'Cuadro 5'!AA208</f>
        <v>0.47</v>
      </c>
      <c r="K207" s="207">
        <f t="shared" ref="K207:K209" si="38">+L207*0.613781123335263+M207*0.22466705269253+N207*0.161551823972206</f>
        <v>2.0986450492182955</v>
      </c>
      <c r="L207" s="61">
        <f>'Cuadro 5'!AG208</f>
        <v>1.85</v>
      </c>
      <c r="M207" s="61">
        <f>'Cuadro 5'!AK208</f>
        <v>2.59</v>
      </c>
      <c r="N207" s="168">
        <f>'Cuadro 5'!AO208</f>
        <v>2.36</v>
      </c>
      <c r="O207" s="207">
        <f t="shared" ref="O207:O209" si="39">+P207*0.613781123335263+Q207*0.22466705269253+R207*0.161551823972206</f>
        <v>6.4718355529820437</v>
      </c>
      <c r="P207" s="61">
        <f>'Cuadro 5'!AU208</f>
        <v>6.96</v>
      </c>
      <c r="Q207" s="61">
        <f>'Cuadro 5'!AY208</f>
        <v>6.93</v>
      </c>
      <c r="R207" s="168">
        <f>'Cuadro 5'!BC208</f>
        <v>3.98</v>
      </c>
    </row>
    <row r="208" spans="1:18" x14ac:dyDescent="0.25">
      <c r="A208" s="421"/>
      <c r="B208" s="167" t="s">
        <v>58</v>
      </c>
      <c r="C208" s="309">
        <f t="shared" si="36"/>
        <v>75.419974043904261</v>
      </c>
      <c r="D208" s="260">
        <f>'Cuadro 5'!E209</f>
        <v>130.37</v>
      </c>
      <c r="E208" s="61">
        <f>'Cuadro 5'!I209</f>
        <v>163.19</v>
      </c>
      <c r="F208" s="168">
        <f>'Cuadro 5'!M209</f>
        <v>149.68</v>
      </c>
      <c r="G208" s="207">
        <f t="shared" si="37"/>
        <v>0.84345107122177077</v>
      </c>
      <c r="H208" s="61">
        <f>'Cuadro 5'!S209</f>
        <v>0.61</v>
      </c>
      <c r="I208" s="61">
        <f>'Cuadro 5'!W209</f>
        <v>1.57</v>
      </c>
      <c r="J208" s="168">
        <f>'Cuadro 5'!AA209</f>
        <v>0.72</v>
      </c>
      <c r="K208" s="207">
        <f t="shared" si="38"/>
        <v>2.9649739432541953</v>
      </c>
      <c r="L208" s="61">
        <f>'Cuadro 5'!AG209</f>
        <v>2.48</v>
      </c>
      <c r="M208" s="61">
        <f>'Cuadro 5'!AK209</f>
        <v>4.2</v>
      </c>
      <c r="N208" s="168">
        <f>'Cuadro 5'!AO209</f>
        <v>3.09</v>
      </c>
      <c r="O208" s="207">
        <f t="shared" si="39"/>
        <v>6.3296467863346786</v>
      </c>
      <c r="P208" s="61">
        <f>'Cuadro 5'!AU209</f>
        <v>6.43</v>
      </c>
      <c r="Q208" s="61">
        <f>'Cuadro 5'!AY209</f>
        <v>7.63</v>
      </c>
      <c r="R208" s="168">
        <f>'Cuadro 5'!BC209</f>
        <v>4.1399999999999997</v>
      </c>
    </row>
    <row r="209" spans="1:18" x14ac:dyDescent="0.25">
      <c r="A209" s="421"/>
      <c r="B209" s="167" t="s">
        <v>59</v>
      </c>
      <c r="C209" s="309">
        <f t="shared" si="36"/>
        <v>75.901015696306303</v>
      </c>
      <c r="D209" s="260">
        <f>'Cuadro 5'!E210</f>
        <v>131.13999999999999</v>
      </c>
      <c r="E209" s="61">
        <f>'Cuadro 5'!I210</f>
        <v>164.95</v>
      </c>
      <c r="F209" s="168">
        <f>'Cuadro 5'!M210</f>
        <v>149.96</v>
      </c>
      <c r="G209" s="207">
        <f t="shared" si="37"/>
        <v>0.63385060799073467</v>
      </c>
      <c r="H209" s="61">
        <f>'Cuadro 5'!S210</f>
        <v>0.59</v>
      </c>
      <c r="I209" s="61">
        <f>'Cuadro 5'!W210</f>
        <v>1.08</v>
      </c>
      <c r="J209" s="168">
        <f>'Cuadro 5'!AA210</f>
        <v>0.18</v>
      </c>
      <c r="K209" s="207">
        <f t="shared" si="38"/>
        <v>3.6217023740590579</v>
      </c>
      <c r="L209" s="61">
        <f>'Cuadro 5'!AG210</f>
        <v>3.09</v>
      </c>
      <c r="M209" s="61">
        <f>'Cuadro 5'!AK210</f>
        <v>5.32</v>
      </c>
      <c r="N209" s="168">
        <f>'Cuadro 5'!AO210</f>
        <v>3.28</v>
      </c>
      <c r="O209" s="207">
        <f t="shared" si="39"/>
        <v>6.3397336421540178</v>
      </c>
      <c r="P209" s="61">
        <f>'Cuadro 5'!AU210</f>
        <v>6.26</v>
      </c>
      <c r="Q209" s="61">
        <f>'Cuadro 5'!AY210</f>
        <v>8.24</v>
      </c>
      <c r="R209" s="168">
        <f>'Cuadro 5'!BC210</f>
        <v>4</v>
      </c>
    </row>
    <row r="210" spans="1:18" x14ac:dyDescent="0.25">
      <c r="A210" s="421"/>
      <c r="B210" s="167" t="s">
        <v>60</v>
      </c>
      <c r="C210" s="309">
        <f t="shared" ref="C210:C213" si="40">IF($B210="Diciembre",C198/(1+K210/100),
IF($B210="Enero",C209*(1+K210/100),
IF($B210="Febrero",C208*(1+K210/100),
IF($B210="Marzo",C207*(1+K210/100),
IF($B210="Abril",C206*(1+K210/100),
IF($B210="Mayo",C205*(1+K210/100),
IF($B210="Junio",C204*(1+K210/100),
IF($B210="Julio",C203*(1+K210/100),
IF($B210="Agosto",C202*(1+K210/100),
IF($B210="Septiembre",C201*(1+K210/100),
IF($B210="Octubre",C200*(1+K210/100),
IF($B210="Noviembre",C199*(1+K210/100),"Error"))))))))))))</f>
        <v>76.110453759344594</v>
      </c>
      <c r="D210" s="260">
        <f>'Cuadro 5'!E211</f>
        <v>131.58000000000001</v>
      </c>
      <c r="E210" s="61">
        <f>'Cuadro 5'!I211</f>
        <v>165.25</v>
      </c>
      <c r="F210" s="168">
        <f>'Cuadro 5'!M211</f>
        <v>150.25</v>
      </c>
      <c r="G210" s="207">
        <f t="shared" ref="G210:G213" si="41">+H210*0.613781123335263+I210*0.22466705269253+J210*0.161551823972206</f>
        <v>0.27368268674001134</v>
      </c>
      <c r="H210" s="61">
        <f>'Cuadro 5'!S211</f>
        <v>0.33</v>
      </c>
      <c r="I210" s="61">
        <f>'Cuadro 5'!W211</f>
        <v>0.18</v>
      </c>
      <c r="J210" s="168">
        <f>'Cuadro 5'!AA211</f>
        <v>0.19</v>
      </c>
      <c r="K210" s="207">
        <f t="shared" ref="K210:K213" si="42">+L210*0.613781123335263+M210*0.22466705269253+N210*0.161551823972206</f>
        <v>3.9076317313259947</v>
      </c>
      <c r="L210" s="61">
        <f>'Cuadro 5'!AG211</f>
        <v>3.43</v>
      </c>
      <c r="M210" s="61">
        <f>'Cuadro 5'!AK211</f>
        <v>5.52</v>
      </c>
      <c r="N210" s="168">
        <f>'Cuadro 5'!AO211</f>
        <v>3.48</v>
      </c>
      <c r="O210" s="207">
        <f t="shared" ref="O210:O213" si="43">+P210*0.613781123335263+Q210*0.22466705269253+R210*0.161551823972206</f>
        <v>6.062733063115223</v>
      </c>
      <c r="P210" s="61">
        <f>'Cuadro 5'!AU211</f>
        <v>6.11</v>
      </c>
      <c r="Q210" s="61">
        <f>'Cuadro 5'!AY211</f>
        <v>7.46</v>
      </c>
      <c r="R210" s="168">
        <f>'Cuadro 5'!BC211</f>
        <v>3.94</v>
      </c>
    </row>
    <row r="211" spans="1:18" x14ac:dyDescent="0.25">
      <c r="A211" s="421"/>
      <c r="B211" s="167" t="s">
        <v>61</v>
      </c>
      <c r="C211" s="309">
        <f t="shared" si="40"/>
        <v>76.319387101250811</v>
      </c>
      <c r="D211" s="260">
        <f>'Cuadro 5'!E212</f>
        <v>131.99</v>
      </c>
      <c r="E211" s="61">
        <f>'Cuadro 5'!I212</f>
        <v>165.61</v>
      </c>
      <c r="F211" s="168">
        <f>'Cuadro 5'!M212</f>
        <v>150.58000000000001</v>
      </c>
      <c r="G211" s="207">
        <f t="shared" si="41"/>
        <v>0.28137811233352611</v>
      </c>
      <c r="H211" s="61">
        <f>'Cuadro 5'!S212</f>
        <v>0.32</v>
      </c>
      <c r="I211" s="61">
        <f>'Cuadro 5'!W212</f>
        <v>0.22</v>
      </c>
      <c r="J211" s="168">
        <f>'Cuadro 5'!AA212</f>
        <v>0.22</v>
      </c>
      <c r="K211" s="207">
        <f t="shared" si="42"/>
        <v>4.1928720324261679</v>
      </c>
      <c r="L211" s="61">
        <f>'Cuadro 5'!AG212</f>
        <v>3.75</v>
      </c>
      <c r="M211" s="61">
        <f>'Cuadro 5'!AK212</f>
        <v>5.75</v>
      </c>
      <c r="N211" s="168">
        <f>'Cuadro 5'!AO212</f>
        <v>3.71</v>
      </c>
      <c r="O211" s="207">
        <f t="shared" si="43"/>
        <v>5.8075622466705212</v>
      </c>
      <c r="P211" s="61">
        <f>'Cuadro 5'!AU212</f>
        <v>5.95</v>
      </c>
      <c r="Q211" s="61">
        <f>'Cuadro 5'!AY212</f>
        <v>6.56</v>
      </c>
      <c r="R211" s="168">
        <f>'Cuadro 5'!BC212</f>
        <v>4.22</v>
      </c>
    </row>
    <row r="212" spans="1:18" x14ac:dyDescent="0.25">
      <c r="A212" s="421"/>
      <c r="B212" s="167" t="s">
        <v>62</v>
      </c>
      <c r="C212" s="309">
        <f t="shared" si="40"/>
        <v>76.490105843157536</v>
      </c>
      <c r="D212" s="260">
        <f>'Cuadro 5'!E213</f>
        <v>132.34</v>
      </c>
      <c r="E212" s="61">
        <f>'Cuadro 5'!I213</f>
        <v>165.79</v>
      </c>
      <c r="F212" s="168">
        <f>'Cuadro 5'!M213</f>
        <v>150.94</v>
      </c>
      <c r="G212" s="207">
        <f t="shared" si="41"/>
        <v>0.22306890561667614</v>
      </c>
      <c r="H212" s="61">
        <f>'Cuadro 5'!S213</f>
        <v>0.26</v>
      </c>
      <c r="I212" s="61">
        <f>'Cuadro 5'!W213</f>
        <v>0.11</v>
      </c>
      <c r="J212" s="168">
        <f>'Cuadro 5'!AA213</f>
        <v>0.24</v>
      </c>
      <c r="K212" s="207">
        <f t="shared" si="42"/>
        <v>4.4259409380428441</v>
      </c>
      <c r="L212" s="61">
        <f>'Cuadro 5'!AG213</f>
        <v>4.0199999999999996</v>
      </c>
      <c r="M212" s="61">
        <f>'Cuadro 5'!AK213</f>
        <v>5.87</v>
      </c>
      <c r="N212" s="168">
        <f>'Cuadro 5'!AO213</f>
        <v>3.96</v>
      </c>
      <c r="O212" s="207">
        <f t="shared" si="43"/>
        <v>5.6881470758540758</v>
      </c>
      <c r="P212" s="61">
        <f>'Cuadro 5'!AU213</f>
        <v>5.64</v>
      </c>
      <c r="Q212" s="61">
        <f>'Cuadro 5'!AY213</f>
        <v>6.71</v>
      </c>
      <c r="R212" s="168">
        <f>'Cuadro 5'!BC213</f>
        <v>4.45</v>
      </c>
    </row>
    <row r="213" spans="1:18" s="169" customFormat="1" x14ac:dyDescent="0.25">
      <c r="A213" s="422"/>
      <c r="B213" s="47" t="s">
        <v>63</v>
      </c>
      <c r="C213" s="310">
        <f t="shared" si="40"/>
        <v>76.722519321090076</v>
      </c>
      <c r="D213" s="38">
        <f>'Cuadro 5'!E214</f>
        <v>132.81</v>
      </c>
      <c r="E213" s="27">
        <f>'Cuadro 5'!I214</f>
        <v>166.08</v>
      </c>
      <c r="F213" s="33">
        <f>'Cuadro 5'!M214</f>
        <v>151.35</v>
      </c>
      <c r="G213" s="208">
        <f t="shared" si="41"/>
        <v>0.30277359583092039</v>
      </c>
      <c r="H213" s="27">
        <f>'Cuadro 5'!S214</f>
        <v>0.36</v>
      </c>
      <c r="I213" s="27">
        <f>'Cuadro 5'!W214</f>
        <v>0.17</v>
      </c>
      <c r="J213" s="33">
        <f>'Cuadro 5'!AA214</f>
        <v>0.27</v>
      </c>
      <c r="K213" s="208">
        <f t="shared" si="42"/>
        <v>4.7432368268673955</v>
      </c>
      <c r="L213" s="27">
        <f>'Cuadro 5'!AG214</f>
        <v>4.4000000000000004</v>
      </c>
      <c r="M213" s="27">
        <f>'Cuadro 5'!AK214</f>
        <v>6.05</v>
      </c>
      <c r="N213" s="33">
        <f>'Cuadro 5'!AO214</f>
        <v>4.2300000000000004</v>
      </c>
      <c r="O213" s="208">
        <f t="shared" si="43"/>
        <v>5.569594672843075</v>
      </c>
      <c r="P213" s="27">
        <f>'Cuadro 5'!AU214</f>
        <v>5.41</v>
      </c>
      <c r="Q213" s="27">
        <f>'Cuadro 5'!AY214</f>
        <v>6.71</v>
      </c>
      <c r="R213" s="33">
        <f>'Cuadro 5'!BC214</f>
        <v>4.59</v>
      </c>
    </row>
    <row r="214" spans="1:18" s="169" customFormat="1" x14ac:dyDescent="0.25"/>
    <row r="215" spans="1:18" s="169" customFormat="1" x14ac:dyDescent="0.25"/>
    <row r="216" spans="1:18" s="169" customFormat="1" x14ac:dyDescent="0.25"/>
    <row r="217" spans="1:18" s="169" customFormat="1" x14ac:dyDescent="0.25">
      <c r="A217" s="32" t="s">
        <v>67</v>
      </c>
    </row>
    <row r="218" spans="1:18" s="169" customFormat="1" x14ac:dyDescent="0.25">
      <c r="A218" s="32" t="s">
        <v>244</v>
      </c>
    </row>
    <row r="219" spans="1:18" s="169" customFormat="1" x14ac:dyDescent="0.25">
      <c r="A219" s="32" t="s">
        <v>193</v>
      </c>
    </row>
    <row r="220" spans="1:18" s="169" customFormat="1" x14ac:dyDescent="0.25">
      <c r="A220" s="32" t="s">
        <v>245</v>
      </c>
    </row>
    <row r="221" spans="1:18" s="169" customFormat="1" x14ac:dyDescent="0.25">
      <c r="A221" s="139" t="s">
        <v>157</v>
      </c>
    </row>
    <row r="222" spans="1:18" x14ac:dyDescent="0.25">
      <c r="A222" s="139" t="s">
        <v>158</v>
      </c>
      <c r="C222" s="169"/>
      <c r="D222" s="169"/>
      <c r="E222" s="169"/>
      <c r="F222" s="169"/>
      <c r="G222" s="169"/>
      <c r="H222" s="169"/>
      <c r="I222" s="169"/>
      <c r="J222" s="169"/>
      <c r="K222" s="169"/>
      <c r="L222" s="169"/>
      <c r="M222" s="169"/>
      <c r="N222" s="169"/>
      <c r="O222" s="169"/>
    </row>
    <row r="223" spans="1:18" x14ac:dyDescent="0.25">
      <c r="A223" s="130" t="s">
        <v>192</v>
      </c>
      <c r="C223" s="169"/>
      <c r="D223" s="169"/>
      <c r="E223" s="169"/>
      <c r="F223" s="169"/>
      <c r="G223" s="169"/>
      <c r="H223" s="169"/>
      <c r="I223" s="169"/>
      <c r="J223" s="169"/>
      <c r="K223" s="169"/>
      <c r="L223" s="169"/>
      <c r="M223" s="169"/>
      <c r="N223" s="169"/>
      <c r="O223" s="169"/>
    </row>
    <row r="224" spans="1:18" x14ac:dyDescent="0.25">
      <c r="C224" s="169"/>
      <c r="D224" s="169"/>
      <c r="E224" s="169"/>
      <c r="F224" s="169"/>
      <c r="G224" s="169"/>
      <c r="H224" s="169"/>
      <c r="I224" s="169"/>
      <c r="J224" s="169"/>
      <c r="K224" s="169"/>
      <c r="L224" s="169"/>
      <c r="M224" s="169"/>
      <c r="N224" s="169"/>
      <c r="O224" s="169"/>
    </row>
    <row r="225" spans="3:15" x14ac:dyDescent="0.25">
      <c r="C225" s="169"/>
      <c r="D225" s="169"/>
      <c r="E225" s="169"/>
      <c r="F225" s="169"/>
      <c r="G225" s="169"/>
      <c r="H225" s="169"/>
      <c r="I225" s="169"/>
      <c r="J225" s="169"/>
      <c r="K225" s="169"/>
      <c r="L225" s="169"/>
      <c r="M225" s="169"/>
      <c r="N225" s="169"/>
      <c r="O225" s="169"/>
    </row>
    <row r="226" spans="3:15" x14ac:dyDescent="0.25">
      <c r="C226" s="169"/>
      <c r="D226" s="169"/>
      <c r="E226" s="169"/>
      <c r="F226" s="169"/>
      <c r="G226" s="169"/>
      <c r="H226" s="169"/>
      <c r="I226" s="169"/>
      <c r="J226" s="169"/>
      <c r="K226" s="169"/>
      <c r="L226" s="169"/>
      <c r="M226" s="169"/>
      <c r="N226" s="169"/>
      <c r="O226" s="169"/>
    </row>
    <row r="227" spans="3:15" x14ac:dyDescent="0.25">
      <c r="C227" s="169"/>
      <c r="D227" s="169"/>
      <c r="E227" s="169"/>
      <c r="F227" s="169"/>
      <c r="G227" s="169"/>
      <c r="H227" s="169"/>
      <c r="I227" s="169"/>
      <c r="J227" s="169"/>
      <c r="K227" s="169"/>
      <c r="L227" s="169"/>
      <c r="M227" s="169"/>
      <c r="N227" s="169"/>
      <c r="O227" s="169"/>
    </row>
    <row r="228" spans="3:15" x14ac:dyDescent="0.25">
      <c r="C228" s="169"/>
      <c r="D228" s="169"/>
      <c r="E228" s="169"/>
      <c r="F228" s="169"/>
      <c r="G228" s="169"/>
      <c r="H228" s="169"/>
      <c r="I228" s="169"/>
      <c r="J228" s="169"/>
      <c r="K228" s="169"/>
      <c r="L228" s="169"/>
      <c r="M228" s="169"/>
      <c r="N228" s="169"/>
      <c r="O228" s="169"/>
    </row>
  </sheetData>
  <mergeCells count="31">
    <mergeCell ref="A193:A204"/>
    <mergeCell ref="K10:N10"/>
    <mergeCell ref="A9:R9"/>
    <mergeCell ref="O10:R10"/>
    <mergeCell ref="A2:R2"/>
    <mergeCell ref="A3:R3"/>
    <mergeCell ref="A4:R4"/>
    <mergeCell ref="A5:R5"/>
    <mergeCell ref="A7:R7"/>
    <mergeCell ref="A8:R8"/>
    <mergeCell ref="A10:A11"/>
    <mergeCell ref="B10:B11"/>
    <mergeCell ref="C10:C11"/>
    <mergeCell ref="D10:F10"/>
    <mergeCell ref="G10:J10"/>
    <mergeCell ref="A205:A213"/>
    <mergeCell ref="A181:A192"/>
    <mergeCell ref="A169:A180"/>
    <mergeCell ref="A157:A168"/>
    <mergeCell ref="A13:A24"/>
    <mergeCell ref="A25:A36"/>
    <mergeCell ref="A37:A48"/>
    <mergeCell ref="A49:A60"/>
    <mergeCell ref="A61:A72"/>
    <mergeCell ref="A97:A108"/>
    <mergeCell ref="A109:A120"/>
    <mergeCell ref="A121:A132"/>
    <mergeCell ref="A145:A156"/>
    <mergeCell ref="A73:A84"/>
    <mergeCell ref="A85:A96"/>
    <mergeCell ref="A133:A144"/>
  </mergeCells>
  <phoneticPr fontId="62"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Contenido</vt:lpstr>
      <vt:lpstr>Metadato</vt:lpstr>
      <vt:lpstr>Cuadro 1</vt:lpstr>
      <vt:lpstr>Cuadro 2</vt:lpstr>
      <vt:lpstr>Cuadro 3</vt:lpstr>
      <vt:lpstr>Cuadro 4</vt:lpstr>
      <vt:lpstr>Cuadro 5</vt:lpstr>
      <vt:lpstr>Cuadro 6</vt:lpstr>
      <vt:lpstr>Cuadro 7</vt:lpstr>
      <vt:lpstr>Cuadro 8</vt:lpstr>
      <vt:lpstr>Cuadro 9</vt:lpstr>
      <vt:lpstr>Cuadro 10</vt:lpstr>
      <vt:lpstr>Cuadro11</vt:lpstr>
      <vt:lpstr>'Cuadro 10'!Área_de_impresión</vt:lpstr>
      <vt:lpstr>'Cuadro 2'!Área_de_impresión</vt:lpstr>
      <vt:lpstr>'Cuadro 3'!Área_de_impresión</vt:lpstr>
      <vt:lpstr>'Cuadro 4'!Área_de_impresión</vt:lpstr>
      <vt:lpstr>'Cuadro 5'!Área_de_impresión</vt:lpstr>
      <vt:lpstr>'Cuadro 6'!Área_de_impresión</vt:lpstr>
      <vt:lpstr>'Cuadro 7'!Área_de_impresión</vt:lpstr>
      <vt:lpstr>'Cuadro 8'!Área_de_impresión</vt:lpstr>
      <vt:lpstr>'Cuadro 9'!Área_de_impresión</vt:lpstr>
      <vt:lpstr>Cuadro11!Área_de_impresión</vt:lpstr>
      <vt:lpstr>Metadato!Área_de_impresión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lrojasp</dc:creator>
  <cp:lastModifiedBy>Edison Restrepo Ceballos</cp:lastModifiedBy>
  <cp:lastPrinted>2018-02-12T23:15:22Z</cp:lastPrinted>
  <dcterms:created xsi:type="dcterms:W3CDTF">2012-03-02T20:06:38Z</dcterms:created>
  <dcterms:modified xsi:type="dcterms:W3CDTF">2025-10-27T17:27:15Z</dcterms:modified>
</cp:coreProperties>
</file>